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eny.martinez\Desktop\Plan Operativo 2018\"/>
    </mc:Choice>
  </mc:AlternateContent>
  <bookViews>
    <workbookView xWindow="0" yWindow="0" windowWidth="20490" windowHeight="7755"/>
  </bookViews>
  <sheets>
    <sheet name="Matriz No Violencia  " sheetId="3" r:id="rId1"/>
  </sheets>
  <definedNames>
    <definedName name="_xlnm.Print_Area" localSheetId="0">'Matriz No Violencia  '!$A$1:$Q$148</definedName>
    <definedName name="Areas_Sustantivas">#REF!</definedName>
    <definedName name="Areas_Transversales">#REF!</definedName>
    <definedName name="Capitulo">#REF!</definedName>
    <definedName name="Direccion_General">#REF!</definedName>
    <definedName name="Nombres">#REF!</definedName>
    <definedName name="SubCapitulo">#REF!</definedName>
    <definedName name="_xlnm.Print_Titles" localSheetId="0">'Matriz No Violencia  '!$14:$16</definedName>
    <definedName name="UnidadEjecutor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3" l="1"/>
  <c r="F66" i="3"/>
  <c r="F65" i="3"/>
  <c r="F64" i="3"/>
  <c r="K140" i="3"/>
  <c r="F132" i="3"/>
  <c r="B130" i="3" s="1"/>
  <c r="F129" i="3"/>
  <c r="F128" i="3"/>
  <c r="F127" i="3"/>
  <c r="F126" i="3"/>
  <c r="F125" i="3"/>
  <c r="K113" i="3"/>
  <c r="F101" i="3"/>
  <c r="G100" i="3"/>
  <c r="F100" i="3"/>
  <c r="G99" i="3"/>
  <c r="F99" i="3"/>
  <c r="F98" i="3"/>
  <c r="F97" i="3"/>
  <c r="F96" i="3"/>
  <c r="F95" i="3"/>
  <c r="F94" i="3"/>
  <c r="J93" i="3"/>
  <c r="I93" i="3"/>
  <c r="H93" i="3"/>
  <c r="F93" i="3"/>
  <c r="F92" i="3"/>
  <c r="F84" i="3"/>
  <c r="F83" i="3"/>
  <c r="F82" i="3"/>
  <c r="F81" i="3"/>
  <c r="F79" i="3"/>
  <c r="F78" i="3"/>
  <c r="G71" i="3"/>
  <c r="F71" i="3"/>
  <c r="G69" i="3"/>
  <c r="F69" i="3"/>
  <c r="F68" i="3"/>
  <c r="F63" i="3"/>
  <c r="F62" i="3"/>
  <c r="G61" i="3"/>
  <c r="F61" i="3"/>
  <c r="F60" i="3"/>
  <c r="F52" i="3"/>
  <c r="F51" i="3"/>
  <c r="F50" i="3"/>
  <c r="F49" i="3"/>
  <c r="F48" i="3"/>
  <c r="F47" i="3"/>
  <c r="F46" i="3"/>
  <c r="F45" i="3"/>
  <c r="F44" i="3"/>
  <c r="G43" i="3"/>
  <c r="F43" i="3"/>
  <c r="G35" i="3"/>
  <c r="G33" i="3"/>
  <c r="G32" i="3"/>
  <c r="F32" i="3"/>
  <c r="B31" i="3" s="1"/>
  <c r="G30" i="3"/>
  <c r="F30" i="3"/>
  <c r="G29" i="3"/>
  <c r="F29" i="3"/>
  <c r="F28" i="3"/>
  <c r="G27" i="3"/>
  <c r="F27" i="3"/>
  <c r="F26" i="3"/>
  <c r="F25" i="3"/>
  <c r="F24" i="3"/>
  <c r="F23" i="3"/>
  <c r="F22" i="3"/>
  <c r="F21" i="3"/>
  <c r="F20" i="3"/>
  <c r="F19" i="3"/>
  <c r="F18" i="3"/>
  <c r="F17" i="3"/>
  <c r="B92" i="3" l="1"/>
  <c r="B50" i="3"/>
  <c r="B68" i="3"/>
  <c r="B78" i="3"/>
  <c r="B125" i="3"/>
  <c r="K121" i="3" s="1"/>
  <c r="B83" i="3"/>
  <c r="B27" i="3"/>
  <c r="B81" i="3"/>
  <c r="B43" i="3"/>
  <c r="B17" i="3"/>
  <c r="B60" i="3"/>
  <c r="B98" i="3"/>
  <c r="B95" i="3"/>
  <c r="B23" i="3"/>
  <c r="B64" i="3"/>
  <c r="K88" i="3" l="1"/>
  <c r="K39" i="3"/>
  <c r="K75" i="3"/>
  <c r="K56" i="3"/>
  <c r="K13" i="3"/>
</calcChain>
</file>

<file path=xl/sharedStrings.xml><?xml version="1.0" encoding="utf-8"?>
<sst xmlns="http://schemas.openxmlformats.org/spreadsheetml/2006/main" count="906" uniqueCount="186">
  <si>
    <t xml:space="preserve">Unidad Rectora: </t>
  </si>
  <si>
    <t xml:space="preserve">MINISTERIO DE LA MUJER </t>
  </si>
  <si>
    <t>Unidad Ejecutora:</t>
  </si>
  <si>
    <t xml:space="preserve">DIRECCION  DEFENSORIA DE LOS DERECHOS DE LA MUJER </t>
  </si>
  <si>
    <t>Eje Estratégico: END 2010  2030</t>
  </si>
  <si>
    <t>SOCIEDAD CON IGUALDAD DE DERECHOS Y OPORTUNIDADES</t>
  </si>
  <si>
    <t>Eje Estratégico: PEI 2018  2020</t>
  </si>
  <si>
    <t>SISTEMA INTEGRAL DE PROTECCION  A LA MUJER.</t>
  </si>
  <si>
    <t>Objetivo General : END 2010  2030</t>
  </si>
  <si>
    <t xml:space="preserve">IGUALDAD DE DERECHOS Y OPORTUNIDADES. </t>
  </si>
  <si>
    <t>Objetivos Estrategicos : PEI 2015  2020</t>
  </si>
  <si>
    <t xml:space="preserve">Contribuir con la implementación de políticas públicas de detección, prevención, atención y sanción de violencia contra las mujeres. </t>
  </si>
  <si>
    <t>Poa 2018</t>
  </si>
  <si>
    <t>Promoción y Defensoría de los Derechos de la mujer.</t>
  </si>
  <si>
    <t xml:space="preserve">Prevención y Atención  a la violencia Contra la Mujer e Intrafamiliar. </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</si>
  <si>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</si>
  <si>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</si>
  <si>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</si>
  <si>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</si>
  <si>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</si>
  <si>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</si>
  <si>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</si>
  <si>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</si>
  <si>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t>Presupuesto</t>
  </si>
  <si>
    <t>Riesgo(s)</t>
  </si>
  <si>
    <t>Ene-Mar</t>
  </si>
  <si>
    <t>Abr-Jun</t>
  </si>
  <si>
    <t>Jul-Sept</t>
  </si>
  <si>
    <t>Oct-Dic</t>
  </si>
  <si>
    <r>
      <rPr>
        <sz val="12"/>
        <color theme="1"/>
        <rFont val="Times New Roman"/>
        <family val="1"/>
      </rPr>
      <t xml:space="preserve">Asistencia brindada a las Unidades de Atencion Integral a Victimas de Violencia.       </t>
    </r>
    <r>
      <rPr>
        <sz val="12"/>
        <color rgb="FFFF0000"/>
        <rFont val="Times New Roman"/>
        <family val="1"/>
      </rPr>
      <t xml:space="preserve">                                                   </t>
    </r>
    <r>
      <rPr>
        <sz val="12"/>
        <rFont val="Times New Roman"/>
        <family val="1"/>
      </rPr>
      <t xml:space="preserve"> Servicios  de Atención Integral a violencia contra la mujer, fortalecidos. </t>
    </r>
  </si>
  <si>
    <r>
      <t xml:space="preserve">Ampliar  la coordinación intersectorial con la Procuradoría General de la República para el </t>
    </r>
    <r>
      <rPr>
        <sz val="12"/>
        <color theme="1"/>
        <rFont val="Times New Roman"/>
        <family val="1"/>
      </rPr>
      <t>seguimiento monitoreo</t>
    </r>
    <r>
      <rPr>
        <sz val="12"/>
        <rFont val="Times New Roman"/>
        <family val="1"/>
      </rPr>
      <t xml:space="preserve"> y desarrollo de programas de Prevención y Atención Integral a la Violencia Contra la Mujer N.N.A,  y seguimiento a casos.</t>
    </r>
  </si>
  <si>
    <t xml:space="preserve">Unidades de Atención Integral </t>
  </si>
  <si>
    <t xml:space="preserve">Informes de seguimiento </t>
  </si>
  <si>
    <t xml:space="preserve">Actividades y sus  Atributos </t>
  </si>
  <si>
    <t>Actividades</t>
  </si>
  <si>
    <t>Presupuesto por Actividad</t>
  </si>
  <si>
    <t>Insumos</t>
  </si>
  <si>
    <t>Inversion/Trimestre (RD $)</t>
  </si>
  <si>
    <t xml:space="preserve">Fuente de Financiamiento </t>
  </si>
  <si>
    <t xml:space="preserve">Est. Programática </t>
  </si>
  <si>
    <t xml:space="preserve">Indentificacion </t>
  </si>
  <si>
    <t>Cantidad</t>
  </si>
  <si>
    <t>Costo Unitario (RD$)</t>
  </si>
  <si>
    <t>Monto (RD$)</t>
  </si>
  <si>
    <t>Prog.</t>
  </si>
  <si>
    <t>Act.</t>
  </si>
  <si>
    <t>Objeto</t>
  </si>
  <si>
    <t>Cuenta</t>
  </si>
  <si>
    <t>Subcta.</t>
  </si>
  <si>
    <t>Auxiliar</t>
  </si>
  <si>
    <t xml:space="preserve">1.1.Realizar reuniones de seguimiento y monitoreo a las  Unidades de Atención Integral   para fortalecer la calidad de la atención brindada a víctimas de violencia contra la mujer e intrafamiliar.                                                                            18 reuniones con 8 participantes c/u para un total de 96 participantes , San Cristóbal, Bani, La Vega, Bonao, Puerto Plata, Moca, San Juan, Santo Domingo, Dist. Nac., La Romana, Higuey, Azua, San Pedro de Macorís, Herrera, Salcedo, San Francisco de Mocorís, Santiago, Dajabón.                         </t>
  </si>
  <si>
    <t xml:space="preserve">Combustible (galones)  </t>
  </si>
  <si>
    <t>Fondo General</t>
  </si>
  <si>
    <t>01</t>
  </si>
  <si>
    <t>02</t>
  </si>
  <si>
    <t>peaje</t>
  </si>
  <si>
    <t>Viático (Técnica)</t>
  </si>
  <si>
    <t>1,800.00</t>
  </si>
  <si>
    <t>6,750.00</t>
  </si>
  <si>
    <t xml:space="preserve"> 6,750.00</t>
  </si>
  <si>
    <t xml:space="preserve"> Viático (Chofer)</t>
  </si>
  <si>
    <t>1,500.00</t>
  </si>
  <si>
    <t>5,625.00</t>
  </si>
  <si>
    <t>Brochur Unete a nuestra Lucha</t>
  </si>
  <si>
    <t>Brochures  Línea de Auxilio</t>
  </si>
  <si>
    <t>1,2 Realizar reuniones de seguimiento y monitoreo a los destacamentos policiales y fiscalías   para fortalecer  la   calidad de la atención brindada a víctimas de violencia contra la mujer e intrafamilar:                                                                                        17 reuniones con 8 participantes en c/u para un total de 136 personas: Samana, Constanza, Jarabacoa, Hato Mayor, Jimaní, Monte Plata, El Seibo, Elias Piña, Bahoruco, Barahona, Pedernales,  Montecristi, Villa Altagracia, San José de Ocoa, Nagua, Santiago Rodríguez y Cotuí.</t>
  </si>
  <si>
    <t>Combustible (galones)</t>
  </si>
  <si>
    <t>Peaje</t>
  </si>
  <si>
    <t>7,500.00</t>
  </si>
  <si>
    <t>Viático (Chofer)</t>
  </si>
  <si>
    <t>6,250.00</t>
  </si>
  <si>
    <t xml:space="preserve">1,3 Realizar reuniones de seguimiento y monitoreo a las  oficinas provinciales y municipales de la mujer  para socializar sobre la    calidad de la atención brinda a víctimas de violencia contra la mujer e intrafamilar.                                                                                                                                                                                   35 reuniones: San Cristobal, Baní, La Vega, Bonao, Puerto Plata, Moca, San Juan, Provincia Santo Domingo, Dist. Nac., La Romana, Higuey, Azua, San Pedro de Macorís, Herrera, Salcedo, San Francisco de Mocorís, Santiago, Dajabón,  Samana, Constanza, Jarabacoa, Hato Mayor, Jimaní, Monte Plata, El Seibo, Elias Piña, Bahoruco, Barahona, Pedernales,  Montecristi, Villa Altagracia, San José de Ocoa, Nagua, Santiago Rodríguez y Cotuí.                                            </t>
  </si>
  <si>
    <t xml:space="preserve"> 1,800.00</t>
  </si>
  <si>
    <t xml:space="preserve"> 1.4-Realizar 4 talleres regionales de Autocuidado para el personal del Programa de Prevención y Atención a la Violencia, Casas de Acogida, OPM  y Prestatarios de otras instituciones del Sistema. </t>
  </si>
  <si>
    <t>Combustible (Galones)</t>
  </si>
  <si>
    <t>Alimentos y bebidas (Almuerzo)</t>
  </si>
  <si>
    <t>57,600.00</t>
  </si>
  <si>
    <t>14,400.00</t>
  </si>
  <si>
    <t>48,000.00</t>
  </si>
  <si>
    <t>12,000.00</t>
  </si>
  <si>
    <r>
      <rPr>
        <sz val="12"/>
        <rFont val="Times New Roman"/>
        <family val="1"/>
      </rPr>
      <t>2.Fortaleci</t>
    </r>
    <r>
      <rPr>
        <sz val="12"/>
        <color theme="1"/>
        <rFont val="Times New Roman"/>
        <family val="1"/>
      </rPr>
      <t>miento</t>
    </r>
    <r>
      <rPr>
        <sz val="12"/>
        <rFont val="Times New Roman"/>
        <family val="1"/>
      </rPr>
      <t xml:space="preserve"> de  las Normas y protocolos de atención  </t>
    </r>
    <r>
      <rPr>
        <sz val="12"/>
        <color theme="1"/>
        <rFont val="Times New Roman"/>
        <family val="1"/>
      </rPr>
      <t>a</t>
    </r>
    <r>
      <rPr>
        <sz val="12"/>
        <rFont val="Times New Roman"/>
        <family val="1"/>
      </rPr>
      <t xml:space="preserve"> víctimas de violencia  contra la Mujer e intrafamiliar.                                </t>
    </r>
    <r>
      <rPr>
        <sz val="12"/>
        <color indexed="10"/>
        <rFont val="Times New Roman"/>
        <family val="1"/>
      </rPr>
      <t xml:space="preserve"> </t>
    </r>
  </si>
  <si>
    <r>
      <rPr>
        <sz val="12"/>
        <rFont val="Times New Roman"/>
        <family val="1"/>
      </rPr>
      <t>Promover la coordinación Intersectorial con el Ministerio de Salud para la referencia de los casos de Violencia contra la Mujer (VCM),  a través de la aplicación de normas y protocolos de atención a  víctimas de violencia contra la mujer e intrafamiliar.</t>
    </r>
    <r>
      <rPr>
        <sz val="12"/>
        <color indexed="10"/>
        <rFont val="Times New Roman"/>
        <family val="1"/>
      </rPr>
      <t xml:space="preserve"> </t>
    </r>
  </si>
  <si>
    <t xml:space="preserve"> Informes</t>
  </si>
  <si>
    <t>Informes</t>
  </si>
  <si>
    <t xml:space="preserve">                                                                                                                                                                                                                                                                                                                                                                               2.1.Realizar reuniones de alto nivel y técnicas para establecer convenios de trabajo para la aplicación nacional de las Normas y Protocólos.                                                                     </t>
  </si>
  <si>
    <t>Refrigerios</t>
  </si>
  <si>
    <t xml:space="preserve"> 5,625.00</t>
  </si>
  <si>
    <t>Brocheres: UNETE</t>
  </si>
  <si>
    <t xml:space="preserve">2.2-Realizar talleres  de  capacitación para el fortalecimiento y sensibilización del personal de salud, en su rol dentro de la ruta crítica, para la aplicación  de normas y protocolos de atención  víctimas de violencia  contra la Mujer e intrafamiliar.                                                                                                                   Tres (3)-Talleres 30 participantes c/u.                                                                                en  Hospitales Traumatológico.                                                         </t>
  </si>
  <si>
    <t>Combustible (Galón)</t>
  </si>
  <si>
    <t xml:space="preserve"> </t>
  </si>
  <si>
    <t>(Viaticos) Facilitadoras del MMujer</t>
  </si>
  <si>
    <t xml:space="preserve">3.-Casos procesados por violación de derechos. </t>
  </si>
  <si>
    <t>Propiciar el acompañamiento Legal y orientación psicológica a Víctimas de VCM e Intrafamiliar y delitos sexuales.</t>
  </si>
  <si>
    <t xml:space="preserve">Casos en los Tribunales </t>
  </si>
  <si>
    <t xml:space="preserve">Informes Estadísticos </t>
  </si>
  <si>
    <t>3.1-Brindar  asistencia integral ( legal y psicológica) a víctimas de violencia contra las mujeres  e intrafamiliar.</t>
  </si>
  <si>
    <t>Seguridad (viáticos)</t>
  </si>
  <si>
    <t xml:space="preserve"> 1,500.00</t>
  </si>
  <si>
    <t>9,375.00</t>
  </si>
  <si>
    <t>Combustibles  (galón)</t>
  </si>
  <si>
    <t>Chofer  (viáticos)</t>
  </si>
  <si>
    <t>Técnica  (viáticos)</t>
  </si>
  <si>
    <t>11,250.00</t>
  </si>
  <si>
    <t>3,2-Brindar asistencia integral (legal y psicologica) a victima de violencia de violencia contra las mujeres e intrafamiliar, en situaciones imprevistas de casos que se presentan en las provincias que ameritan y requieren realizar viajes no programados .</t>
  </si>
  <si>
    <t xml:space="preserve"> Tecnica (Viáticos)</t>
  </si>
  <si>
    <t xml:space="preserve">1,800.00 </t>
  </si>
  <si>
    <t>Chofer (Viáticos)</t>
  </si>
  <si>
    <r>
      <rPr>
        <sz val="12"/>
        <color theme="1"/>
        <rFont val="Times New Roman"/>
        <family val="1"/>
      </rPr>
      <t>3.3</t>
    </r>
    <r>
      <rPr>
        <sz val="12"/>
        <color rgb="FFFF0000"/>
        <rFont val="Times New Roman"/>
        <family val="1"/>
      </rPr>
      <t>-</t>
    </r>
    <r>
      <rPr>
        <sz val="12"/>
        <rFont val="Times New Roman"/>
        <family val="1"/>
      </rPr>
      <t>Realizar tres (3) talleres de capacitación dirigidos  a las abogadas y psicólogas  del  programa de Prevención y Atención a la Violencia: (1- Taller en Técnica de Litigación (Prueba en el Proceso Penal y Técnica de Interrogatorio. 1- Taller sobre Código Penal y 1- taller sobre Técnicas de Intervención Psicológica).</t>
    </r>
    <r>
      <rPr>
        <sz val="12"/>
        <color indexed="10"/>
        <rFont val="Times New Roman"/>
        <family val="1"/>
      </rPr>
      <t xml:space="preserve">            </t>
    </r>
    <r>
      <rPr>
        <sz val="12"/>
        <rFont val="Times New Roman"/>
        <family val="1"/>
      </rPr>
      <t xml:space="preserve">                </t>
    </r>
  </si>
  <si>
    <t>36,000.00</t>
  </si>
  <si>
    <t>Técnica (viáticos)</t>
  </si>
  <si>
    <t>5,400.00</t>
  </si>
  <si>
    <t>Almuerzo</t>
  </si>
  <si>
    <r>
      <rPr>
        <sz val="12"/>
        <color theme="1"/>
        <rFont val="Times New Roman"/>
        <family val="1"/>
      </rPr>
      <t>4.-</t>
    </r>
    <r>
      <rPr>
        <sz val="12"/>
        <rFont val="Times New Roman"/>
        <family val="1"/>
      </rPr>
      <t xml:space="preserve">Casos Atentidos por Violencia Extrema en la Línea de Emergencia. </t>
    </r>
  </si>
  <si>
    <t xml:space="preserve">Prevenir los feminicidios mediante el rescate a víctimas en peligro de muerte debido a la violencia extrema por parte de sus agresores, que llaman a la Linea de Emergencia 809-200-7212 y 809-689-7212 </t>
  </si>
  <si>
    <t xml:space="preserve"> Rescates</t>
  </si>
  <si>
    <t>Estadísticas  e Informes</t>
  </si>
  <si>
    <r>
      <rPr>
        <sz val="12"/>
        <color theme="1"/>
        <rFont val="Times New Roman"/>
        <family val="1"/>
      </rPr>
      <t>4.1</t>
    </r>
    <r>
      <rPr>
        <sz val="12"/>
        <rFont val="Times New Roman"/>
        <family val="1"/>
      </rPr>
      <t xml:space="preserve">-Atender las llamadas a la Línea de Emergencia, 24/7, realizar los rescates a nivel nacional.                                                                                                        </t>
    </r>
  </si>
  <si>
    <t>Combustible (galón)</t>
  </si>
  <si>
    <t>30,000.00</t>
  </si>
  <si>
    <t xml:space="preserve">Técnica (viáticos) </t>
  </si>
  <si>
    <t>54,000.00</t>
  </si>
  <si>
    <t>Chofer (viáticos)</t>
  </si>
  <si>
    <t>180,000.00</t>
  </si>
  <si>
    <t>45,000.00</t>
  </si>
  <si>
    <r>
      <rPr>
        <sz val="12"/>
        <color rgb="FFFF0000"/>
        <rFont val="Times New Roman"/>
        <family val="1"/>
      </rPr>
      <t>4.2</t>
    </r>
    <r>
      <rPr>
        <sz val="12"/>
        <rFont val="Times New Roman"/>
        <family val="1"/>
      </rPr>
      <t xml:space="preserve">-Realizar  reuniones, entrenamiento, seguimiento y monitoreo a Encargadas, choferes y operdores/as  de la Línea de Emergencia,  12 reuniones en la sede Central con 10 participantes c/u para un total de 120 participantes.  </t>
    </r>
  </si>
  <si>
    <t>Combustible  (galón)</t>
  </si>
  <si>
    <t xml:space="preserve"> Refrigerios</t>
  </si>
  <si>
    <t>4.3-Tres talleres de capacitación de prevención y atención de violencia para operadores/as de la Línea de Emergencia, 20 participantes c/u.</t>
  </si>
  <si>
    <t>5.-Participación del Ministerio de la Mujer  en los espacios de coordinación, diseño y ejecución de las políticas sociales de prevención para una vida libre de violencia.</t>
  </si>
  <si>
    <t>Ampliar  la coordinación intersectorial  para dar seguimiento a los acuerdos y convenios firmados para la erradicacción de la violencia.</t>
  </si>
  <si>
    <t>Casos atendidos</t>
  </si>
  <si>
    <t xml:space="preserve"> Informes y estadísticas</t>
  </si>
  <si>
    <t xml:space="preserve">5.1-continuar dando respuesta de  asesoría, coordinacion,  seguimiento, monitoreo y acompañamiento a las Redes Locales para una Vida sin Violencia, conformadas a partir las iniciativa del Centro de Estudio de Género, en San Pedro de Macorís, Santo Domingo Oeste, Santo Domingo Norte, Santo Domingo Este, Guerra, Meria Auxiliadora, Ditrito Ncacional y Azua de Compostela.   </t>
  </si>
  <si>
    <t>7,200.00</t>
  </si>
  <si>
    <t xml:space="preserve">5.2-Crear Redes Municipales de prevencion por una Vida sin Violencia en articulacion con los diferentes actores de la Ruta Critica, garantes de derechos de la  atencion a la violencia en los ambitos de la promoción de una Vida sin Violencia y la Prevencion del daño, la deteccion de las víctimas y el seguimiento a los casos, hasta lograr que las personas retomen su proyecto de vida, en las provincias : ( 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Maguana,            </t>
  </si>
  <si>
    <t xml:space="preserve"> 15,000.00</t>
  </si>
  <si>
    <t>15,000.00</t>
  </si>
  <si>
    <t xml:space="preserve">5.4-Elaboración, Publicación y Dibulgación de materiales en relación con las caracteristicas del trabajo en redes </t>
  </si>
  <si>
    <t>19,500.00</t>
  </si>
  <si>
    <t xml:space="preserve">5.5-Seguimiento al protocolo de Atencion Integral a Niños, Niñas y Adoclescentes sobreviviente de feminicidiosy sus familias acogedoras </t>
  </si>
  <si>
    <t>262,800.00</t>
  </si>
  <si>
    <t>60,000.00</t>
  </si>
  <si>
    <t>93,600.00</t>
  </si>
  <si>
    <t>23,400.00</t>
  </si>
  <si>
    <t>03</t>
  </si>
  <si>
    <t>78,000.00</t>
  </si>
  <si>
    <t>31,200.00</t>
  </si>
  <si>
    <t>7,800.00</t>
  </si>
  <si>
    <t xml:space="preserve">7.1-Realizar cuatro(4) Grupos de Apoyo de Mujeres afectadas por la Violencia, en el Edicicio Metropolitano del Ministerio de la Mujer.                      </t>
  </si>
  <si>
    <t>154,000.00</t>
  </si>
  <si>
    <t xml:space="preserve">Combustible (galones) </t>
  </si>
  <si>
    <t xml:space="preserve"> 7,500.00</t>
  </si>
  <si>
    <t>9,000.00</t>
  </si>
  <si>
    <t xml:space="preserve">Material Gastables </t>
  </si>
  <si>
    <t xml:space="preserve">Cojines </t>
  </si>
  <si>
    <t>40,000.00</t>
  </si>
  <si>
    <t>10,000.00</t>
  </si>
  <si>
    <t xml:space="preserve">8.-Coordinada e Implementada la Gestión Técnica de Atención Integral del Módulo Violencia conta la Mujer, del Proyecto Ciudad Mujer. </t>
  </si>
  <si>
    <t xml:space="preserve">Coordinar la Gestión Técnica de Atención Integral del Módulo Violencia contra la Mujer, del  Proyecto Ciudad Mujer.  </t>
  </si>
  <si>
    <t xml:space="preserve"> Capacitaciones</t>
  </si>
  <si>
    <t xml:space="preserve"> Informes  </t>
  </si>
  <si>
    <t>8.1-Realizar Reuniones de Gestión Técnica y Capacitación al personal del Módulo de Violencias contra la Mujer del Proyecto Ciudad Mujer. Implementación de Atención Integra Legal Psicológica en el Proyecto Ciudad Mujer.</t>
  </si>
  <si>
    <t>210.000.00</t>
  </si>
  <si>
    <t>72,000.00</t>
  </si>
  <si>
    <t>18,000.00</t>
  </si>
  <si>
    <t xml:space="preserve">9.- Fortalecido el personal legal y psicológico contratado para casos de violencia extrema.  </t>
  </si>
  <si>
    <t>Propiciar el acompañamiento Legal  y psicológica a Víctimas de Violencia contra las mujeres e Intrafamiliar y delitos sexuales en los 35 Distritos Judiciales del país.</t>
  </si>
  <si>
    <t>9.1-Contrar dos (2) abogadas para brindar  asistencia  legal a víctimas de violencia contra las mujeres  e intrafamiliar de casos que requieren el traslado de abogadas/os desde la capital al interior.</t>
  </si>
  <si>
    <t>Salarios (Dos Abogadas)</t>
  </si>
  <si>
    <t>Abogada (viáticos )</t>
  </si>
  <si>
    <t>9.2-Contratar dos (2) psicólogas para rescatar a víctimas de violencia contra las mujeres  e intrafamiliar y brindar asistencia psicológica.</t>
  </si>
  <si>
    <t>Técnica (viáticos )</t>
  </si>
  <si>
    <t>Salarios (Dos Psicólogas)</t>
  </si>
  <si>
    <t>50,000.00</t>
  </si>
  <si>
    <t>Psicologa (viáticos )</t>
  </si>
  <si>
    <t xml:space="preserve">10-Fortalecido el Departamento de Prevención y Atención a la Violencia </t>
  </si>
  <si>
    <t xml:space="preserve">Comprar un vehículo para fotalecer la calidad de atención y el sevicio que se brinda pernamentente </t>
  </si>
  <si>
    <t>10.1-Propiciar el acompañamiento Legal  y psicológica a Víctimas de Violencia contra las mujeres e Intrafamiliar y delitos sexuales en los 35 Distritos Judiciales del país.</t>
  </si>
  <si>
    <t>4,000.000.00</t>
  </si>
  <si>
    <t>Vehiculos</t>
  </si>
  <si>
    <t xml:space="preserve"> 2,000.000.00</t>
  </si>
  <si>
    <t>Chofer (viáticos )</t>
  </si>
  <si>
    <t>TOTAL</t>
  </si>
  <si>
    <t xml:space="preserve">Productos y sus atributos </t>
  </si>
  <si>
    <t>Presupuesto                                     por Actividad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</si>
</sst>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11"/>
      <name val="Calibri"/>
      <family val="2"/>
      <scheme val="minor"/>
    </font>
    <font>
      <b/>
      <sz val="12"/>
      <name val="Times New Roman"/>
      <family val="1"/>
    </font>
    <font>
      <sz val="12"/>
      <name val="Times New Roman"/>
      <family val="1"/>
    </font>
    <font>
      <sz val="11"/>
      <name val="Calibri"/>
      <family val="2"/>
      <scheme val="minor"/>
    </font>
    <font>
      <sz val="12"/>
      <color theme="1"/>
      <name val="Times New Roman"/>
      <family val="1"/>
    </font>
    <font>
      <sz val="12"/>
      <color rgb="FFFF0000"/>
      <name val="Times New Roman"/>
      <family val="1"/>
    </font>
    <font>
      <sz val="11"/>
      <name val="Times New Roman"/>
      <family val="1"/>
    </font>
    <font>
      <sz val="12"/>
      <name val="Calibri"/>
      <family val="2"/>
      <scheme val="minor"/>
    </font>
    <font>
      <sz val="12"/>
      <color theme="1"/>
      <name val="Calibri"/>
      <family val="2"/>
      <scheme val="minor"/>
    </font>
    <font>
      <sz val="9"/>
      <name val="Calibri"/>
      <family val="2"/>
      <scheme val="minor"/>
    </font>
    <font>
      <sz val="12"/>
      <color indexed="10"/>
      <name val="Times New Roman"/>
      <family val="1"/>
    </font>
    <font>
      <sz val="8"/>
      <name val="Times New Roman"/>
      <family val="1"/>
    </font>
    <font>
      <sz val="11"/>
      <color theme="1"/>
      <name val="Times New Roman"/>
      <family val="1"/>
    </font>
    <font>
      <b/>
      <sz val="14"/>
      <name val="Times New Roman"/>
      <family val="1"/>
    </font>
    <font>
      <sz val="12"/>
      <name val="Calibri"/>
      <family val="2"/>
    </font>
    <font>
      <sz val="10"/>
      <name val="Calibri"/>
      <family val="2"/>
      <scheme val="minor"/>
    </font>
    <font>
      <sz val="10"/>
      <name val="Calibri"/>
      <family val="2"/>
    </font>
    <font>
      <sz val="9"/>
      <color theme="1"/>
      <name val="Times New Roman"/>
      <family val="1"/>
    </font>
    <font>
      <sz val="11"/>
      <color rgb="FFFF0000"/>
      <name val="Times New Roman"/>
      <family val="1"/>
    </font>
    <font>
      <b/>
      <sz val="12"/>
      <color theme="1"/>
      <name val="Times New Roman"/>
      <family val="1"/>
    </font>
    <font>
      <sz val="10"/>
      <color theme="1"/>
      <name val="Times New Roman"/>
      <family val="1"/>
    </font>
    <font>
      <b/>
      <sz val="10"/>
      <color theme="1"/>
      <name val="Times New Roman"/>
      <family val="1"/>
    </font>
    <font>
      <sz val="10"/>
      <name val="Times New Roman"/>
      <family val="1"/>
    </font>
    <font>
      <sz val="10"/>
      <color theme="1"/>
      <name val="Calibri"/>
      <family val="2"/>
      <scheme val="minor"/>
    </font>
    <font>
      <b/>
      <sz val="7"/>
      <color theme="1"/>
      <name val="Calibri"/>
      <family val="2"/>
    </font>
    <font>
      <sz val="16"/>
      <color theme="1"/>
      <name val="Times New Roman"/>
      <family val="1"/>
    </font>
    <font>
      <b/>
      <sz val="14"/>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02">
    <border>
      <left/>
      <right/>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rgb="FF426E5C"/>
      </left>
      <right style="thin">
        <color rgb="FF426E5C"/>
      </right>
      <top style="thin">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rgb="FF426E5C"/>
      </left>
      <right style="double">
        <color indexed="64"/>
      </right>
      <top style="thin">
        <color rgb="FF426E5C"/>
      </top>
      <bottom style="thin">
        <color rgb="FF426E5C"/>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426E5C"/>
      </left>
      <right style="thin">
        <color rgb="FF426E5C"/>
      </right>
      <top style="thin">
        <color rgb="FF426E5C"/>
      </top>
      <bottom style="medium">
        <color indexed="64"/>
      </bottom>
      <diagonal/>
    </border>
    <border>
      <left style="thin">
        <color rgb="FF426E5C"/>
      </left>
      <right style="thin">
        <color rgb="FF426E5C"/>
      </right>
      <top style="double">
        <color rgb="FF426E5C"/>
      </top>
      <bottom style="medium">
        <color indexed="64"/>
      </bottom>
      <diagonal/>
    </border>
    <border>
      <left style="thin">
        <color indexed="64"/>
      </left>
      <right style="double">
        <color indexed="64"/>
      </right>
      <top style="thin">
        <color indexed="64"/>
      </top>
      <bottom style="medium">
        <color indexed="64"/>
      </bottom>
      <diagonal/>
    </border>
    <border>
      <left style="thin">
        <color rgb="FF426E5C"/>
      </left>
      <right style="thin">
        <color rgb="FF426E5C"/>
      </right>
      <top/>
      <bottom style="thin">
        <color rgb="FF426E5C"/>
      </bottom>
      <diagonal/>
    </border>
    <border>
      <left style="thin">
        <color rgb="FF426E5C"/>
      </left>
      <right style="thin">
        <color rgb="FF426E5C"/>
      </right>
      <top/>
      <bottom/>
      <diagonal/>
    </border>
    <border>
      <left style="thin">
        <color rgb="FF426E5C"/>
      </left>
      <right style="thin">
        <color rgb="FF426E5C"/>
      </right>
      <top style="thin">
        <color indexed="64"/>
      </top>
      <bottom style="thin">
        <color rgb="FF426E5C"/>
      </bottom>
      <diagonal/>
    </border>
    <border>
      <left style="thin">
        <color rgb="FF426E5C"/>
      </left>
      <right style="thin">
        <color rgb="FF426E5C"/>
      </right>
      <top style="thin">
        <color rgb="FF426E5C"/>
      </top>
      <bottom/>
      <diagonal/>
    </border>
    <border>
      <left style="thin">
        <color rgb="FF426E5C"/>
      </left>
      <right style="thin">
        <color rgb="FF426E5C"/>
      </right>
      <top style="thin">
        <color indexed="64"/>
      </top>
      <bottom/>
      <diagonal/>
    </border>
    <border>
      <left style="thin">
        <color indexed="64"/>
      </left>
      <right style="double">
        <color indexed="64"/>
      </right>
      <top style="thin">
        <color indexed="64"/>
      </top>
      <bottom/>
      <diagonal/>
    </border>
    <border>
      <left style="thin">
        <color rgb="FF426E5C"/>
      </left>
      <right style="thin">
        <color rgb="FF426E5C"/>
      </right>
      <top style="thin">
        <color rgb="FF426E5C"/>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thin">
        <color rgb="FF426E5C"/>
      </left>
      <right style="double">
        <color indexed="64"/>
      </right>
      <top/>
      <bottom style="thin">
        <color rgb="FF426E5C"/>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bottom/>
      <diagonal/>
    </border>
    <border>
      <left/>
      <right style="double">
        <color indexed="64"/>
      </right>
      <top/>
      <bottom style="medium">
        <color indexed="64"/>
      </bottom>
      <diagonal/>
    </border>
    <border>
      <left style="double">
        <color indexed="64"/>
      </left>
      <right style="thin">
        <color indexed="64"/>
      </right>
      <top/>
      <bottom style="thin">
        <color rgb="FF426E5C"/>
      </bottom>
      <diagonal/>
    </border>
    <border>
      <left/>
      <right style="thin">
        <color rgb="FF426E5C"/>
      </right>
      <top style="thin">
        <color rgb="FF426E5C"/>
      </top>
      <bottom style="thin">
        <color rgb="FF426E5C"/>
      </bottom>
      <diagonal/>
    </border>
    <border>
      <left style="thin">
        <color rgb="FF426E5C"/>
      </left>
      <right style="thin">
        <color indexed="64"/>
      </right>
      <top style="thin">
        <color indexed="64"/>
      </top>
      <bottom style="thin">
        <color rgb="FF426E5C"/>
      </bottom>
      <diagonal/>
    </border>
    <border>
      <left style="thin">
        <color rgb="FF426E5C"/>
      </left>
      <right style="double">
        <color indexed="64"/>
      </right>
      <top style="thin">
        <color indexed="64"/>
      </top>
      <bottom style="thin">
        <color rgb="FF426E5C"/>
      </bottom>
      <diagonal/>
    </border>
    <border>
      <left style="thin">
        <color rgb="FF426E5C"/>
      </left>
      <right style="thin">
        <color indexed="64"/>
      </right>
      <top style="thin">
        <color rgb="FF426E5C"/>
      </top>
      <bottom style="thin">
        <color rgb="FF426E5C"/>
      </bottom>
      <diagonal/>
    </border>
    <border>
      <left style="thin">
        <color rgb="FF426E5C"/>
      </left>
      <right style="thin">
        <color rgb="FF426E5C"/>
      </right>
      <top style="thin">
        <color rgb="FF426E5C"/>
      </top>
      <bottom style="double">
        <color indexed="64"/>
      </bottom>
      <diagonal/>
    </border>
    <border>
      <left style="thin">
        <color rgb="FF426E5C"/>
      </left>
      <right style="thin">
        <color indexed="64"/>
      </right>
      <top style="thin">
        <color rgb="FF426E5C"/>
      </top>
      <bottom style="double">
        <color indexed="64"/>
      </bottom>
      <diagonal/>
    </border>
    <border>
      <left style="thin">
        <color rgb="FF426E5C"/>
      </left>
      <right style="double">
        <color indexed="64"/>
      </right>
      <top/>
      <bottom style="double">
        <color indexed="64"/>
      </bottom>
      <diagonal/>
    </border>
    <border>
      <left style="thin">
        <color rgb="FF426E5C"/>
      </left>
      <right style="thin">
        <color indexed="64"/>
      </right>
      <top/>
      <bottom style="thin">
        <color rgb="FF426E5C"/>
      </bottom>
      <diagonal/>
    </border>
    <border>
      <left style="thin">
        <color rgb="FF426E5C"/>
      </left>
      <right style="thin">
        <color indexed="64"/>
      </right>
      <top style="thin">
        <color rgb="FF426E5C"/>
      </top>
      <bottom/>
      <diagonal/>
    </border>
    <border>
      <left style="medium">
        <color indexed="64"/>
      </left>
      <right style="thin">
        <color indexed="64"/>
      </right>
      <top/>
      <bottom style="thin">
        <color indexed="64"/>
      </bottom>
      <diagonal/>
    </border>
    <border>
      <left style="thin">
        <color rgb="FF426E5C"/>
      </left>
      <right/>
      <top style="thin">
        <color rgb="FF426E5C"/>
      </top>
      <bottom style="thin">
        <color rgb="FF426E5C"/>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rgb="FF426E5C"/>
      </left>
      <right style="thin">
        <color rgb="FF426E5C"/>
      </right>
      <top/>
      <bottom style="thin">
        <color indexed="64"/>
      </bottom>
      <diagonal/>
    </border>
    <border>
      <left style="thin">
        <color rgb="FF426E5C"/>
      </left>
      <right style="thin">
        <color rgb="FF426E5C"/>
      </right>
      <top style="thin">
        <color indexed="64"/>
      </top>
      <bottom style="thin">
        <color indexed="64"/>
      </bottom>
      <diagonal/>
    </border>
    <border>
      <left style="thin">
        <color indexed="64"/>
      </left>
      <right/>
      <top/>
      <bottom style="medium">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rgb="FF426E5C"/>
      </left>
      <right style="thin">
        <color rgb="FF426E5C"/>
      </right>
      <top style="double">
        <color rgb="FF426E5C"/>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right style="thin">
        <color rgb="FF426E5C"/>
      </right>
      <top style="thin">
        <color rgb="FF426E5C"/>
      </top>
      <bottom/>
      <diagonal/>
    </border>
    <border>
      <left style="medium">
        <color indexed="64"/>
      </left>
      <right style="thin">
        <color indexed="64"/>
      </right>
      <top style="thin">
        <color indexed="64"/>
      </top>
      <bottom/>
      <diagonal/>
    </border>
    <border>
      <left style="thin">
        <color rgb="FF426E5C"/>
      </left>
      <right style="double">
        <color indexed="64"/>
      </right>
      <top/>
      <bottom/>
      <diagonal/>
    </border>
    <border>
      <left style="thin">
        <color rgb="FF426E5C"/>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rgb="FF426E5C"/>
      </left>
      <right style="thin">
        <color rgb="FF426E5C"/>
      </right>
      <top style="thin">
        <color indexed="64"/>
      </top>
      <bottom style="double">
        <color indexed="64"/>
      </bottom>
      <diagonal/>
    </border>
    <border>
      <left style="thin">
        <color rgb="FF426E5C"/>
      </left>
      <right style="thin">
        <color rgb="FF426E5C"/>
      </right>
      <top style="double">
        <color rgb="FF426E5C"/>
      </top>
      <bottom style="double">
        <color indexed="64"/>
      </bottom>
      <diagonal/>
    </border>
  </borders>
  <cellStyleXfs count="1">
    <xf numFmtId="0" fontId="0" fillId="0" borderId="0"/>
  </cellStyleXfs>
  <cellXfs count="473">
    <xf numFmtId="0" fontId="0" fillId="0" borderId="0" xfId="0"/>
    <xf numFmtId="0" fontId="1" fillId="0" borderId="1" xfId="0" applyFont="1" applyBorder="1" applyAlignment="1">
      <alignment vertical="center"/>
    </xf>
    <xf numFmtId="0" fontId="1" fillId="0" borderId="0" xfId="0" applyFont="1" applyBorder="1" applyAlignment="1">
      <alignment vertical="center"/>
    </xf>
    <xf numFmtId="0" fontId="0" fillId="0" borderId="0" xfId="0" applyBorder="1"/>
    <xf numFmtId="0" fontId="0" fillId="0" borderId="2" xfId="0" applyBorder="1"/>
    <xf numFmtId="0" fontId="2" fillId="0" borderId="3" xfId="0" applyFont="1" applyBorder="1"/>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0" borderId="0" xfId="0" applyFont="1"/>
    <xf numFmtId="0" fontId="6" fillId="2" borderId="18" xfId="0" applyFont="1" applyFill="1" applyBorder="1" applyAlignment="1">
      <alignment horizontal="left" vertical="center" wrapText="1"/>
    </xf>
    <xf numFmtId="0" fontId="6" fillId="2" borderId="3" xfId="0" applyFont="1" applyFill="1" applyBorder="1" applyAlignment="1">
      <alignment horizontal="justify" vertical="top" wrapText="1"/>
    </xf>
    <xf numFmtId="0" fontId="6" fillId="2" borderId="3" xfId="0" applyFont="1" applyFill="1" applyBorder="1" applyAlignment="1">
      <alignment horizontal="center" vertical="center" wrapText="1"/>
    </xf>
    <xf numFmtId="0" fontId="6" fillId="2" borderId="3" xfId="0" applyFont="1" applyFill="1" applyBorder="1" applyAlignment="1">
      <alignment vertical="center"/>
    </xf>
    <xf numFmtId="0" fontId="6" fillId="2" borderId="3" xfId="0" applyFont="1" applyFill="1" applyBorder="1" applyAlignment="1">
      <alignment horizontal="center" vertical="center"/>
    </xf>
    <xf numFmtId="4" fontId="0" fillId="0" borderId="0" xfId="0" applyNumberFormat="1"/>
    <xf numFmtId="0" fontId="7" fillId="0" borderId="0" xfId="0" applyFont="1" applyBorder="1"/>
    <xf numFmtId="0" fontId="7" fillId="0" borderId="2" xfId="0" applyFont="1" applyBorder="1"/>
    <xf numFmtId="3" fontId="10" fillId="0" borderId="23" xfId="0" applyNumberFormat="1" applyFont="1" applyFill="1" applyBorder="1" applyAlignment="1">
      <alignment vertical="center" wrapText="1"/>
    </xf>
    <xf numFmtId="3" fontId="10" fillId="0" borderId="24" xfId="0" applyNumberFormat="1" applyFont="1" applyFill="1" applyBorder="1" applyAlignment="1">
      <alignment horizontal="center" vertical="center" wrapText="1"/>
    </xf>
    <xf numFmtId="4" fontId="10" fillId="0" borderId="24" xfId="0" applyNumberFormat="1" applyFont="1" applyFill="1" applyBorder="1" applyAlignment="1">
      <alignment horizontal="right" vertical="center" wrapText="1"/>
    </xf>
    <xf numFmtId="3" fontId="10" fillId="0" borderId="24" xfId="0" applyNumberFormat="1" applyFont="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3" xfId="0" applyFont="1" applyBorder="1" applyAlignment="1">
      <alignment horizontal="center" vertical="center"/>
    </xf>
    <xf numFmtId="49" fontId="10" fillId="0" borderId="25" xfId="0" applyNumberFormat="1" applyFont="1" applyBorder="1" applyAlignment="1">
      <alignment horizontal="center" vertical="center"/>
    </xf>
    <xf numFmtId="3" fontId="10" fillId="0" borderId="23" xfId="0" applyNumberFormat="1" applyFont="1" applyFill="1" applyBorder="1" applyAlignment="1">
      <alignment horizontal="center" vertical="center" wrapText="1"/>
    </xf>
    <xf numFmtId="4" fontId="10" fillId="0" borderId="23" xfId="0" applyNumberFormat="1" applyFont="1" applyFill="1" applyBorder="1" applyAlignment="1">
      <alignment horizontal="right" vertical="center" wrapText="1"/>
    </xf>
    <xf numFmtId="3" fontId="10" fillId="0" borderId="23" xfId="0" applyNumberFormat="1" applyFont="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11" fillId="0" borderId="0" xfId="0" applyFont="1" applyBorder="1"/>
    <xf numFmtId="0" fontId="12" fillId="0" borderId="0" xfId="0" applyFont="1"/>
    <xf numFmtId="3" fontId="10" fillId="0" borderId="31" xfId="0" applyNumberFormat="1" applyFont="1" applyFill="1" applyBorder="1" applyAlignment="1">
      <alignment vertical="center" wrapText="1"/>
    </xf>
    <xf numFmtId="3" fontId="10" fillId="0" borderId="31" xfId="0" applyNumberFormat="1" applyFont="1" applyFill="1" applyBorder="1" applyAlignment="1">
      <alignment horizontal="center" vertical="center" wrapText="1"/>
    </xf>
    <xf numFmtId="4" fontId="10" fillId="0" borderId="31" xfId="0" applyNumberFormat="1" applyFont="1" applyFill="1" applyBorder="1" applyAlignment="1">
      <alignment horizontal="right" vertical="center" wrapText="1"/>
    </xf>
    <xf numFmtId="4" fontId="10" fillId="0" borderId="32" xfId="0" applyNumberFormat="1" applyFont="1" applyFill="1" applyBorder="1" applyAlignment="1">
      <alignment horizontal="right" vertical="center" wrapText="1"/>
    </xf>
    <xf numFmtId="3" fontId="10" fillId="0" borderId="31" xfId="0" applyNumberFormat="1" applyFont="1" applyBorder="1" applyAlignment="1">
      <alignment horizontal="center" vertical="center" wrapText="1"/>
    </xf>
    <xf numFmtId="49" fontId="10" fillId="0" borderId="31" xfId="0" applyNumberFormat="1" applyFont="1" applyFill="1" applyBorder="1" applyAlignment="1">
      <alignment horizontal="center" vertical="center" wrapText="1"/>
    </xf>
    <xf numFmtId="49" fontId="10" fillId="0" borderId="33" xfId="0" applyNumberFormat="1" applyFont="1" applyBorder="1" applyAlignment="1">
      <alignment horizontal="center" vertical="center"/>
    </xf>
    <xf numFmtId="3" fontId="10" fillId="0" borderId="34" xfId="0" applyNumberFormat="1" applyFont="1" applyFill="1" applyBorder="1" applyAlignment="1">
      <alignment vertical="center" wrapText="1"/>
    </xf>
    <xf numFmtId="3" fontId="10" fillId="0" borderId="34" xfId="0" applyNumberFormat="1" applyFont="1" applyFill="1" applyBorder="1" applyAlignment="1">
      <alignment horizontal="center" vertical="center" wrapText="1"/>
    </xf>
    <xf numFmtId="4" fontId="10" fillId="0" borderId="34" xfId="0" applyNumberFormat="1" applyFont="1" applyFill="1" applyBorder="1" applyAlignment="1">
      <alignment horizontal="right" vertical="center" wrapText="1"/>
    </xf>
    <xf numFmtId="0" fontId="10" fillId="0" borderId="14" xfId="0" applyFont="1" applyBorder="1" applyAlignment="1">
      <alignment horizontal="center" vertical="center"/>
    </xf>
    <xf numFmtId="49" fontId="10" fillId="0" borderId="22" xfId="0" applyNumberFormat="1" applyFont="1" applyBorder="1" applyAlignment="1">
      <alignment horizontal="center" vertical="center"/>
    </xf>
    <xf numFmtId="3" fontId="10" fillId="0" borderId="35" xfId="0" applyNumberFormat="1" applyFont="1" applyFill="1" applyBorder="1" applyAlignment="1">
      <alignment vertical="center" wrapText="1"/>
    </xf>
    <xf numFmtId="0" fontId="11" fillId="0" borderId="0" xfId="0" applyFont="1" applyFill="1" applyBorder="1"/>
    <xf numFmtId="0" fontId="12" fillId="0" borderId="0" xfId="0" applyFont="1" applyFill="1" applyBorder="1"/>
    <xf numFmtId="3" fontId="10" fillId="0" borderId="36" xfId="0" applyNumberFormat="1" applyFont="1" applyFill="1" applyBorder="1" applyAlignment="1">
      <alignment vertical="center" wrapText="1"/>
    </xf>
    <xf numFmtId="3" fontId="10" fillId="0" borderId="36" xfId="0" applyNumberFormat="1" applyFont="1" applyFill="1" applyBorder="1" applyAlignment="1">
      <alignment horizontal="center" vertical="center" wrapText="1"/>
    </xf>
    <xf numFmtId="4" fontId="10" fillId="0" borderId="36" xfId="0" applyNumberFormat="1" applyFont="1" applyFill="1" applyBorder="1" applyAlignment="1">
      <alignment horizontal="right" vertical="center" wrapText="1"/>
    </xf>
    <xf numFmtId="3" fontId="10" fillId="0" borderId="0" xfId="0" applyNumberFormat="1" applyFont="1" applyFill="1" applyBorder="1" applyAlignment="1">
      <alignment vertical="center" wrapText="1"/>
    </xf>
    <xf numFmtId="3" fontId="10" fillId="0" borderId="37" xfId="0" applyNumberFormat="1" applyFont="1" applyFill="1" applyBorder="1" applyAlignment="1">
      <alignment vertical="center" wrapText="1"/>
    </xf>
    <xf numFmtId="3" fontId="10" fillId="0" borderId="37" xfId="0" applyNumberFormat="1" applyFont="1" applyFill="1" applyBorder="1" applyAlignment="1">
      <alignment horizontal="center" vertical="center" wrapText="1"/>
    </xf>
    <xf numFmtId="4" fontId="10" fillId="0" borderId="37"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center" vertical="center" wrapText="1"/>
    </xf>
    <xf numFmtId="3" fontId="10" fillId="0" borderId="3" xfId="0" applyNumberFormat="1" applyFont="1" applyFill="1" applyBorder="1" applyAlignment="1">
      <alignment vertical="center" wrapText="1"/>
    </xf>
    <xf numFmtId="3" fontId="10"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right" vertical="center" wrapText="1"/>
    </xf>
    <xf numFmtId="3" fontId="10" fillId="0" borderId="25" xfId="0" applyNumberFormat="1" applyFont="1" applyFill="1" applyBorder="1" applyAlignment="1">
      <alignment horizontal="center" vertical="center" wrapText="1"/>
    </xf>
    <xf numFmtId="3" fontId="10" fillId="0" borderId="40" xfId="0" applyNumberFormat="1" applyFont="1" applyFill="1" applyBorder="1" applyAlignment="1">
      <alignment horizontal="center" vertical="center" wrapText="1"/>
    </xf>
    <xf numFmtId="4" fontId="10" fillId="0" borderId="40" xfId="0" applyNumberFormat="1" applyFont="1" applyFill="1" applyBorder="1" applyAlignment="1">
      <alignment horizontal="right" vertical="center" wrapText="1"/>
    </xf>
    <xf numFmtId="3" fontId="10" fillId="0" borderId="43" xfId="0" applyNumberFormat="1" applyFont="1" applyFill="1" applyBorder="1" applyAlignment="1">
      <alignment vertical="center" wrapText="1"/>
    </xf>
    <xf numFmtId="3" fontId="10" fillId="0" borderId="44" xfId="0" applyNumberFormat="1" applyFont="1" applyFill="1" applyBorder="1" applyAlignment="1">
      <alignment horizontal="center" vertical="center" wrapText="1"/>
    </xf>
    <xf numFmtId="4" fontId="10" fillId="0" borderId="44" xfId="0" applyNumberFormat="1" applyFont="1" applyFill="1" applyBorder="1" applyAlignment="1">
      <alignment horizontal="right" vertical="center" wrapText="1"/>
    </xf>
    <xf numFmtId="4" fontId="10" fillId="0" borderId="43" xfId="0" applyNumberFormat="1" applyFont="1" applyFill="1" applyBorder="1" applyAlignment="1">
      <alignment horizontal="right" vertical="center" wrapText="1"/>
    </xf>
    <xf numFmtId="3" fontId="10" fillId="0" borderId="43" xfId="0" applyNumberFormat="1" applyFont="1" applyFill="1" applyBorder="1" applyAlignment="1">
      <alignment horizontal="center" vertical="center" wrapText="1"/>
    </xf>
    <xf numFmtId="49" fontId="10" fillId="0" borderId="45"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0" fontId="6" fillId="0" borderId="18" xfId="0" applyFont="1" applyBorder="1" applyAlignment="1">
      <alignment horizontal="justify" vertical="top" wrapText="1"/>
    </xf>
    <xf numFmtId="0" fontId="6" fillId="0" borderId="3" xfId="0" applyFont="1" applyBorder="1" applyAlignment="1">
      <alignment horizontal="justify" vertical="top" wrapText="1"/>
    </xf>
    <xf numFmtId="0" fontId="10" fillId="0" borderId="3" xfId="0" applyFont="1" applyBorder="1" applyAlignment="1">
      <alignment horizontal="center" vertical="center" wrapText="1"/>
    </xf>
    <xf numFmtId="4" fontId="0" fillId="0" borderId="0" xfId="0" applyNumberFormat="1" applyBorder="1"/>
    <xf numFmtId="0" fontId="10" fillId="2" borderId="3" xfId="0"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3" fontId="16" fillId="0" borderId="23" xfId="0" applyNumberFormat="1" applyFont="1" applyFill="1" applyBorder="1" applyAlignment="1">
      <alignment vertical="center" wrapText="1"/>
    </xf>
    <xf numFmtId="0" fontId="10" fillId="0" borderId="0" xfId="0" applyFont="1" applyBorder="1" applyAlignment="1">
      <alignment horizontal="center"/>
    </xf>
    <xf numFmtId="3" fontId="10" fillId="0" borderId="52" xfId="0" applyNumberFormat="1" applyFont="1" applyFill="1" applyBorder="1" applyAlignment="1">
      <alignment horizontal="center" vertical="center" wrapText="1"/>
    </xf>
    <xf numFmtId="3" fontId="16" fillId="0" borderId="0" xfId="0" applyNumberFormat="1" applyFont="1" applyFill="1" applyBorder="1" applyAlignment="1">
      <alignment vertical="center" wrapText="1"/>
    </xf>
    <xf numFmtId="4" fontId="10" fillId="2" borderId="3" xfId="0" applyNumberFormat="1" applyFont="1" applyFill="1" applyBorder="1" applyAlignment="1">
      <alignment horizontal="right" vertical="center" wrapText="1"/>
    </xf>
    <xf numFmtId="3" fontId="10" fillId="0" borderId="0" xfId="0" applyNumberFormat="1"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5" xfId="0" applyFont="1" applyFill="1" applyBorder="1" applyAlignment="1">
      <alignment horizontal="center" vertical="center" wrapText="1"/>
    </xf>
    <xf numFmtId="4" fontId="10" fillId="2" borderId="5" xfId="0" applyNumberFormat="1" applyFont="1" applyFill="1" applyBorder="1" applyAlignment="1">
      <alignment horizontal="right" vertical="center" wrapText="1"/>
    </xf>
    <xf numFmtId="0" fontId="10" fillId="2" borderId="6" xfId="0" applyFont="1" applyFill="1" applyBorder="1" applyAlignment="1">
      <alignment horizontal="center" vertical="center" wrapText="1"/>
    </xf>
    <xf numFmtId="0" fontId="6" fillId="0" borderId="53" xfId="0" applyFont="1" applyBorder="1" applyAlignment="1">
      <alignment horizontal="left" vertical="top" wrapText="1"/>
    </xf>
    <xf numFmtId="0" fontId="6" fillId="0" borderId="43" xfId="0" applyFont="1" applyBorder="1" applyAlignment="1">
      <alignment horizontal="justify" vertical="top"/>
    </xf>
    <xf numFmtId="0" fontId="10" fillId="0" borderId="43" xfId="0" applyFont="1" applyBorder="1" applyAlignment="1">
      <alignment horizontal="center" vertical="center"/>
    </xf>
    <xf numFmtId="0" fontId="10" fillId="0" borderId="43" xfId="0" applyFont="1" applyBorder="1" applyAlignment="1">
      <alignment horizontal="center" vertical="center" wrapText="1"/>
    </xf>
    <xf numFmtId="0" fontId="10" fillId="0" borderId="43" xfId="0" applyFont="1" applyBorder="1" applyAlignment="1">
      <alignment vertical="center"/>
    </xf>
    <xf numFmtId="0" fontId="10" fillId="0" borderId="3" xfId="0" applyFont="1" applyBorder="1" applyAlignment="1">
      <alignment horizontal="left" vertical="center"/>
    </xf>
    <xf numFmtId="3" fontId="10" fillId="0" borderId="40" xfId="0" applyNumberFormat="1" applyFont="1" applyFill="1" applyBorder="1" applyAlignment="1">
      <alignment horizontal="right" vertical="center" wrapText="1"/>
    </xf>
    <xf numFmtId="3" fontId="10" fillId="0" borderId="36" xfId="0" applyNumberFormat="1" applyFont="1" applyFill="1" applyBorder="1" applyAlignment="1">
      <alignment horizontal="right" vertical="center" wrapText="1"/>
    </xf>
    <xf numFmtId="3" fontId="10" fillId="0" borderId="35" xfId="0" applyNumberFormat="1" applyFont="1" applyFill="1" applyBorder="1" applyAlignment="1">
      <alignment horizontal="center" vertical="center" wrapText="1"/>
    </xf>
    <xf numFmtId="4" fontId="10" fillId="0" borderId="35"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2" borderId="14" xfId="0" applyFont="1" applyFill="1" applyBorder="1" applyAlignment="1">
      <alignment horizontal="left" vertical="center" wrapText="1"/>
    </xf>
    <xf numFmtId="4" fontId="10" fillId="2" borderId="14" xfId="0" applyNumberFormat="1" applyFont="1" applyFill="1" applyBorder="1" applyAlignment="1">
      <alignment horizontal="right" vertical="center" wrapText="1"/>
    </xf>
    <xf numFmtId="0" fontId="10" fillId="2" borderId="14" xfId="0" applyFont="1" applyFill="1" applyBorder="1" applyAlignment="1">
      <alignment horizontal="right" vertical="center" wrapText="1"/>
    </xf>
    <xf numFmtId="3" fontId="10" fillId="2" borderId="6" xfId="0" applyNumberFormat="1" applyFont="1" applyFill="1" applyBorder="1" applyAlignment="1">
      <alignment horizontal="right" vertical="center" wrapText="1"/>
    </xf>
    <xf numFmtId="4" fontId="10" fillId="2" borderId="5" xfId="0" applyNumberFormat="1" applyFont="1" applyFill="1" applyBorder="1" applyAlignment="1">
      <alignment horizontal="center" vertical="center" wrapText="1"/>
    </xf>
    <xf numFmtId="0" fontId="6" fillId="0" borderId="43" xfId="0" applyFont="1" applyBorder="1" applyAlignment="1">
      <alignment horizontal="justify" vertical="top" wrapText="1"/>
    </xf>
    <xf numFmtId="0" fontId="18" fillId="2" borderId="14" xfId="0" applyFont="1" applyFill="1" applyBorder="1" applyAlignment="1">
      <alignment horizontal="left" vertical="center" wrapText="1"/>
    </xf>
    <xf numFmtId="4" fontId="11" fillId="0" borderId="23" xfId="0" applyNumberFormat="1" applyFont="1" applyFill="1" applyBorder="1" applyAlignment="1">
      <alignment horizontal="center" vertical="center" wrapText="1"/>
    </xf>
    <xf numFmtId="4" fontId="11" fillId="0" borderId="23" xfId="0" applyNumberFormat="1" applyFont="1" applyFill="1" applyBorder="1" applyAlignment="1">
      <alignment horizontal="right" vertical="center" wrapText="1"/>
    </xf>
    <xf numFmtId="3" fontId="19" fillId="0" borderId="23" xfId="0" applyNumberFormat="1" applyFont="1" applyFill="1" applyBorder="1" applyAlignment="1">
      <alignment horizontal="right" vertical="center" wrapText="1"/>
    </xf>
    <xf numFmtId="4" fontId="19" fillId="0" borderId="23" xfId="0" applyNumberFormat="1" applyFont="1" applyFill="1" applyBorder="1" applyAlignment="1">
      <alignment horizontal="right" vertical="center" wrapText="1"/>
    </xf>
    <xf numFmtId="3" fontId="7" fillId="0" borderId="23" xfId="0" applyNumberFormat="1" applyFont="1" applyBorder="1" applyAlignment="1">
      <alignment horizontal="center" vertical="center" wrapText="1"/>
    </xf>
    <xf numFmtId="3" fontId="19" fillId="0" borderId="23" xfId="0" applyNumberFormat="1" applyFont="1" applyFill="1" applyBorder="1" applyAlignment="1">
      <alignment horizontal="center" vertical="center" wrapText="1"/>
    </xf>
    <xf numFmtId="3" fontId="19" fillId="0" borderId="34" xfId="0" applyNumberFormat="1" applyFont="1" applyFill="1" applyBorder="1" applyAlignment="1">
      <alignment horizontal="center" vertical="center" wrapText="1"/>
    </xf>
    <xf numFmtId="3" fontId="19" fillId="0" borderId="52" xfId="0" applyNumberFormat="1" applyFont="1" applyFill="1" applyBorder="1" applyAlignment="1">
      <alignment horizontal="center" vertical="center" wrapText="1"/>
    </xf>
    <xf numFmtId="0" fontId="18" fillId="2" borderId="5" xfId="0" applyFont="1" applyFill="1" applyBorder="1" applyAlignment="1">
      <alignment horizontal="left" vertical="center" wrapText="1"/>
    </xf>
    <xf numFmtId="0" fontId="20" fillId="2" borderId="25" xfId="0" applyFont="1" applyFill="1" applyBorder="1" applyAlignment="1">
      <alignment horizontal="center" vertical="center" wrapText="1"/>
    </xf>
    <xf numFmtId="4" fontId="19" fillId="0" borderId="35" xfId="0"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4" fontId="10" fillId="0" borderId="23" xfId="0" applyNumberFormat="1" applyFont="1" applyFill="1" applyBorder="1" applyAlignment="1">
      <alignment horizontal="center" vertical="center" wrapText="1"/>
    </xf>
    <xf numFmtId="3" fontId="10" fillId="0" borderId="23" xfId="0" applyNumberFormat="1" applyFont="1" applyFill="1" applyBorder="1" applyAlignment="1">
      <alignment horizontal="right" vertical="center" wrapText="1"/>
    </xf>
    <xf numFmtId="3" fontId="10" fillId="0" borderId="23" xfId="0" applyNumberFormat="1" applyFont="1" applyBorder="1" applyAlignment="1">
      <alignment horizontal="center" vertical="center"/>
    </xf>
    <xf numFmtId="3" fontId="10" fillId="0" borderId="23" xfId="0" applyNumberFormat="1" applyFont="1" applyFill="1" applyBorder="1" applyAlignment="1">
      <alignment horizontal="center" vertical="center"/>
    </xf>
    <xf numFmtId="3" fontId="10" fillId="0" borderId="34" xfId="0" applyNumberFormat="1" applyFont="1" applyFill="1" applyBorder="1" applyAlignment="1">
      <alignment horizontal="center" vertical="center"/>
    </xf>
    <xf numFmtId="3" fontId="10" fillId="0" borderId="63" xfId="0" applyNumberFormat="1" applyFont="1" applyFill="1" applyBorder="1" applyAlignment="1">
      <alignment horizontal="center" vertical="center" wrapText="1"/>
    </xf>
    <xf numFmtId="0" fontId="10" fillId="2" borderId="3" xfId="0" applyFont="1" applyFill="1" applyBorder="1" applyAlignment="1">
      <alignment vertical="center" wrapText="1"/>
    </xf>
    <xf numFmtId="0" fontId="7" fillId="0" borderId="0" xfId="0" applyFont="1" applyAlignment="1"/>
    <xf numFmtId="0" fontId="0" fillId="0" borderId="0" xfId="0" applyAlignment="1"/>
    <xf numFmtId="0" fontId="6" fillId="0" borderId="18" xfId="0" applyFont="1" applyBorder="1" applyAlignment="1">
      <alignment horizontal="left" vertical="top" wrapText="1"/>
    </xf>
    <xf numFmtId="0" fontId="6" fillId="0" borderId="3" xfId="0" applyFont="1" applyBorder="1" applyAlignment="1">
      <alignment horizontal="left" vertical="center" wrapText="1"/>
    </xf>
    <xf numFmtId="0" fontId="10" fillId="0" borderId="6" xfId="0" applyFont="1" applyBorder="1" applyAlignment="1">
      <alignment horizontal="center"/>
    </xf>
    <xf numFmtId="3" fontId="10" fillId="2" borderId="36"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64" xfId="0" applyFont="1" applyFill="1" applyBorder="1" applyAlignment="1">
      <alignment horizontal="center" vertical="center" wrapText="1"/>
    </xf>
    <xf numFmtId="3" fontId="10" fillId="0" borderId="65" xfId="0" applyNumberFormat="1"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3" xfId="0" applyFont="1" applyFill="1" applyBorder="1" applyAlignment="1">
      <alignment horizontal="left" vertical="center" wrapText="1"/>
    </xf>
    <xf numFmtId="4" fontId="10" fillId="0" borderId="67" xfId="0" applyNumberFormat="1" applyFont="1" applyFill="1" applyBorder="1" applyAlignment="1">
      <alignment horizontal="right" vertical="center" wrapText="1"/>
    </xf>
    <xf numFmtId="4" fontId="10" fillId="0" borderId="44" xfId="0" applyNumberFormat="1" applyFont="1" applyBorder="1" applyAlignment="1">
      <alignment horizontal="right" vertical="center"/>
    </xf>
    <xf numFmtId="3" fontId="10" fillId="0" borderId="67" xfId="0" applyNumberFormat="1" applyFont="1" applyBorder="1" applyAlignment="1">
      <alignment horizontal="center" vertical="center"/>
    </xf>
    <xf numFmtId="0" fontId="10" fillId="2" borderId="6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42" xfId="0" applyFont="1" applyFill="1" applyBorder="1" applyAlignment="1">
      <alignment horizontal="center" vertical="center" wrapText="1"/>
    </xf>
    <xf numFmtId="3" fontId="10" fillId="0" borderId="69" xfId="0" applyNumberFormat="1" applyFont="1" applyFill="1" applyBorder="1" applyAlignment="1">
      <alignment horizontal="center" vertical="center" wrapText="1"/>
    </xf>
    <xf numFmtId="3" fontId="10" fillId="0" borderId="34" xfId="0" applyNumberFormat="1" applyFont="1" applyFill="1" applyBorder="1" applyAlignment="1">
      <alignment horizontal="left" vertical="center" wrapText="1"/>
    </xf>
    <xf numFmtId="0" fontId="10" fillId="0" borderId="0" xfId="0" applyFont="1" applyBorder="1" applyAlignment="1">
      <alignment horizontal="center" vertical="center"/>
    </xf>
    <xf numFmtId="3" fontId="10" fillId="2" borderId="34" xfId="0" applyNumberFormat="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71" xfId="0" applyFont="1" applyFill="1" applyBorder="1" applyAlignment="1">
      <alignment horizontal="center" vertical="center" wrapText="1"/>
    </xf>
    <xf numFmtId="3" fontId="10" fillId="0" borderId="23" xfId="0" applyNumberFormat="1" applyFont="1" applyFill="1" applyBorder="1" applyAlignment="1">
      <alignment horizontal="left" vertical="center" wrapText="1"/>
    </xf>
    <xf numFmtId="4" fontId="10" fillId="0" borderId="23" xfId="0" applyNumberFormat="1" applyFont="1" applyBorder="1" applyAlignment="1">
      <alignment horizontal="right" vertical="center"/>
    </xf>
    <xf numFmtId="3" fontId="10" fillId="0" borderId="0" xfId="0" applyNumberFormat="1" applyFont="1" applyBorder="1" applyAlignment="1">
      <alignment horizontal="center" vertical="center" wrapText="1"/>
    </xf>
    <xf numFmtId="0" fontId="10" fillId="0" borderId="23" xfId="0" applyFont="1" applyBorder="1" applyAlignment="1">
      <alignment horizontal="center" vertical="center"/>
    </xf>
    <xf numFmtId="3" fontId="10" fillId="2" borderId="72" xfId="0" applyNumberFormat="1" applyFont="1" applyFill="1" applyBorder="1" applyAlignment="1">
      <alignment horizontal="center" vertical="center" wrapText="1"/>
    </xf>
    <xf numFmtId="0" fontId="10" fillId="2" borderId="35" xfId="0" applyFont="1" applyFill="1" applyBorder="1" applyAlignment="1">
      <alignment horizontal="center" vertical="center" wrapText="1"/>
    </xf>
    <xf numFmtId="3" fontId="10" fillId="0" borderId="73" xfId="0" applyNumberFormat="1" applyFont="1" applyBorder="1" applyAlignment="1">
      <alignment horizontal="center" vertical="center"/>
    </xf>
    <xf numFmtId="0" fontId="10" fillId="2" borderId="74" xfId="0" applyFont="1" applyFill="1" applyBorder="1" applyAlignment="1">
      <alignment horizontal="center" vertical="center" wrapText="1"/>
    </xf>
    <xf numFmtId="49" fontId="10" fillId="2" borderId="25" xfId="0" applyNumberFormat="1" applyFont="1" applyFill="1" applyBorder="1" applyAlignment="1">
      <alignment horizontal="center" vertical="center" wrapText="1"/>
    </xf>
    <xf numFmtId="3" fontId="10" fillId="0" borderId="0" xfId="0" applyNumberFormat="1" applyFont="1" applyBorder="1" applyAlignment="1">
      <alignment horizontal="center" vertical="center"/>
    </xf>
    <xf numFmtId="0" fontId="10" fillId="2" borderId="5" xfId="0" applyFont="1" applyFill="1" applyBorder="1" applyAlignment="1">
      <alignment vertical="center" wrapText="1"/>
    </xf>
    <xf numFmtId="3" fontId="10" fillId="2" borderId="3" xfId="0" applyNumberFormat="1" applyFont="1" applyFill="1" applyBorder="1" applyAlignment="1">
      <alignment vertical="center" wrapText="1"/>
    </xf>
    <xf numFmtId="3" fontId="10" fillId="2" borderId="15" xfId="0" applyNumberFormat="1" applyFont="1" applyFill="1" applyBorder="1" applyAlignment="1">
      <alignment horizontal="center" vertical="center" wrapText="1"/>
    </xf>
    <xf numFmtId="3" fontId="10" fillId="2" borderId="14" xfId="0" applyNumberFormat="1" applyFont="1" applyFill="1" applyBorder="1" applyAlignment="1">
      <alignment horizontal="center" vertical="center" wrapText="1"/>
    </xf>
    <xf numFmtId="4" fontId="10" fillId="2" borderId="14" xfId="0" applyNumberFormat="1" applyFont="1" applyFill="1" applyBorder="1" applyAlignment="1">
      <alignment horizontal="center" vertical="center" wrapText="1"/>
    </xf>
    <xf numFmtId="0" fontId="10" fillId="2" borderId="20" xfId="0" applyFont="1" applyFill="1" applyBorder="1" applyAlignment="1">
      <alignment vertical="center" wrapText="1"/>
    </xf>
    <xf numFmtId="4" fontId="10" fillId="2" borderId="3" xfId="0" applyNumberFormat="1" applyFont="1" applyFill="1" applyBorder="1" applyAlignment="1">
      <alignment vertical="center" wrapText="1"/>
    </xf>
    <xf numFmtId="0" fontId="10" fillId="2" borderId="15" xfId="0" applyFont="1" applyFill="1" applyBorder="1" applyAlignment="1">
      <alignment horizontal="center" vertical="center" wrapText="1"/>
    </xf>
    <xf numFmtId="0" fontId="6" fillId="0" borderId="18" xfId="0" applyFont="1" applyBorder="1" applyAlignment="1">
      <alignment horizontal="left" vertical="center" wrapText="1"/>
    </xf>
    <xf numFmtId="3" fontId="10" fillId="0" borderId="34" xfId="0" applyNumberFormat="1" applyFont="1" applyFill="1" applyBorder="1" applyAlignment="1">
      <alignment horizontal="right" vertical="center" wrapText="1"/>
    </xf>
    <xf numFmtId="0" fontId="16" fillId="2" borderId="64"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6" fillId="0" borderId="3" xfId="0" applyFont="1" applyBorder="1" applyAlignment="1">
      <alignment horizontal="justify" vertical="top"/>
    </xf>
    <xf numFmtId="0" fontId="10" fillId="0" borderId="3" xfId="0" applyFont="1" applyBorder="1" applyAlignment="1">
      <alignment vertical="center"/>
    </xf>
    <xf numFmtId="4" fontId="10" fillId="0" borderId="3" xfId="0" applyNumberFormat="1" applyFont="1" applyBorder="1" applyAlignment="1">
      <alignment horizontal="right" vertical="center"/>
    </xf>
    <xf numFmtId="4" fontId="10" fillId="0" borderId="3" xfId="0" applyNumberFormat="1" applyFont="1" applyBorder="1" applyAlignment="1">
      <alignment horizontal="center" vertical="center"/>
    </xf>
    <xf numFmtId="4" fontId="10" fillId="0" borderId="10" xfId="0" applyNumberFormat="1" applyFont="1" applyBorder="1" applyAlignment="1">
      <alignment vertical="center"/>
    </xf>
    <xf numFmtId="0" fontId="10" fillId="0" borderId="3" xfId="0" applyFont="1" applyBorder="1" applyAlignment="1">
      <alignment horizontal="right" vertical="center"/>
    </xf>
    <xf numFmtId="0" fontId="0" fillId="0" borderId="0" xfId="0" applyFont="1"/>
    <xf numFmtId="0" fontId="8" fillId="0" borderId="18" xfId="0" applyFont="1" applyBorder="1" applyAlignment="1">
      <alignment horizontal="left" vertical="center" wrapText="1"/>
    </xf>
    <xf numFmtId="0" fontId="8" fillId="0" borderId="3" xfId="0" applyFont="1" applyBorder="1" applyAlignment="1">
      <alignment horizontal="justify" vertical="top"/>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vertical="center"/>
    </xf>
    <xf numFmtId="4" fontId="0" fillId="0" borderId="0" xfId="0" applyNumberFormat="1" applyFont="1"/>
    <xf numFmtId="0" fontId="0" fillId="0" borderId="0" xfId="0" applyFont="1" applyBorder="1"/>
    <xf numFmtId="0" fontId="0" fillId="0" borderId="83" xfId="0" applyFont="1" applyBorder="1"/>
    <xf numFmtId="0" fontId="16" fillId="0" borderId="26" xfId="0" applyFont="1" applyBorder="1" applyAlignment="1">
      <alignment horizontal="left" vertical="top" wrapText="1"/>
    </xf>
    <xf numFmtId="4" fontId="16" fillId="0" borderId="27" xfId="0" applyNumberFormat="1" applyFont="1" applyBorder="1" applyAlignment="1">
      <alignment horizontal="center" vertical="center"/>
    </xf>
    <xf numFmtId="0" fontId="24" fillId="0" borderId="14" xfId="0" applyFont="1" applyBorder="1" applyAlignment="1">
      <alignment horizontal="left" vertical="center"/>
    </xf>
    <xf numFmtId="3" fontId="24" fillId="0" borderId="84" xfId="0" applyNumberFormat="1" applyFont="1" applyFill="1" applyBorder="1" applyAlignment="1">
      <alignment horizontal="center" vertical="center" wrapText="1"/>
    </xf>
    <xf numFmtId="4" fontId="24" fillId="0" borderId="84" xfId="0" applyNumberFormat="1" applyFont="1" applyFill="1" applyBorder="1" applyAlignment="1">
      <alignment vertical="center" wrapText="1"/>
    </xf>
    <xf numFmtId="4" fontId="24" fillId="0" borderId="84" xfId="0" applyNumberFormat="1" applyFont="1" applyFill="1" applyBorder="1" applyAlignment="1">
      <alignment horizontal="right" vertical="center" wrapText="1"/>
    </xf>
    <xf numFmtId="3" fontId="24" fillId="0" borderId="84" xfId="0" applyNumberFormat="1" applyFont="1" applyFill="1" applyBorder="1" applyAlignment="1">
      <alignment horizontal="right" vertical="center" wrapText="1"/>
    </xf>
    <xf numFmtId="3" fontId="8" fillId="0" borderId="84" xfId="0" applyNumberFormat="1" applyFont="1" applyFill="1" applyBorder="1" applyAlignment="1">
      <alignment horizontal="center" vertical="center" wrapText="1"/>
    </xf>
    <xf numFmtId="0" fontId="25" fillId="2" borderId="14" xfId="0" applyFont="1" applyFill="1" applyBorder="1" applyAlignment="1">
      <alignment horizontal="center" vertical="center" wrapText="1"/>
    </xf>
    <xf numFmtId="3" fontId="26" fillId="0" borderId="52" xfId="0" applyNumberFormat="1" applyFont="1" applyFill="1" applyBorder="1" applyAlignment="1">
      <alignment horizontal="center" vertical="center" wrapText="1"/>
    </xf>
    <xf numFmtId="0" fontId="0" fillId="0" borderId="0" xfId="0" applyNumberFormat="1" applyFont="1"/>
    <xf numFmtId="0" fontId="27" fillId="0" borderId="18" xfId="0" applyFont="1" applyBorder="1"/>
    <xf numFmtId="0" fontId="27" fillId="0" borderId="3" xfId="0" applyFont="1" applyBorder="1"/>
    <xf numFmtId="0" fontId="0" fillId="0" borderId="3" xfId="0" applyFont="1" applyBorder="1" applyAlignment="1">
      <alignment horizontal="left" vertical="center"/>
    </xf>
    <xf numFmtId="3" fontId="12" fillId="0" borderId="40" xfId="0" applyNumberFormat="1" applyFont="1" applyFill="1" applyBorder="1" applyAlignment="1">
      <alignment horizontal="center" vertical="center" wrapText="1"/>
    </xf>
    <xf numFmtId="4" fontId="12" fillId="0" borderId="40" xfId="0" applyNumberFormat="1" applyFont="1" applyFill="1" applyBorder="1" applyAlignment="1">
      <alignment horizontal="right" vertical="center" wrapText="1"/>
    </xf>
    <xf numFmtId="3" fontId="12" fillId="0" borderId="40" xfId="0" applyNumberFormat="1" applyFont="1" applyFill="1" applyBorder="1" applyAlignment="1">
      <alignment horizontal="right" vertical="center" wrapText="1"/>
    </xf>
    <xf numFmtId="0" fontId="28" fillId="2" borderId="3" xfId="0" applyFont="1" applyFill="1" applyBorder="1" applyAlignment="1">
      <alignment horizontal="center" vertical="center" wrapText="1"/>
    </xf>
    <xf numFmtId="0" fontId="28" fillId="2" borderId="25" xfId="0"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4" fontId="12" fillId="0" borderId="3" xfId="0" applyNumberFormat="1" applyFont="1" applyFill="1" applyBorder="1" applyAlignment="1">
      <alignment horizontal="right" vertical="center" wrapText="1"/>
    </xf>
    <xf numFmtId="3" fontId="12" fillId="0" borderId="3" xfId="0" applyNumberFormat="1" applyFont="1" applyFill="1" applyBorder="1" applyAlignment="1">
      <alignment horizontal="right" vertical="center" wrapText="1"/>
    </xf>
    <xf numFmtId="3" fontId="10" fillId="0" borderId="14" xfId="0" applyNumberFormat="1" applyFont="1" applyFill="1" applyBorder="1" applyAlignment="1">
      <alignment vertical="center" wrapText="1"/>
    </xf>
    <xf numFmtId="3" fontId="10" fillId="0" borderId="34" xfId="0" applyNumberFormat="1" applyFont="1" applyBorder="1" applyAlignment="1">
      <alignment horizontal="center" vertical="center" wrapText="1"/>
    </xf>
    <xf numFmtId="3" fontId="10" fillId="0" borderId="14"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3" fontId="10" fillId="0" borderId="40" xfId="0" applyNumberFormat="1" applyFont="1" applyFill="1" applyBorder="1" applyAlignment="1">
      <alignment vertical="center" wrapText="1"/>
    </xf>
    <xf numFmtId="4" fontId="10" fillId="0" borderId="85" xfId="0" applyNumberFormat="1" applyFont="1" applyFill="1" applyBorder="1" applyAlignment="1">
      <alignment horizontal="right" vertical="center" wrapText="1"/>
    </xf>
    <xf numFmtId="0" fontId="6"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4" xfId="0" applyFont="1" applyBorder="1" applyAlignment="1">
      <alignment horizontal="center" vertical="center" wrapText="1"/>
    </xf>
    <xf numFmtId="3" fontId="10" fillId="2" borderId="19"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4" fontId="10" fillId="2" borderId="3" xfId="0" applyNumberFormat="1" applyFont="1" applyFill="1" applyBorder="1" applyAlignment="1">
      <alignment horizontal="center" vertical="center" wrapText="1"/>
    </xf>
    <xf numFmtId="0" fontId="10" fillId="2" borderId="43" xfId="0" applyFont="1" applyFill="1" applyBorder="1" applyAlignment="1">
      <alignment vertical="center" wrapText="1"/>
    </xf>
    <xf numFmtId="3" fontId="10" fillId="2" borderId="43" xfId="0" applyNumberFormat="1" applyFont="1" applyFill="1" applyBorder="1" applyAlignment="1">
      <alignment vertical="center" wrapText="1"/>
    </xf>
    <xf numFmtId="0" fontId="10" fillId="2" borderId="55"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5" xfId="0" applyFont="1" applyFill="1" applyBorder="1" applyAlignment="1">
      <alignment horizontal="center" vertical="center" wrapText="1"/>
    </xf>
    <xf numFmtId="3" fontId="10" fillId="0" borderId="85" xfId="0" applyNumberFormat="1" applyFont="1" applyFill="1" applyBorder="1" applyAlignment="1">
      <alignment horizontal="center" vertical="center" wrapText="1"/>
    </xf>
    <xf numFmtId="3" fontId="10" fillId="0" borderId="85" xfId="0" applyNumberFormat="1" applyFont="1" applyFill="1" applyBorder="1" applyAlignment="1">
      <alignment horizontal="right" vertical="center" wrapText="1"/>
    </xf>
    <xf numFmtId="0" fontId="10" fillId="0" borderId="43" xfId="0" applyFont="1" applyBorder="1" applyAlignment="1">
      <alignment horizontal="left" vertical="center"/>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2" xfId="0" applyFont="1" applyFill="1" applyBorder="1" applyAlignment="1">
      <alignment horizontal="center" vertical="center" wrapText="1"/>
    </xf>
    <xf numFmtId="4" fontId="10" fillId="0" borderId="91" xfId="0" applyNumberFormat="1" applyFont="1" applyFill="1" applyBorder="1" applyAlignment="1">
      <alignment horizontal="right" vertical="center" wrapText="1"/>
    </xf>
    <xf numFmtId="0" fontId="10" fillId="2" borderId="39" xfId="0" applyFont="1" applyFill="1" applyBorder="1" applyAlignment="1">
      <alignment horizontal="center" vertical="center" wrapText="1"/>
    </xf>
    <xf numFmtId="0" fontId="7" fillId="3" borderId="0" xfId="0" applyFont="1" applyFill="1" applyBorder="1"/>
    <xf numFmtId="0" fontId="7" fillId="3" borderId="2" xfId="0" applyFont="1" applyFill="1" applyBorder="1"/>
    <xf numFmtId="3" fontId="10" fillId="0" borderId="38" xfId="0" applyNumberFormat="1" applyFont="1" applyFill="1" applyBorder="1" applyAlignment="1">
      <alignment horizontal="center" vertical="center" wrapText="1"/>
    </xf>
    <xf numFmtId="3" fontId="10" fillId="0" borderId="37" xfId="0" applyNumberFormat="1" applyFont="1" applyFill="1" applyBorder="1" applyAlignment="1">
      <alignment horizontal="right" vertical="center" wrapText="1"/>
    </xf>
    <xf numFmtId="0" fontId="10" fillId="2" borderId="5" xfId="0" applyFont="1" applyFill="1" applyBorder="1" applyAlignment="1">
      <alignment horizontal="right" vertical="center" wrapText="1"/>
    </xf>
    <xf numFmtId="3" fontId="10" fillId="0" borderId="95" xfId="0" applyNumberFormat="1" applyFont="1" applyFill="1" applyBorder="1" applyAlignment="1">
      <alignment horizontal="center" vertical="center" wrapText="1"/>
    </xf>
    <xf numFmtId="3" fontId="10" fillId="0" borderId="37" xfId="0" applyNumberFormat="1" applyFont="1" applyBorder="1" applyAlignment="1">
      <alignment horizontal="center" vertical="center" wrapText="1"/>
    </xf>
    <xf numFmtId="3" fontId="10" fillId="0" borderId="37" xfId="0" applyNumberFormat="1" applyFont="1" applyBorder="1" applyAlignment="1">
      <alignment horizontal="center" vertical="center"/>
    </xf>
    <xf numFmtId="0" fontId="10" fillId="2" borderId="96" xfId="0" applyFont="1" applyFill="1" applyBorder="1" applyAlignment="1">
      <alignment horizontal="center" vertical="center" wrapText="1"/>
    </xf>
    <xf numFmtId="3" fontId="10" fillId="0" borderId="97" xfId="0" applyNumberFormat="1" applyFont="1" applyFill="1" applyBorder="1" applyAlignment="1">
      <alignment horizontal="center" vertical="center" wrapText="1"/>
    </xf>
    <xf numFmtId="3" fontId="10" fillId="0" borderId="91" xfId="0" applyNumberFormat="1" applyFont="1" applyFill="1" applyBorder="1" applyAlignment="1">
      <alignment horizontal="center" vertical="center" wrapText="1"/>
    </xf>
    <xf numFmtId="0" fontId="16" fillId="2" borderId="71" xfId="0"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98" xfId="0" applyNumberFormat="1" applyFont="1" applyFill="1" applyBorder="1" applyAlignment="1">
      <alignment horizontal="center" vertical="center" wrapText="1"/>
    </xf>
    <xf numFmtId="3" fontId="10" fillId="0" borderId="100" xfId="0" applyNumberFormat="1" applyFont="1" applyFill="1" applyBorder="1" applyAlignment="1">
      <alignment horizontal="right" vertical="center" wrapText="1"/>
    </xf>
    <xf numFmtId="0" fontId="23" fillId="3" borderId="15"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3" fillId="3" borderId="13" xfId="0" applyFont="1" applyFill="1" applyBorder="1" applyAlignment="1">
      <alignment horizontal="center"/>
    </xf>
    <xf numFmtId="0" fontId="23" fillId="3" borderId="14" xfId="0" applyFont="1" applyFill="1" applyBorder="1" applyAlignment="1"/>
    <xf numFmtId="0" fontId="23" fillId="3" borderId="16" xfId="0" applyFont="1" applyFill="1" applyBorder="1" applyAlignment="1"/>
    <xf numFmtId="0" fontId="23" fillId="3" borderId="17" xfId="0" applyFont="1" applyFill="1" applyBorder="1" applyAlignment="1">
      <alignment horizontal="center" vertical="center" wrapText="1"/>
    </xf>
    <xf numFmtId="0" fontId="23" fillId="3" borderId="10"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9" fillId="3" borderId="53" xfId="0" applyFont="1" applyFill="1" applyBorder="1" applyAlignment="1">
      <alignment horizontal="center" vertical="center"/>
    </xf>
    <xf numFmtId="4" fontId="27" fillId="3" borderId="43" xfId="0" applyNumberFormat="1" applyFont="1" applyFill="1" applyBorder="1"/>
    <xf numFmtId="3" fontId="27" fillId="3" borderId="43" xfId="0" applyNumberFormat="1" applyFont="1" applyFill="1" applyBorder="1" applyAlignment="1">
      <alignment horizontal="center" vertical="center" wrapText="1"/>
    </xf>
    <xf numFmtId="4" fontId="27" fillId="3" borderId="43" xfId="0" applyNumberFormat="1" applyFont="1" applyFill="1" applyBorder="1" applyAlignment="1">
      <alignment horizontal="right" vertical="center" wrapText="1"/>
    </xf>
    <xf numFmtId="3" fontId="27" fillId="3" borderId="43" xfId="0" applyNumberFormat="1" applyFont="1" applyFill="1" applyBorder="1" applyAlignment="1">
      <alignment horizontal="right" vertical="center" wrapText="1"/>
    </xf>
    <xf numFmtId="3" fontId="12" fillId="3" borderId="43" xfId="0" applyNumberFormat="1" applyFont="1" applyFill="1" applyBorder="1" applyAlignment="1">
      <alignment horizontal="center" vertical="center" wrapText="1"/>
    </xf>
    <xf numFmtId="0" fontId="28" fillId="3" borderId="43" xfId="0" applyFont="1" applyFill="1" applyBorder="1" applyAlignment="1">
      <alignment horizontal="center" vertical="center" wrapText="1"/>
    </xf>
    <xf numFmtId="0" fontId="28" fillId="3" borderId="45" xfId="0" applyFont="1" applyFill="1" applyBorder="1" applyAlignment="1">
      <alignment horizontal="center" vertical="center" wrapText="1"/>
    </xf>
    <xf numFmtId="0" fontId="0" fillId="3" borderId="0" xfId="0" applyFont="1" applyFill="1" applyBorder="1"/>
    <xf numFmtId="0" fontId="0" fillId="3" borderId="2" xfId="0" applyFont="1" applyFill="1" applyBorder="1"/>
    <xf numFmtId="0" fontId="23" fillId="3" borderId="79" xfId="0" applyFont="1" applyFill="1" applyBorder="1" applyAlignment="1">
      <alignment horizontal="center" vertical="center" wrapText="1"/>
    </xf>
    <xf numFmtId="0" fontId="23" fillId="3" borderId="80" xfId="0" applyFont="1" applyFill="1" applyBorder="1" applyAlignment="1">
      <alignment horizontal="center" vertical="center" wrapText="1"/>
    </xf>
    <xf numFmtId="0" fontId="23" fillId="3" borderId="81" xfId="0" applyFont="1" applyFill="1" applyBorder="1" applyAlignment="1">
      <alignment horizontal="center" vertical="center" wrapText="1"/>
    </xf>
    <xf numFmtId="0" fontId="23" fillId="3" borderId="82" xfId="0" applyFont="1" applyFill="1" applyBorder="1" applyAlignment="1">
      <alignment horizontal="center" vertical="center" wrapText="1"/>
    </xf>
    <xf numFmtId="4" fontId="27" fillId="0" borderId="59" xfId="0" applyNumberFormat="1" applyFont="1" applyBorder="1"/>
    <xf numFmtId="0" fontId="0" fillId="0" borderId="83" xfId="0" applyBorder="1"/>
    <xf numFmtId="0" fontId="0" fillId="0" borderId="93" xfId="0" applyBorder="1"/>
    <xf numFmtId="3" fontId="10" fillId="0" borderId="36" xfId="0" applyNumberFormat="1" applyFont="1" applyBorder="1" applyAlignment="1">
      <alignment horizontal="center" vertical="center" wrapText="1"/>
    </xf>
    <xf numFmtId="4" fontId="10" fillId="2" borderId="43" xfId="0" applyNumberFormat="1" applyFont="1" applyFill="1" applyBorder="1" applyAlignment="1">
      <alignment horizontal="right" vertical="center" wrapText="1"/>
    </xf>
    <xf numFmtId="4" fontId="10" fillId="0" borderId="101" xfId="0" applyNumberFormat="1" applyFont="1" applyFill="1" applyBorder="1" applyAlignment="1">
      <alignment horizontal="right" vertical="center" wrapText="1"/>
    </xf>
    <xf numFmtId="4" fontId="10" fillId="2" borderId="56" xfId="0" applyNumberFormat="1" applyFont="1" applyFill="1" applyBorder="1" applyAlignment="1">
      <alignment horizontal="right" vertical="center" wrapText="1"/>
    </xf>
    <xf numFmtId="0" fontId="10" fillId="2" borderId="56" xfId="0" applyFont="1" applyFill="1" applyBorder="1" applyAlignment="1">
      <alignment horizontal="center" vertical="center" wrapText="1"/>
    </xf>
    <xf numFmtId="0" fontId="17" fillId="3" borderId="94"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12" xfId="0" applyFont="1" applyFill="1" applyBorder="1" applyAlignment="1">
      <alignment horizontal="left" vertical="top" wrapText="1"/>
    </xf>
    <xf numFmtId="0" fontId="30" fillId="3" borderId="94" xfId="0" applyFont="1" applyFill="1" applyBorder="1" applyAlignment="1">
      <alignment horizontal="left" vertical="top" wrapText="1"/>
    </xf>
    <xf numFmtId="0" fontId="30" fillId="3" borderId="11" xfId="0" applyFont="1" applyFill="1" applyBorder="1" applyAlignment="1">
      <alignment horizontal="left" vertical="top" wrapText="1"/>
    </xf>
    <xf numFmtId="0" fontId="30" fillId="3" borderId="12" xfId="0" applyFont="1" applyFill="1" applyBorder="1" applyAlignment="1">
      <alignment horizontal="left" vertical="top" wrapText="1"/>
    </xf>
    <xf numFmtId="0" fontId="17" fillId="3" borderId="92" xfId="0" applyFont="1" applyFill="1" applyBorder="1" applyAlignment="1">
      <alignment horizontal="left" vertical="top" wrapText="1"/>
    </xf>
    <xf numFmtId="0" fontId="17" fillId="3" borderId="83" xfId="0" applyFont="1" applyFill="1" applyBorder="1" applyAlignment="1">
      <alignment horizontal="left" vertical="top" wrapText="1"/>
    </xf>
    <xf numFmtId="0" fontId="17" fillId="3" borderId="93" xfId="0" applyFont="1" applyFill="1" applyBorder="1" applyAlignment="1">
      <alignment horizontal="left" vertical="top" wrapText="1"/>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50"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4" fontId="16" fillId="0" borderId="10" xfId="0" applyNumberFormat="1" applyFont="1" applyBorder="1" applyAlignment="1">
      <alignment horizontal="center" vertical="center"/>
    </xf>
    <xf numFmtId="4" fontId="16" fillId="0" borderId="19" xfId="0" applyNumberFormat="1"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3" fillId="3" borderId="51" xfId="0" applyFont="1" applyFill="1" applyBorder="1" applyAlignment="1">
      <alignment horizontal="center"/>
    </xf>
    <xf numFmtId="0" fontId="3" fillId="3" borderId="6" xfId="0" applyFont="1" applyFill="1" applyBorder="1" applyAlignment="1">
      <alignment horizontal="center"/>
    </xf>
    <xf numFmtId="0" fontId="23" fillId="3" borderId="4"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5" xfId="0" applyFont="1" applyFill="1" applyBorder="1" applyAlignment="1">
      <alignment vertical="center"/>
    </xf>
    <xf numFmtId="0" fontId="23" fillId="3" borderId="14" xfId="0" applyFont="1" applyFill="1" applyBorder="1" applyAlignment="1">
      <alignment vertical="center"/>
    </xf>
    <xf numFmtId="0" fontId="23" fillId="3" borderId="76" xfId="0" applyFont="1" applyFill="1" applyBorder="1" applyAlignment="1">
      <alignment horizontal="center" vertical="top"/>
    </xf>
    <xf numFmtId="0" fontId="23" fillId="3" borderId="77" xfId="0" applyFont="1" applyFill="1" applyBorder="1" applyAlignment="1">
      <alignment horizontal="center" vertical="top"/>
    </xf>
    <xf numFmtId="0" fontId="23" fillId="3" borderId="75" xfId="0" applyFont="1" applyFill="1" applyBorder="1" applyAlignment="1">
      <alignment horizontal="center" vertical="top"/>
    </xf>
    <xf numFmtId="0" fontId="23" fillId="3" borderId="6" xfId="0" applyFont="1" applyFill="1" applyBorder="1" applyAlignment="1">
      <alignment horizontal="center" wrapText="1"/>
    </xf>
    <xf numFmtId="0" fontId="23" fillId="3" borderId="17" xfId="0" applyFont="1" applyFill="1" applyBorder="1" applyAlignment="1">
      <alignment horizontal="center" wrapText="1"/>
    </xf>
    <xf numFmtId="0" fontId="23" fillId="3" borderId="78" xfId="0" applyFont="1" applyFill="1" applyBorder="1" applyAlignment="1">
      <alignment horizontal="center" vertical="top"/>
    </xf>
    <xf numFmtId="0" fontId="23" fillId="3" borderId="27" xfId="0" applyFont="1" applyFill="1" applyBorder="1" applyAlignment="1"/>
    <xf numFmtId="0" fontId="23" fillId="3" borderId="14" xfId="0" applyFont="1" applyFill="1" applyBorder="1" applyAlignment="1"/>
    <xf numFmtId="0" fontId="23" fillId="3" borderId="60" xfId="0" applyFont="1" applyFill="1" applyBorder="1" applyAlignment="1"/>
    <xf numFmtId="0" fontId="23" fillId="3" borderId="16" xfId="0" applyFont="1" applyFill="1" applyBorder="1" applyAlignment="1"/>
    <xf numFmtId="0" fontId="23" fillId="3" borderId="46" xfId="0" applyFont="1" applyFill="1" applyBorder="1" applyAlignment="1">
      <alignment horizontal="center" vertical="top"/>
    </xf>
    <xf numFmtId="0" fontId="8" fillId="3" borderId="47" xfId="0" applyFont="1" applyFill="1" applyBorder="1" applyAlignment="1">
      <alignment horizontal="center" vertical="top"/>
    </xf>
    <xf numFmtId="0" fontId="8" fillId="3" borderId="48" xfId="0" applyFont="1" applyFill="1" applyBorder="1" applyAlignment="1">
      <alignment horizontal="center" vertical="top"/>
    </xf>
    <xf numFmtId="0" fontId="23" fillId="3" borderId="0"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6" fillId="0" borderId="4" xfId="0" applyFont="1" applyBorder="1" applyAlignment="1">
      <alignment horizontal="left" vertical="top" wrapText="1"/>
    </xf>
    <xf numFmtId="0" fontId="6" fillId="0" borderId="26" xfId="0" applyFont="1" applyBorder="1" applyAlignment="1">
      <alignment horizontal="left" vertical="top" wrapText="1"/>
    </xf>
    <xf numFmtId="4" fontId="10" fillId="0" borderId="5" xfId="0" applyNumberFormat="1" applyFont="1" applyBorder="1" applyAlignment="1">
      <alignment horizontal="center" vertical="center"/>
    </xf>
    <xf numFmtId="4" fontId="10" fillId="0" borderId="27" xfId="0" applyNumberFormat="1" applyFont="1" applyBorder="1" applyAlignment="1">
      <alignment horizontal="center" vertical="center"/>
    </xf>
    <xf numFmtId="0" fontId="6" fillId="0" borderId="94" xfId="0" applyFont="1" applyBorder="1" applyAlignment="1">
      <alignment horizontal="left" vertical="top" wrapText="1"/>
    </xf>
    <xf numFmtId="0" fontId="6" fillId="0" borderId="99" xfId="0" applyFont="1" applyBorder="1" applyAlignment="1">
      <alignment horizontal="left" vertical="top" wrapText="1"/>
    </xf>
    <xf numFmtId="4" fontId="10" fillId="0" borderId="3" xfId="0" applyNumberFormat="1" applyFont="1" applyBorder="1" applyAlignment="1">
      <alignment horizontal="center" vertical="center"/>
    </xf>
    <xf numFmtId="4" fontId="10" fillId="0" borderId="43" xfId="0" applyNumberFormat="1" applyFont="1" applyBorder="1" applyAlignment="1">
      <alignment horizontal="center" vertical="center"/>
    </xf>
    <xf numFmtId="0" fontId="23" fillId="3" borderId="26" xfId="0" applyFont="1" applyFill="1" applyBorder="1" applyAlignment="1">
      <alignment horizontal="center"/>
    </xf>
    <xf numFmtId="0" fontId="23" fillId="3" borderId="13" xfId="0" applyFont="1" applyFill="1" applyBorder="1" applyAlignment="1">
      <alignment horizontal="center"/>
    </xf>
    <xf numFmtId="0" fontId="17" fillId="3" borderId="51" xfId="0" applyFont="1" applyFill="1" applyBorder="1" applyAlignment="1">
      <alignment horizontal="left"/>
    </xf>
    <xf numFmtId="0" fontId="17" fillId="3" borderId="6" xfId="0" applyFont="1" applyFill="1" applyBorder="1" applyAlignment="1">
      <alignment horizontal="left"/>
    </xf>
    <xf numFmtId="0" fontId="5" fillId="3" borderId="4" xfId="0" applyFont="1" applyFill="1" applyBorder="1" applyAlignment="1">
      <alignment horizontal="center"/>
    </xf>
    <xf numFmtId="0" fontId="6" fillId="3" borderId="13" xfId="0" applyFont="1" applyFill="1" applyBorder="1" applyAlignment="1"/>
    <xf numFmtId="0" fontId="5" fillId="3" borderId="20" xfId="0" applyFont="1" applyFill="1" applyBorder="1" applyAlignment="1"/>
    <xf numFmtId="0" fontId="6" fillId="3" borderId="14" xfId="0" applyFont="1" applyFill="1" applyBorder="1" applyAlignment="1"/>
    <xf numFmtId="0" fontId="5" fillId="3" borderId="7" xfId="0" applyFont="1" applyFill="1" applyBorder="1" applyAlignment="1">
      <alignment horizontal="center" vertical="top"/>
    </xf>
    <xf numFmtId="0" fontId="6" fillId="3" borderId="8" xfId="0" applyFont="1" applyFill="1" applyBorder="1" applyAlignment="1">
      <alignment horizontal="center" vertical="top"/>
    </xf>
    <xf numFmtId="0" fontId="6" fillId="3" borderId="9" xfId="0" applyFont="1" applyFill="1" applyBorder="1" applyAlignment="1">
      <alignment horizontal="center" vertical="top"/>
    </xf>
    <xf numFmtId="0" fontId="5" fillId="3" borderId="8" xfId="0" applyFont="1" applyFill="1" applyBorder="1" applyAlignment="1">
      <alignment horizontal="center" vertical="top"/>
    </xf>
    <xf numFmtId="0" fontId="5" fillId="3" borderId="9" xfId="0" applyFont="1" applyFill="1" applyBorder="1" applyAlignment="1">
      <alignment horizontal="center" vertical="top"/>
    </xf>
    <xf numFmtId="0" fontId="5" fillId="3" borderId="6" xfId="0" applyFont="1" applyFill="1" applyBorder="1" applyAlignment="1">
      <alignment horizontal="center" wrapText="1"/>
    </xf>
    <xf numFmtId="0" fontId="6" fillId="3" borderId="16" xfId="0" applyFont="1" applyFill="1" applyBorder="1" applyAlignment="1">
      <alignment horizontal="center"/>
    </xf>
    <xf numFmtId="0" fontId="5" fillId="3" borderId="8" xfId="0" applyFont="1" applyFill="1" applyBorder="1" applyAlignment="1"/>
    <xf numFmtId="0" fontId="5" fillId="3" borderId="21" xfId="0" applyFont="1" applyFill="1" applyBorder="1" applyAlignment="1"/>
    <xf numFmtId="0" fontId="5" fillId="3" borderId="27" xfId="0" applyFont="1" applyFill="1" applyBorder="1" applyAlignment="1"/>
    <xf numFmtId="0" fontId="5" fillId="3" borderId="14" xfId="0" applyFont="1" applyFill="1" applyBorder="1" applyAlignment="1"/>
    <xf numFmtId="0" fontId="5" fillId="3" borderId="60" xfId="0" applyFont="1" applyFill="1" applyBorder="1" applyAlignment="1"/>
    <xf numFmtId="0" fontId="5" fillId="3" borderId="16" xfId="0" applyFont="1" applyFill="1" applyBorder="1" applyAlignment="1"/>
    <xf numFmtId="0" fontId="5" fillId="3" borderId="46" xfId="0" applyFont="1" applyFill="1" applyBorder="1" applyAlignment="1">
      <alignment horizontal="center" vertical="top"/>
    </xf>
    <xf numFmtId="0" fontId="6" fillId="3" borderId="47" xfId="0" applyFont="1" applyFill="1" applyBorder="1" applyAlignment="1">
      <alignment horizontal="center" vertical="top"/>
    </xf>
    <xf numFmtId="0" fontId="6" fillId="3" borderId="48" xfId="0" applyFont="1" applyFill="1" applyBorder="1" applyAlignment="1">
      <alignment horizontal="center" vertical="top"/>
    </xf>
    <xf numFmtId="0" fontId="5" fillId="3" borderId="0"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4" fontId="10" fillId="0" borderId="10" xfId="0" applyNumberFormat="1" applyFont="1" applyBorder="1" applyAlignment="1">
      <alignment horizontal="center" vertical="center"/>
    </xf>
    <xf numFmtId="4" fontId="10" fillId="0" borderId="19"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26" xfId="0" applyFont="1" applyBorder="1" applyAlignment="1">
      <alignment vertical="top"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5" fillId="3" borderId="26" xfId="0" applyFont="1" applyFill="1" applyBorder="1" applyAlignment="1">
      <alignment horizontal="center"/>
    </xf>
    <xf numFmtId="0" fontId="5" fillId="3" borderId="13" xfId="0" applyFont="1" applyFill="1" applyBorder="1" applyAlignment="1">
      <alignment horizontal="center"/>
    </xf>
    <xf numFmtId="0" fontId="5" fillId="3" borderId="0" xfId="0" applyFont="1" applyFill="1" applyBorder="1" applyAlignment="1">
      <alignment horizontal="center" wrapText="1"/>
    </xf>
    <xf numFmtId="0" fontId="5" fillId="3" borderId="47" xfId="0" applyFont="1" applyFill="1" applyBorder="1" applyAlignment="1">
      <alignment horizontal="center" vertical="top"/>
    </xf>
    <xf numFmtId="0" fontId="5" fillId="3" borderId="61" xfId="0" applyFont="1" applyFill="1" applyBorder="1" applyAlignment="1">
      <alignment horizontal="center" vertical="top"/>
    </xf>
    <xf numFmtId="0" fontId="6" fillId="0" borderId="4" xfId="0" applyFont="1" applyBorder="1" applyAlignment="1">
      <alignment horizontal="justify" vertical="top" wrapText="1"/>
    </xf>
    <xf numFmtId="0" fontId="6" fillId="0" borderId="26" xfId="0" applyFont="1" applyBorder="1" applyAlignment="1">
      <alignment horizontal="justify" vertical="top" wrapText="1"/>
    </xf>
    <xf numFmtId="0" fontId="6" fillId="0" borderId="41" xfId="0" applyFont="1" applyBorder="1" applyAlignment="1">
      <alignment horizontal="justify" vertical="top" wrapText="1"/>
    </xf>
    <xf numFmtId="0" fontId="22" fillId="0" borderId="43" xfId="0" applyFont="1" applyBorder="1" applyAlignment="1">
      <alignment horizontal="center" vertical="center"/>
    </xf>
    <xf numFmtId="4" fontId="10" fillId="0" borderId="60" xfId="0" applyNumberFormat="1" applyFont="1" applyBorder="1" applyAlignment="1">
      <alignment horizontal="center" vertical="center"/>
    </xf>
    <xf numFmtId="4" fontId="10" fillId="0" borderId="49" xfId="0" applyNumberFormat="1" applyFont="1" applyBorder="1" applyAlignment="1">
      <alignment horizontal="center" vertical="center"/>
    </xf>
    <xf numFmtId="0" fontId="10" fillId="0" borderId="8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61" xfId="0" applyFont="1" applyBorder="1" applyAlignment="1">
      <alignment horizontal="center" vertical="center" wrapText="1"/>
    </xf>
    <xf numFmtId="0" fontId="8" fillId="0" borderId="4" xfId="0" applyFont="1" applyBorder="1" applyAlignment="1">
      <alignment horizontal="left" vertical="top" wrapText="1"/>
    </xf>
    <xf numFmtId="0" fontId="8" fillId="0" borderId="26" xfId="0" applyFont="1" applyBorder="1" applyAlignment="1">
      <alignment horizontal="left" vertical="top" wrapText="1"/>
    </xf>
    <xf numFmtId="0" fontId="5" fillId="3" borderId="26" xfId="0" applyFont="1" applyFill="1" applyBorder="1" applyAlignment="1">
      <alignment horizontal="center" vertical="center"/>
    </xf>
    <xf numFmtId="0" fontId="6" fillId="3" borderId="13" xfId="0" applyFont="1" applyFill="1" applyBorder="1" applyAlignment="1">
      <alignment vertical="center"/>
    </xf>
    <xf numFmtId="0" fontId="5" fillId="3" borderId="6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5" fillId="3" borderId="48" xfId="0" applyFont="1" applyFill="1" applyBorder="1" applyAlignment="1">
      <alignment horizontal="center" vertical="top"/>
    </xf>
    <xf numFmtId="0" fontId="21" fillId="0" borderId="26" xfId="0" applyFont="1" applyBorder="1" applyAlignment="1">
      <alignment horizontal="left" vertical="top" wrapText="1"/>
    </xf>
    <xf numFmtId="0" fontId="21" fillId="0" borderId="41" xfId="0" applyFont="1" applyBorder="1" applyAlignment="1">
      <alignment horizontal="left" vertical="top" wrapText="1"/>
    </xf>
    <xf numFmtId="4" fontId="10" fillId="0" borderId="42" xfId="0" applyNumberFormat="1" applyFont="1" applyBorder="1" applyAlignment="1">
      <alignment horizontal="center" vertical="center"/>
    </xf>
    <xf numFmtId="0" fontId="8" fillId="0" borderId="26" xfId="0" applyFont="1" applyBorder="1" applyAlignment="1">
      <alignment horizontal="justify" vertical="top" wrapText="1"/>
    </xf>
    <xf numFmtId="0" fontId="21" fillId="0" borderId="26" xfId="0" applyFont="1" applyBorder="1" applyAlignment="1">
      <alignment horizontal="justify" vertical="top" wrapText="1"/>
    </xf>
    <xf numFmtId="0" fontId="21" fillId="0" borderId="13" xfId="0" applyFont="1" applyBorder="1" applyAlignment="1">
      <alignment horizontal="justify" vertical="top" wrapText="1"/>
    </xf>
    <xf numFmtId="0" fontId="8" fillId="0" borderId="13" xfId="0" applyFont="1" applyBorder="1" applyAlignment="1">
      <alignment horizontal="left" vertical="top" wrapText="1"/>
    </xf>
    <xf numFmtId="4" fontId="10" fillId="0" borderId="14" xfId="0" applyNumberFormat="1" applyFont="1" applyBorder="1" applyAlignment="1">
      <alignment horizontal="center" vertical="center"/>
    </xf>
    <xf numFmtId="0" fontId="5" fillId="3" borderId="6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4" fontId="13" fillId="0" borderId="5" xfId="0" applyNumberFormat="1" applyFont="1" applyBorder="1" applyAlignment="1">
      <alignment horizontal="center" vertical="center"/>
    </xf>
    <xf numFmtId="4" fontId="13" fillId="0" borderId="27" xfId="0" applyNumberFormat="1" applyFont="1" applyBorder="1" applyAlignment="1">
      <alignment horizontal="center" vertical="center"/>
    </xf>
    <xf numFmtId="4" fontId="13" fillId="0" borderId="14" xfId="0" applyNumberFormat="1" applyFont="1" applyBorder="1" applyAlignment="1">
      <alignment horizontal="center" vertical="center"/>
    </xf>
    <xf numFmtId="3" fontId="6" fillId="0" borderId="4" xfId="0" applyNumberFormat="1" applyFont="1" applyFill="1" applyBorder="1" applyAlignment="1">
      <alignment horizontal="left" vertical="center" wrapText="1"/>
    </xf>
    <xf numFmtId="3" fontId="6" fillId="0" borderId="62" xfId="0" applyNumberFormat="1" applyFont="1" applyFill="1" applyBorder="1" applyAlignment="1">
      <alignment horizontal="left" vertical="center" wrapText="1"/>
    </xf>
    <xf numFmtId="0" fontId="5" fillId="3" borderId="60" xfId="0" applyFont="1" applyFill="1" applyBorder="1" applyAlignment="1">
      <alignment vertical="center"/>
    </xf>
    <xf numFmtId="0" fontId="6" fillId="3" borderId="14" xfId="0" applyFont="1" applyFill="1" applyBorder="1" applyAlignment="1">
      <alignment vertical="center"/>
    </xf>
    <xf numFmtId="0" fontId="5" fillId="3" borderId="47" xfId="0" applyFont="1" applyFill="1" applyBorder="1" applyAlignment="1"/>
    <xf numFmtId="0" fontId="5" fillId="3" borderId="61" xfId="0" applyFont="1" applyFill="1" applyBorder="1" applyAlignment="1"/>
    <xf numFmtId="0" fontId="5" fillId="3" borderId="27" xfId="0" applyFont="1" applyFill="1" applyBorder="1" applyAlignment="1">
      <alignment vertical="center"/>
    </xf>
    <xf numFmtId="0" fontId="5" fillId="3" borderId="0" xfId="0" applyFont="1" applyFill="1" applyBorder="1" applyAlignment="1">
      <alignment vertical="center"/>
    </xf>
    <xf numFmtId="0" fontId="6" fillId="3" borderId="15" xfId="0" applyFont="1" applyFill="1" applyBorder="1" applyAlignment="1">
      <alignment vertical="center"/>
    </xf>
    <xf numFmtId="0" fontId="5"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4" fontId="10" fillId="0" borderId="54" xfId="0" applyNumberFormat="1" applyFont="1" applyBorder="1" applyAlignment="1">
      <alignment horizontal="center" vertical="center"/>
    </xf>
    <xf numFmtId="4" fontId="10" fillId="0" borderId="55" xfId="0" applyNumberFormat="1" applyFont="1" applyBorder="1" applyAlignment="1">
      <alignment horizontal="center" vertical="center"/>
    </xf>
    <xf numFmtId="0" fontId="15" fillId="0" borderId="54"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3" fontId="10" fillId="0" borderId="3" xfId="0" applyNumberFormat="1" applyFont="1" applyBorder="1" applyAlignment="1">
      <alignment horizontal="center" vertical="center"/>
    </xf>
    <xf numFmtId="0" fontId="6" fillId="3" borderId="13" xfId="0" applyFont="1" applyFill="1" applyBorder="1" applyAlignment="1">
      <alignment horizontal="center" vertical="center"/>
    </xf>
    <xf numFmtId="0" fontId="5" fillId="3" borderId="2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7" xfId="0" applyFont="1" applyFill="1" applyBorder="1" applyAlignment="1">
      <alignment horizontal="center" vertical="center"/>
    </xf>
    <xf numFmtId="0" fontId="17" fillId="3" borderId="94"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0" fillId="0" borderId="27" xfId="0" applyFont="1" applyBorder="1" applyAlignment="1">
      <alignment horizontal="center" vertical="center"/>
    </xf>
    <xf numFmtId="0" fontId="10" fillId="0" borderId="14" xfId="0" applyFont="1" applyBorder="1" applyAlignment="1">
      <alignment horizontal="center" vertical="center"/>
    </xf>
    <xf numFmtId="0" fontId="8" fillId="0" borderId="4" xfId="0" applyFont="1" applyBorder="1" applyAlignment="1">
      <alignment horizontal="justify" vertical="top" wrapText="1"/>
    </xf>
    <xf numFmtId="4" fontId="16" fillId="0" borderId="5" xfId="0" applyNumberFormat="1" applyFont="1" applyBorder="1" applyAlignment="1">
      <alignment horizontal="center" vertical="center" wrapText="1"/>
    </xf>
    <xf numFmtId="4" fontId="16" fillId="0" borderId="27" xfId="0" applyNumberFormat="1" applyFont="1" applyBorder="1" applyAlignment="1">
      <alignment horizontal="center" vertical="center" wrapText="1"/>
    </xf>
    <xf numFmtId="0" fontId="17" fillId="3" borderId="58" xfId="0" applyFont="1" applyFill="1" applyBorder="1" applyAlignment="1">
      <alignment horizontal="left"/>
    </xf>
    <xf numFmtId="0" fontId="17" fillId="3" borderId="59" xfId="0" applyFont="1" applyFill="1" applyBorder="1" applyAlignment="1">
      <alignment horizontal="left"/>
    </xf>
    <xf numFmtId="0" fontId="11" fillId="0" borderId="26" xfId="0" applyFont="1" applyBorder="1" applyAlignment="1">
      <alignment horizontal="justify" vertical="top" wrapText="1"/>
    </xf>
    <xf numFmtId="0" fontId="6" fillId="2" borderId="4" xfId="0" applyFont="1" applyFill="1" applyBorder="1" applyAlignment="1">
      <alignment horizontal="justify" vertical="top" wrapText="1"/>
    </xf>
    <xf numFmtId="0" fontId="6" fillId="2" borderId="26" xfId="0" applyFont="1" applyFill="1" applyBorder="1" applyAlignment="1">
      <alignment horizontal="justify" vertical="top" wrapText="1"/>
    </xf>
    <xf numFmtId="0" fontId="6" fillId="2" borderId="41" xfId="0" applyFont="1" applyFill="1" applyBorder="1" applyAlignment="1">
      <alignment horizontal="justify" vertical="top" wrapText="1"/>
    </xf>
    <xf numFmtId="0" fontId="17" fillId="3" borderId="88" xfId="0" applyFont="1" applyFill="1" applyBorder="1" applyAlignment="1">
      <alignment horizontal="left" vertical="top" wrapText="1"/>
    </xf>
    <xf numFmtId="0" fontId="17" fillId="3" borderId="89" xfId="0" applyFont="1" applyFill="1" applyBorder="1" applyAlignment="1">
      <alignment horizontal="left" vertical="top" wrapText="1"/>
    </xf>
    <xf numFmtId="0" fontId="5" fillId="3" borderId="0" xfId="0" applyFont="1" applyFill="1" applyBorder="1" applyAlignment="1"/>
    <xf numFmtId="0" fontId="6" fillId="3" borderId="15" xfId="0" applyFont="1" applyFill="1" applyBorder="1" applyAlignment="1"/>
    <xf numFmtId="0" fontId="6" fillId="0" borderId="26" xfId="0" applyFont="1" applyBorder="1" applyAlignment="1">
      <alignment horizontal="center" vertical="top" wrapText="1"/>
    </xf>
    <xf numFmtId="0" fontId="6" fillId="0" borderId="41" xfId="0" applyFont="1" applyBorder="1" applyAlignment="1">
      <alignment horizontal="center" vertical="top" wrapText="1"/>
    </xf>
    <xf numFmtId="4" fontId="13" fillId="0" borderId="42" xfId="0" applyNumberFormat="1" applyFont="1" applyBorder="1" applyAlignment="1">
      <alignment horizontal="center" vertical="center"/>
    </xf>
    <xf numFmtId="0" fontId="17" fillId="3" borderId="90" xfId="0" applyFont="1" applyFill="1" applyBorder="1" applyAlignment="1">
      <alignment horizontal="left" vertical="top" wrapText="1"/>
    </xf>
    <xf numFmtId="0" fontId="6" fillId="0" borderId="29" xfId="0" applyFont="1" applyBorder="1" applyAlignment="1">
      <alignment horizontal="justify" vertical="top" wrapText="1"/>
    </xf>
    <xf numFmtId="4" fontId="10" fillId="0" borderId="30" xfId="0" applyNumberFormat="1" applyFont="1" applyBorder="1" applyAlignment="1">
      <alignment horizontal="center" vertical="center"/>
    </xf>
    <xf numFmtId="0" fontId="6" fillId="0" borderId="13" xfId="0" applyFont="1" applyBorder="1" applyAlignment="1">
      <alignment horizontal="justify" vertical="top" wrapText="1"/>
    </xf>
    <xf numFmtId="4" fontId="6" fillId="2" borderId="10" xfId="0" applyNumberFormat="1" applyFont="1" applyFill="1" applyBorder="1" applyAlignment="1">
      <alignment horizontal="center" vertical="center"/>
    </xf>
    <xf numFmtId="4" fontId="6" fillId="2" borderId="19" xfId="0" applyNumberFormat="1"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0" fillId="0" borderId="87" xfId="0" applyFont="1" applyBorder="1" applyAlignment="1">
      <alignment horizontal="left"/>
    </xf>
    <xf numFmtId="0" fontId="30" fillId="0" borderId="44" xfId="0" applyFont="1" applyBorder="1" applyAlignment="1">
      <alignment horizontal="left"/>
    </xf>
    <xf numFmtId="0" fontId="1" fillId="0" borderId="0" xfId="0" applyFont="1" applyBorder="1" applyAlignment="1">
      <alignment horizontal="left" vertical="center"/>
    </xf>
    <xf numFmtId="0" fontId="30" fillId="3" borderId="81" xfId="0" applyFont="1" applyFill="1" applyBorder="1" applyAlignment="1">
      <alignment horizontal="left"/>
    </xf>
    <xf numFmtId="0" fontId="30" fillId="3" borderId="83" xfId="0" applyFont="1" applyFill="1" applyBorder="1" applyAlignment="1">
      <alignment horizontal="left"/>
    </xf>
    <xf numFmtId="0" fontId="4" fillId="3" borderId="26" xfId="0" applyFont="1" applyFill="1" applyBorder="1" applyAlignment="1">
      <alignment horizontal="center"/>
    </xf>
    <xf numFmtId="0" fontId="7" fillId="3" borderId="13" xfId="0" applyFont="1" applyFill="1" applyBorder="1" applyAlignment="1"/>
    <xf numFmtId="0" fontId="1"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2"/>
  <sheetViews>
    <sheetView tabSelected="1" view="pageBreakPreview" topLeftCell="A4" zoomScaleNormal="100" zoomScaleSheetLayoutView="100" workbookViewId="0">
      <selection activeCell="A50" sqref="A50:A52"/>
    </sheetView>
  </sheetViews>
  <sheetFormatPr baseColWidth="10" defaultColWidth="9.140625" defaultRowHeight="15" x14ac:dyDescent="0.25"/>
  <cols>
    <col min="1" max="1" width="45" customWidth="1"/>
    <col min="2" max="2" width="30.5703125" customWidth="1"/>
    <col min="3" max="3" width="22" customWidth="1"/>
    <col min="4" max="4" width="19.85546875" customWidth="1"/>
    <col min="5" max="5" width="14.140625" customWidth="1"/>
    <col min="6" max="6" width="11.28515625" customWidth="1"/>
    <col min="7" max="7" width="10.42578125" customWidth="1"/>
    <col min="8" max="8" width="10.85546875" customWidth="1"/>
    <col min="9" max="9" width="11.28515625" customWidth="1"/>
    <col min="10" max="10" width="11.42578125" customWidth="1"/>
    <col min="11" max="11" width="15.140625" customWidth="1"/>
    <col min="12" max="12" width="5.28515625" customWidth="1"/>
    <col min="13" max="13" width="5.7109375" customWidth="1"/>
    <col min="14" max="14" width="6.140625" customWidth="1"/>
    <col min="15" max="16" width="6.28515625" customWidth="1"/>
    <col min="17" max="17" width="7.42578125" customWidth="1"/>
    <col min="18" max="256" width="11.42578125" customWidth="1"/>
  </cols>
  <sheetData>
    <row r="1" spans="1:20" ht="20.25" customHeight="1" x14ac:dyDescent="0.25">
      <c r="A1" s="1" t="s">
        <v>0</v>
      </c>
      <c r="B1" s="2" t="s">
        <v>1</v>
      </c>
      <c r="C1" s="2"/>
      <c r="D1" s="2"/>
      <c r="E1" s="3"/>
      <c r="F1" s="3"/>
      <c r="G1" s="2"/>
      <c r="H1" s="2"/>
      <c r="I1" s="2"/>
      <c r="J1" s="3"/>
      <c r="K1" s="3"/>
      <c r="L1" s="3"/>
      <c r="M1" s="3"/>
      <c r="N1" s="3"/>
      <c r="O1" s="3"/>
      <c r="P1" s="3"/>
      <c r="Q1" s="4"/>
    </row>
    <row r="2" spans="1:20" ht="17.25" customHeight="1" x14ac:dyDescent="0.25">
      <c r="A2" s="2" t="s">
        <v>2</v>
      </c>
      <c r="B2" s="2" t="s">
        <v>1</v>
      </c>
      <c r="C2" s="2"/>
      <c r="D2" s="2"/>
      <c r="E2" s="3"/>
      <c r="F2" s="3"/>
      <c r="G2" s="2"/>
      <c r="H2" s="2"/>
      <c r="I2" s="2"/>
      <c r="J2" s="3"/>
      <c r="K2" s="3"/>
      <c r="L2" s="3"/>
      <c r="M2" s="3"/>
      <c r="N2" s="3"/>
      <c r="O2" s="3"/>
      <c r="P2" s="3"/>
      <c r="Q2" s="3"/>
    </row>
    <row r="3" spans="1:20" ht="15.75" customHeight="1" x14ac:dyDescent="0.25">
      <c r="A3" s="2" t="s">
        <v>2</v>
      </c>
      <c r="B3" s="2" t="s">
        <v>3</v>
      </c>
      <c r="C3" s="2"/>
      <c r="D3" s="2"/>
      <c r="E3" s="3"/>
      <c r="F3" s="3"/>
      <c r="G3" s="2"/>
      <c r="H3" s="2"/>
      <c r="I3" s="2"/>
      <c r="J3" s="3"/>
      <c r="K3" s="3"/>
      <c r="L3" s="3"/>
      <c r="M3" s="3"/>
      <c r="N3" s="3"/>
      <c r="O3" s="3"/>
      <c r="P3" s="3"/>
      <c r="Q3" s="3"/>
    </row>
    <row r="4" spans="1:20" ht="15.75" customHeight="1" x14ac:dyDescent="0.25">
      <c r="A4" s="2" t="s">
        <v>4</v>
      </c>
      <c r="B4" s="2" t="s">
        <v>5</v>
      </c>
      <c r="C4" s="2"/>
      <c r="D4" s="2"/>
      <c r="E4" s="3"/>
      <c r="F4" s="3"/>
      <c r="G4" s="2"/>
      <c r="H4" s="2"/>
      <c r="I4" s="2"/>
      <c r="J4" s="3"/>
      <c r="K4" s="3"/>
      <c r="L4" s="3"/>
      <c r="M4" s="3"/>
      <c r="N4" s="3"/>
      <c r="O4" s="3"/>
      <c r="P4" s="3"/>
      <c r="Q4" s="3"/>
    </row>
    <row r="5" spans="1:20" ht="15" customHeight="1" x14ac:dyDescent="0.25">
      <c r="A5" s="2" t="s">
        <v>6</v>
      </c>
      <c r="B5" s="467" t="s">
        <v>7</v>
      </c>
      <c r="C5" s="467"/>
      <c r="D5" s="2"/>
      <c r="E5" s="3"/>
      <c r="F5" s="3"/>
      <c r="G5" s="2"/>
      <c r="H5" s="2"/>
      <c r="I5" s="2"/>
      <c r="J5" s="3"/>
      <c r="K5" s="3"/>
      <c r="L5" s="3"/>
      <c r="M5" s="3"/>
      <c r="N5" s="3"/>
      <c r="O5" s="3"/>
      <c r="P5" s="3"/>
      <c r="Q5" s="3"/>
    </row>
    <row r="6" spans="1:20" ht="15.75" customHeight="1" x14ac:dyDescent="0.25">
      <c r="A6" s="2" t="s">
        <v>8</v>
      </c>
      <c r="B6" s="472" t="s">
        <v>9</v>
      </c>
      <c r="C6" s="472"/>
      <c r="D6" s="472"/>
      <c r="E6" s="3"/>
      <c r="F6" s="3"/>
      <c r="G6" s="472"/>
      <c r="H6" s="472"/>
      <c r="I6" s="472"/>
      <c r="J6" s="3"/>
      <c r="K6" s="3"/>
      <c r="L6" s="3"/>
      <c r="M6" s="3"/>
      <c r="N6" s="3"/>
      <c r="O6" s="3"/>
      <c r="P6" s="3"/>
      <c r="Q6" s="3"/>
    </row>
    <row r="7" spans="1:20" ht="27" customHeight="1" x14ac:dyDescent="0.25">
      <c r="A7" s="2" t="s">
        <v>10</v>
      </c>
      <c r="B7" s="472" t="s">
        <v>11</v>
      </c>
      <c r="C7" s="472"/>
      <c r="D7" s="472"/>
      <c r="E7" s="472"/>
      <c r="F7" s="472"/>
      <c r="G7" s="472"/>
      <c r="H7" s="472"/>
      <c r="I7" s="472"/>
      <c r="J7" s="3"/>
      <c r="K7" s="5" t="s">
        <v>12</v>
      </c>
      <c r="L7" s="3"/>
      <c r="M7" s="3"/>
      <c r="N7" s="3"/>
      <c r="O7" s="3"/>
      <c r="P7" s="3"/>
      <c r="Q7" s="3"/>
    </row>
    <row r="8" spans="1:20" ht="18" customHeight="1" x14ac:dyDescent="0.25">
      <c r="A8" s="467" t="s">
        <v>13</v>
      </c>
      <c r="B8" s="467"/>
      <c r="C8" s="467"/>
      <c r="D8" s="6"/>
      <c r="E8" s="3"/>
      <c r="F8" s="3"/>
      <c r="G8" s="6"/>
      <c r="H8" s="6"/>
      <c r="I8" s="6"/>
      <c r="J8" s="3"/>
      <c r="K8" s="3"/>
      <c r="L8" s="3"/>
      <c r="M8" s="3"/>
      <c r="N8" s="3"/>
      <c r="O8" s="3"/>
      <c r="P8" s="3"/>
      <c r="Q8" s="3"/>
    </row>
    <row r="9" spans="1:20" ht="18.75" customHeight="1" thickBot="1" x14ac:dyDescent="0.3">
      <c r="A9" s="467" t="s">
        <v>14</v>
      </c>
      <c r="B9" s="467"/>
      <c r="C9" s="7"/>
      <c r="D9" s="6"/>
      <c r="E9" s="3"/>
      <c r="F9" s="3"/>
      <c r="G9" s="6"/>
      <c r="H9" s="6"/>
      <c r="I9" s="6"/>
      <c r="J9" s="3"/>
      <c r="K9" s="3"/>
      <c r="L9" s="3"/>
      <c r="M9" s="3"/>
      <c r="N9" s="3"/>
      <c r="O9" s="3"/>
      <c r="P9" s="3"/>
      <c r="Q9" s="3"/>
    </row>
    <row r="10" spans="1:20" ht="16.5" customHeight="1" thickTop="1" thickBot="1" x14ac:dyDescent="0.35">
      <c r="A10" s="468" t="s">
        <v>15</v>
      </c>
      <c r="B10" s="469"/>
      <c r="C10" s="469"/>
      <c r="D10" s="469"/>
      <c r="E10" s="469"/>
      <c r="F10" s="469"/>
      <c r="G10" s="469"/>
      <c r="H10" s="469"/>
      <c r="I10" s="469"/>
      <c r="J10" s="469"/>
      <c r="K10" s="469"/>
      <c r="L10" s="469"/>
      <c r="M10" s="275"/>
      <c r="N10" s="275"/>
      <c r="O10" s="275"/>
      <c r="P10" s="275"/>
      <c r="Q10" s="276"/>
    </row>
    <row r="11" spans="1:20" ht="16.5" customHeight="1" thickTop="1" thickBot="1" x14ac:dyDescent="0.3">
      <c r="A11" s="470" t="s">
        <v>16</v>
      </c>
      <c r="B11" s="350" t="s">
        <v>17</v>
      </c>
      <c r="C11" s="350" t="s">
        <v>18</v>
      </c>
      <c r="D11" s="350" t="s">
        <v>19</v>
      </c>
      <c r="E11" s="350" t="s">
        <v>20</v>
      </c>
      <c r="F11" s="451" t="s">
        <v>21</v>
      </c>
      <c r="G11" s="354" t="s">
        <v>22</v>
      </c>
      <c r="H11" s="355"/>
      <c r="I11" s="355"/>
      <c r="J11" s="356"/>
      <c r="K11" s="357" t="s">
        <v>23</v>
      </c>
      <c r="L11" s="358"/>
      <c r="M11" s="361" t="s">
        <v>24</v>
      </c>
      <c r="N11" s="362"/>
      <c r="O11" s="362"/>
      <c r="P11" s="362"/>
      <c r="Q11" s="363"/>
      <c r="R11" s="8"/>
    </row>
    <row r="12" spans="1:20" ht="13.5" customHeight="1" x14ac:dyDescent="0.25">
      <c r="A12" s="471"/>
      <c r="B12" s="340"/>
      <c r="C12" s="340"/>
      <c r="D12" s="340"/>
      <c r="E12" s="340"/>
      <c r="F12" s="452"/>
      <c r="G12" s="229" t="s">
        <v>25</v>
      </c>
      <c r="H12" s="230" t="s">
        <v>26</v>
      </c>
      <c r="I12" s="230" t="s">
        <v>27</v>
      </c>
      <c r="J12" s="231" t="s">
        <v>28</v>
      </c>
      <c r="K12" s="359"/>
      <c r="L12" s="360"/>
      <c r="M12" s="364"/>
      <c r="N12" s="365"/>
      <c r="O12" s="365"/>
      <c r="P12" s="365"/>
      <c r="Q12" s="366"/>
      <c r="R12" s="8"/>
    </row>
    <row r="13" spans="1:20" ht="154.5" customHeight="1" x14ac:dyDescent="0.25">
      <c r="A13" s="9" t="s">
        <v>29</v>
      </c>
      <c r="B13" s="10" t="s">
        <v>30</v>
      </c>
      <c r="C13" s="11" t="s">
        <v>31</v>
      </c>
      <c r="D13" s="11" t="s">
        <v>32</v>
      </c>
      <c r="E13" s="12">
        <v>18</v>
      </c>
      <c r="F13" s="13">
        <v>18</v>
      </c>
      <c r="G13" s="13">
        <v>5</v>
      </c>
      <c r="H13" s="13">
        <v>5</v>
      </c>
      <c r="I13" s="13">
        <v>5</v>
      </c>
      <c r="J13" s="13">
        <v>3</v>
      </c>
      <c r="K13" s="460">
        <f>SUM(B17:B35)</f>
        <v>625240</v>
      </c>
      <c r="L13" s="461"/>
      <c r="M13" s="462"/>
      <c r="N13" s="463"/>
      <c r="O13" s="463"/>
      <c r="P13" s="463"/>
      <c r="Q13" s="464"/>
      <c r="R13" s="8"/>
      <c r="T13" s="14"/>
    </row>
    <row r="14" spans="1:20" ht="19.5" thickBot="1" x14ac:dyDescent="0.35">
      <c r="A14" s="465" t="s">
        <v>33</v>
      </c>
      <c r="B14" s="466"/>
      <c r="C14" s="466"/>
      <c r="D14" s="466"/>
      <c r="E14" s="466"/>
      <c r="F14" s="466"/>
      <c r="G14" s="466"/>
      <c r="H14" s="466"/>
      <c r="I14" s="466"/>
      <c r="J14" s="466"/>
      <c r="K14" s="466"/>
      <c r="L14" s="466"/>
      <c r="M14" s="15"/>
      <c r="N14" s="15"/>
      <c r="O14" s="15"/>
      <c r="P14" s="15"/>
      <c r="Q14" s="16"/>
      <c r="R14" s="8"/>
    </row>
    <row r="15" spans="1:20" ht="17.25" thickTop="1" thickBot="1" x14ac:dyDescent="0.3">
      <c r="A15" s="337" t="s">
        <v>34</v>
      </c>
      <c r="B15" s="339" t="s">
        <v>35</v>
      </c>
      <c r="C15" s="341" t="s">
        <v>36</v>
      </c>
      <c r="D15" s="342"/>
      <c r="E15" s="342"/>
      <c r="F15" s="343"/>
      <c r="G15" s="341" t="s">
        <v>37</v>
      </c>
      <c r="H15" s="344"/>
      <c r="I15" s="344"/>
      <c r="J15" s="345"/>
      <c r="K15" s="346" t="s">
        <v>38</v>
      </c>
      <c r="L15" s="341" t="s">
        <v>39</v>
      </c>
      <c r="M15" s="344"/>
      <c r="N15" s="344"/>
      <c r="O15" s="344"/>
      <c r="P15" s="348"/>
      <c r="Q15" s="349"/>
      <c r="R15" s="8"/>
    </row>
    <row r="16" spans="1:20" ht="26.25" customHeight="1" thickBot="1" x14ac:dyDescent="0.3">
      <c r="A16" s="338"/>
      <c r="B16" s="340"/>
      <c r="C16" s="229" t="s">
        <v>40</v>
      </c>
      <c r="D16" s="230" t="s">
        <v>41</v>
      </c>
      <c r="E16" s="230" t="s">
        <v>42</v>
      </c>
      <c r="F16" s="230" t="s">
        <v>43</v>
      </c>
      <c r="G16" s="230" t="s">
        <v>25</v>
      </c>
      <c r="H16" s="230" t="s">
        <v>26</v>
      </c>
      <c r="I16" s="230" t="s">
        <v>27</v>
      </c>
      <c r="J16" s="231" t="s">
        <v>28</v>
      </c>
      <c r="K16" s="347"/>
      <c r="L16" s="230" t="s">
        <v>44</v>
      </c>
      <c r="M16" s="230" t="s">
        <v>45</v>
      </c>
      <c r="N16" s="230" t="s">
        <v>46</v>
      </c>
      <c r="O16" s="230" t="s">
        <v>47</v>
      </c>
      <c r="P16" s="230" t="s">
        <v>48</v>
      </c>
      <c r="Q16" s="232" t="s">
        <v>49</v>
      </c>
      <c r="R16" s="8"/>
    </row>
    <row r="17" spans="1:31" ht="24.95" customHeight="1" thickTop="1" thickBot="1" x14ac:dyDescent="0.3">
      <c r="A17" s="380" t="s">
        <v>50</v>
      </c>
      <c r="B17" s="327">
        <f>SUM(F17:F22)</f>
        <v>137400</v>
      </c>
      <c r="C17" s="17" t="s">
        <v>51</v>
      </c>
      <c r="D17" s="18">
        <v>300</v>
      </c>
      <c r="E17" s="19">
        <v>200</v>
      </c>
      <c r="F17" s="19">
        <f>+D17*E17</f>
        <v>60000</v>
      </c>
      <c r="G17" s="19">
        <v>15000</v>
      </c>
      <c r="H17" s="19">
        <v>15000</v>
      </c>
      <c r="I17" s="19">
        <v>15000</v>
      </c>
      <c r="J17" s="19">
        <v>15000</v>
      </c>
      <c r="K17" s="20" t="s">
        <v>52</v>
      </c>
      <c r="L17" s="18">
        <v>13</v>
      </c>
      <c r="M17" s="21" t="s">
        <v>53</v>
      </c>
      <c r="N17" s="18">
        <v>3</v>
      </c>
      <c r="O17" s="18">
        <v>7</v>
      </c>
      <c r="P17" s="22">
        <v>1</v>
      </c>
      <c r="Q17" s="23" t="s">
        <v>54</v>
      </c>
      <c r="R17" s="8"/>
    </row>
    <row r="18" spans="1:31" ht="24.95" customHeight="1" thickTop="1" thickBot="1" x14ac:dyDescent="0.3">
      <c r="A18" s="381"/>
      <c r="B18" s="328"/>
      <c r="C18" s="17" t="s">
        <v>55</v>
      </c>
      <c r="D18" s="24">
        <v>15</v>
      </c>
      <c r="E18" s="25">
        <v>60</v>
      </c>
      <c r="F18" s="19">
        <f t="shared" ref="F18:F26" si="0">+D18*E18</f>
        <v>900</v>
      </c>
      <c r="G18" s="25">
        <v>225</v>
      </c>
      <c r="H18" s="25">
        <v>225</v>
      </c>
      <c r="I18" s="25">
        <v>225</v>
      </c>
      <c r="J18" s="25">
        <v>225</v>
      </c>
      <c r="K18" s="26" t="s">
        <v>52</v>
      </c>
      <c r="L18" s="24">
        <v>13</v>
      </c>
      <c r="M18" s="27" t="s">
        <v>53</v>
      </c>
      <c r="N18" s="22">
        <v>2</v>
      </c>
      <c r="O18" s="22">
        <v>4</v>
      </c>
      <c r="P18" s="22">
        <v>4</v>
      </c>
      <c r="Q18" s="23" t="s">
        <v>53</v>
      </c>
      <c r="R18" s="8"/>
    </row>
    <row r="19" spans="1:31" ht="24.95" customHeight="1" thickTop="1" thickBot="1" x14ac:dyDescent="0.3">
      <c r="A19" s="381"/>
      <c r="B19" s="328"/>
      <c r="C19" s="17" t="s">
        <v>56</v>
      </c>
      <c r="D19" s="24">
        <v>15</v>
      </c>
      <c r="E19" s="25" t="s">
        <v>57</v>
      </c>
      <c r="F19" s="19">
        <f t="shared" si="0"/>
        <v>27000</v>
      </c>
      <c r="G19" s="25">
        <v>6750</v>
      </c>
      <c r="H19" s="25" t="s">
        <v>58</v>
      </c>
      <c r="I19" s="25" t="s">
        <v>58</v>
      </c>
      <c r="J19" s="25" t="s">
        <v>59</v>
      </c>
      <c r="K19" s="26" t="s">
        <v>52</v>
      </c>
      <c r="L19" s="24">
        <v>13</v>
      </c>
      <c r="M19" s="27" t="s">
        <v>53</v>
      </c>
      <c r="N19" s="24">
        <v>2</v>
      </c>
      <c r="O19" s="24">
        <v>3</v>
      </c>
      <c r="P19" s="24">
        <v>1</v>
      </c>
      <c r="Q19" s="28" t="s">
        <v>53</v>
      </c>
      <c r="R19" s="29"/>
      <c r="S19" s="30"/>
    </row>
    <row r="20" spans="1:31" ht="24.95" customHeight="1" thickTop="1" thickBot="1" x14ac:dyDescent="0.3">
      <c r="A20" s="381"/>
      <c r="B20" s="328"/>
      <c r="C20" s="17" t="s">
        <v>60</v>
      </c>
      <c r="D20" s="24">
        <v>15</v>
      </c>
      <c r="E20" s="25" t="s">
        <v>61</v>
      </c>
      <c r="F20" s="19">
        <f t="shared" si="0"/>
        <v>22500</v>
      </c>
      <c r="G20" s="25" t="s">
        <v>62</v>
      </c>
      <c r="H20" s="25" t="s">
        <v>62</v>
      </c>
      <c r="I20" s="25" t="s">
        <v>62</v>
      </c>
      <c r="J20" s="25" t="s">
        <v>62</v>
      </c>
      <c r="K20" s="26" t="s">
        <v>52</v>
      </c>
      <c r="L20" s="24">
        <v>13</v>
      </c>
      <c r="M20" s="27" t="s">
        <v>53</v>
      </c>
      <c r="N20" s="24">
        <v>2</v>
      </c>
      <c r="O20" s="24">
        <v>3</v>
      </c>
      <c r="P20" s="24">
        <v>1</v>
      </c>
      <c r="Q20" s="28" t="s">
        <v>53</v>
      </c>
      <c r="R20" s="29"/>
      <c r="S20" s="30"/>
    </row>
    <row r="21" spans="1:31" ht="39.75" customHeight="1" thickTop="1" thickBot="1" x14ac:dyDescent="0.3">
      <c r="A21" s="381"/>
      <c r="B21" s="328"/>
      <c r="C21" s="17" t="s">
        <v>63</v>
      </c>
      <c r="D21" s="24">
        <v>900</v>
      </c>
      <c r="E21" s="25">
        <v>15</v>
      </c>
      <c r="F21" s="19">
        <f t="shared" si="0"/>
        <v>13500</v>
      </c>
      <c r="G21" s="25">
        <v>3375</v>
      </c>
      <c r="H21" s="25">
        <v>3375</v>
      </c>
      <c r="I21" s="25">
        <v>3375</v>
      </c>
      <c r="J21" s="25">
        <v>3375</v>
      </c>
      <c r="K21" s="26" t="s">
        <v>52</v>
      </c>
      <c r="L21" s="24">
        <v>13</v>
      </c>
      <c r="M21" s="27" t="s">
        <v>53</v>
      </c>
      <c r="N21" s="24">
        <v>2</v>
      </c>
      <c r="O21" s="24">
        <v>2</v>
      </c>
      <c r="P21" s="24">
        <v>2</v>
      </c>
      <c r="Q21" s="23" t="s">
        <v>53</v>
      </c>
      <c r="R21" s="8"/>
    </row>
    <row r="22" spans="1:31" ht="62.25" customHeight="1" thickTop="1" thickBot="1" x14ac:dyDescent="0.3">
      <c r="A22" s="457"/>
      <c r="B22" s="458"/>
      <c r="C22" s="31" t="s">
        <v>64</v>
      </c>
      <c r="D22" s="32">
        <v>900</v>
      </c>
      <c r="E22" s="33">
        <v>15</v>
      </c>
      <c r="F22" s="34">
        <f t="shared" si="0"/>
        <v>13500</v>
      </c>
      <c r="G22" s="33">
        <v>3375</v>
      </c>
      <c r="H22" s="33">
        <v>3375</v>
      </c>
      <c r="I22" s="33">
        <v>3375</v>
      </c>
      <c r="J22" s="33">
        <v>3375</v>
      </c>
      <c r="K22" s="35" t="s">
        <v>52</v>
      </c>
      <c r="L22" s="32">
        <v>13</v>
      </c>
      <c r="M22" s="36" t="s">
        <v>53</v>
      </c>
      <c r="N22" s="32">
        <v>2</v>
      </c>
      <c r="O22" s="32">
        <v>2</v>
      </c>
      <c r="P22" s="32">
        <v>2</v>
      </c>
      <c r="Q22" s="37" t="s">
        <v>53</v>
      </c>
      <c r="R22" s="15"/>
      <c r="S22" s="3"/>
      <c r="T22" s="3"/>
      <c r="U22" s="3"/>
      <c r="V22" s="3"/>
      <c r="W22" s="3"/>
      <c r="X22" s="3"/>
      <c r="Y22" s="3"/>
      <c r="Z22" s="3"/>
      <c r="AA22" s="3"/>
      <c r="AB22" s="3"/>
      <c r="AC22" s="3"/>
      <c r="AD22" s="3"/>
      <c r="AE22" s="3"/>
    </row>
    <row r="23" spans="1:31" ht="45.75" customHeight="1" thickBot="1" x14ac:dyDescent="0.3">
      <c r="A23" s="381" t="s">
        <v>65</v>
      </c>
      <c r="B23" s="328">
        <f>SUM(F23:F26)</f>
        <v>117120</v>
      </c>
      <c r="C23" s="38" t="s">
        <v>66</v>
      </c>
      <c r="D23" s="39">
        <v>300</v>
      </c>
      <c r="E23" s="40">
        <v>200</v>
      </c>
      <c r="F23" s="40">
        <f t="shared" si="0"/>
        <v>60000</v>
      </c>
      <c r="G23" s="40">
        <v>15000</v>
      </c>
      <c r="H23" s="40">
        <v>15000</v>
      </c>
      <c r="I23" s="40">
        <v>15000</v>
      </c>
      <c r="J23" s="40">
        <v>15000</v>
      </c>
      <c r="K23" s="39" t="s">
        <v>52</v>
      </c>
      <c r="L23" s="39">
        <v>13</v>
      </c>
      <c r="M23" s="39" t="s">
        <v>53</v>
      </c>
      <c r="N23" s="39">
        <v>3</v>
      </c>
      <c r="O23" s="39">
        <v>7</v>
      </c>
      <c r="P23" s="41">
        <v>1</v>
      </c>
      <c r="Q23" s="42" t="s">
        <v>54</v>
      </c>
      <c r="R23" s="15"/>
      <c r="S23" s="3"/>
      <c r="T23" s="3"/>
      <c r="U23" s="3"/>
      <c r="V23" s="3"/>
      <c r="W23" s="3"/>
      <c r="X23" s="3"/>
      <c r="Y23" s="3"/>
      <c r="Z23" s="3"/>
      <c r="AA23" s="3"/>
      <c r="AB23" s="3"/>
      <c r="AC23" s="3"/>
      <c r="AD23" s="3"/>
      <c r="AE23" s="3"/>
    </row>
    <row r="24" spans="1:31" ht="39.75" customHeight="1" thickTop="1" thickBot="1" x14ac:dyDescent="0.3">
      <c r="A24" s="381"/>
      <c r="B24" s="328"/>
      <c r="C24" s="43" t="s">
        <v>67</v>
      </c>
      <c r="D24" s="24">
        <v>17</v>
      </c>
      <c r="E24" s="25">
        <v>60</v>
      </c>
      <c r="F24" s="19">
        <f t="shared" si="0"/>
        <v>1020</v>
      </c>
      <c r="G24" s="25">
        <v>255</v>
      </c>
      <c r="H24" s="25">
        <v>255</v>
      </c>
      <c r="I24" s="25">
        <v>255</v>
      </c>
      <c r="J24" s="25">
        <v>255</v>
      </c>
      <c r="K24" s="24" t="s">
        <v>52</v>
      </c>
      <c r="L24" s="24">
        <v>13</v>
      </c>
      <c r="M24" s="24" t="s">
        <v>53</v>
      </c>
      <c r="N24" s="24">
        <v>2</v>
      </c>
      <c r="O24" s="24">
        <v>4</v>
      </c>
      <c r="P24" s="24">
        <v>4</v>
      </c>
      <c r="Q24" s="23" t="s">
        <v>53</v>
      </c>
      <c r="R24" s="44"/>
      <c r="S24" s="45"/>
      <c r="T24" s="45"/>
      <c r="U24" s="3"/>
      <c r="V24" s="3"/>
      <c r="W24" s="3"/>
      <c r="X24" s="3"/>
      <c r="Y24" s="3"/>
      <c r="Z24" s="3"/>
      <c r="AA24" s="3"/>
      <c r="AB24" s="3"/>
      <c r="AC24" s="3"/>
      <c r="AD24" s="3"/>
      <c r="AE24" s="3"/>
    </row>
    <row r="25" spans="1:31" ht="43.5" customHeight="1" thickTop="1" thickBot="1" x14ac:dyDescent="0.3">
      <c r="A25" s="381"/>
      <c r="B25" s="328"/>
      <c r="C25" s="17" t="s">
        <v>56</v>
      </c>
      <c r="D25" s="24">
        <v>17</v>
      </c>
      <c r="E25" s="25" t="s">
        <v>57</v>
      </c>
      <c r="F25" s="19">
        <f t="shared" si="0"/>
        <v>30600</v>
      </c>
      <c r="G25" s="25" t="s">
        <v>68</v>
      </c>
      <c r="H25" s="25" t="s">
        <v>68</v>
      </c>
      <c r="I25" s="25" t="s">
        <v>68</v>
      </c>
      <c r="J25" s="25" t="s">
        <v>68</v>
      </c>
      <c r="K25" s="24" t="s">
        <v>52</v>
      </c>
      <c r="L25" s="24">
        <v>13</v>
      </c>
      <c r="M25" s="24" t="s">
        <v>53</v>
      </c>
      <c r="N25" s="24">
        <v>2</v>
      </c>
      <c r="O25" s="24">
        <v>3</v>
      </c>
      <c r="P25" s="24">
        <v>1</v>
      </c>
      <c r="Q25" s="23" t="s">
        <v>53</v>
      </c>
      <c r="R25" s="44"/>
      <c r="S25" s="45"/>
      <c r="T25" s="45"/>
      <c r="U25" s="3"/>
      <c r="V25" s="3"/>
      <c r="W25" s="3"/>
      <c r="X25" s="3"/>
      <c r="Y25" s="3"/>
      <c r="Z25" s="3"/>
      <c r="AA25" s="3"/>
      <c r="AB25" s="3"/>
      <c r="AC25" s="3"/>
      <c r="AD25" s="3"/>
      <c r="AE25" s="3"/>
    </row>
    <row r="26" spans="1:31" ht="67.5" customHeight="1" thickTop="1" x14ac:dyDescent="0.25">
      <c r="A26" s="381"/>
      <c r="B26" s="328"/>
      <c r="C26" s="43" t="s">
        <v>69</v>
      </c>
      <c r="D26" s="24">
        <v>17</v>
      </c>
      <c r="E26" s="25" t="s">
        <v>61</v>
      </c>
      <c r="F26" s="19">
        <f t="shared" si="0"/>
        <v>25500</v>
      </c>
      <c r="G26" s="25" t="s">
        <v>70</v>
      </c>
      <c r="H26" s="25" t="s">
        <v>70</v>
      </c>
      <c r="I26" s="25" t="s">
        <v>70</v>
      </c>
      <c r="J26" s="25" t="s">
        <v>70</v>
      </c>
      <c r="K26" s="24" t="s">
        <v>52</v>
      </c>
      <c r="L26" s="24">
        <v>13</v>
      </c>
      <c r="M26" s="24" t="s">
        <v>53</v>
      </c>
      <c r="N26" s="24">
        <v>2</v>
      </c>
      <c r="O26" s="24">
        <v>3</v>
      </c>
      <c r="P26" s="24">
        <v>1</v>
      </c>
      <c r="Q26" s="23" t="s">
        <v>53</v>
      </c>
      <c r="R26" s="44"/>
      <c r="S26" s="45"/>
      <c r="T26" s="45"/>
      <c r="U26" s="3"/>
      <c r="V26" s="3"/>
      <c r="W26" s="3"/>
      <c r="X26" s="3"/>
      <c r="Y26" s="3"/>
      <c r="Z26" s="3"/>
      <c r="AA26" s="3"/>
      <c r="AB26" s="3"/>
      <c r="AC26" s="3"/>
      <c r="AD26" s="3"/>
      <c r="AE26" s="3"/>
    </row>
    <row r="27" spans="1:31" ht="64.5" customHeight="1" x14ac:dyDescent="0.25">
      <c r="A27" s="380" t="s">
        <v>71</v>
      </c>
      <c r="B27" s="327">
        <f>SUM(F27:F30)</f>
        <v>205320</v>
      </c>
      <c r="C27" s="46" t="s">
        <v>66</v>
      </c>
      <c r="D27" s="47">
        <v>489</v>
      </c>
      <c r="E27" s="48">
        <v>200</v>
      </c>
      <c r="F27" s="48">
        <f>+D27*E27</f>
        <v>97800</v>
      </c>
      <c r="G27" s="48">
        <f>97800/4</f>
        <v>24450</v>
      </c>
      <c r="H27" s="48">
        <v>24450</v>
      </c>
      <c r="I27" s="48">
        <v>24450</v>
      </c>
      <c r="J27" s="48">
        <v>24450</v>
      </c>
      <c r="K27" s="47" t="s">
        <v>52</v>
      </c>
      <c r="L27" s="47">
        <v>13</v>
      </c>
      <c r="M27" s="47" t="s">
        <v>53</v>
      </c>
      <c r="N27" s="47">
        <v>3</v>
      </c>
      <c r="O27" s="47">
        <v>7</v>
      </c>
      <c r="P27" s="47">
        <v>1</v>
      </c>
      <c r="Q27" s="23" t="s">
        <v>54</v>
      </c>
      <c r="R27" s="29"/>
      <c r="S27" s="3"/>
      <c r="T27" s="3"/>
      <c r="U27" s="3"/>
      <c r="V27" s="3"/>
      <c r="W27" s="3"/>
      <c r="X27" s="3"/>
      <c r="Y27" s="3"/>
      <c r="Z27" s="3"/>
      <c r="AA27" s="3"/>
      <c r="AB27" s="3"/>
      <c r="AC27" s="3"/>
      <c r="AD27" s="3"/>
      <c r="AE27" s="3"/>
    </row>
    <row r="28" spans="1:31" ht="58.5" customHeight="1" x14ac:dyDescent="0.25">
      <c r="A28" s="381"/>
      <c r="B28" s="328"/>
      <c r="C28" s="49" t="s">
        <v>55</v>
      </c>
      <c r="D28" s="24">
        <v>32</v>
      </c>
      <c r="E28" s="25">
        <v>60</v>
      </c>
      <c r="F28" s="48">
        <f t="shared" ref="F28:F30" si="1">+D28*E28</f>
        <v>1920</v>
      </c>
      <c r="G28" s="25">
        <v>480</v>
      </c>
      <c r="H28" s="25">
        <v>480</v>
      </c>
      <c r="I28" s="25">
        <v>480</v>
      </c>
      <c r="J28" s="25">
        <v>480</v>
      </c>
      <c r="K28" s="24" t="s">
        <v>52</v>
      </c>
      <c r="L28" s="24">
        <v>13</v>
      </c>
      <c r="M28" s="24" t="s">
        <v>53</v>
      </c>
      <c r="N28" s="24">
        <v>2</v>
      </c>
      <c r="O28" s="24">
        <v>4</v>
      </c>
      <c r="P28" s="24">
        <v>4</v>
      </c>
      <c r="Q28" s="23" t="s">
        <v>53</v>
      </c>
      <c r="R28" s="29"/>
      <c r="S28" s="3"/>
      <c r="T28" s="3"/>
      <c r="U28" s="3"/>
      <c r="V28" s="3"/>
      <c r="W28" s="3"/>
      <c r="X28" s="3"/>
      <c r="Y28" s="3"/>
      <c r="Z28" s="3"/>
      <c r="AA28" s="3"/>
      <c r="AB28" s="3"/>
      <c r="AC28" s="3"/>
      <c r="AD28" s="3"/>
      <c r="AE28" s="3"/>
    </row>
    <row r="29" spans="1:31" ht="76.5" customHeight="1" x14ac:dyDescent="0.25">
      <c r="A29" s="381"/>
      <c r="B29" s="328"/>
      <c r="C29" s="17" t="s">
        <v>56</v>
      </c>
      <c r="D29" s="24">
        <v>32</v>
      </c>
      <c r="E29" s="25" t="s">
        <v>72</v>
      </c>
      <c r="F29" s="48">
        <f t="shared" si="1"/>
        <v>57600</v>
      </c>
      <c r="G29" s="25">
        <f>57600/4</f>
        <v>14400</v>
      </c>
      <c r="H29" s="25">
        <v>14400</v>
      </c>
      <c r="I29" s="25">
        <v>14400</v>
      </c>
      <c r="J29" s="25">
        <v>14400</v>
      </c>
      <c r="K29" s="24" t="s">
        <v>52</v>
      </c>
      <c r="L29" s="24">
        <v>13</v>
      </c>
      <c r="M29" s="24" t="s">
        <v>53</v>
      </c>
      <c r="N29" s="24">
        <v>2</v>
      </c>
      <c r="O29" s="24">
        <v>3</v>
      </c>
      <c r="P29" s="24">
        <v>1</v>
      </c>
      <c r="Q29" s="23" t="s">
        <v>53</v>
      </c>
      <c r="R29" s="29"/>
      <c r="S29" s="3"/>
      <c r="T29" s="3"/>
      <c r="U29" s="3"/>
      <c r="V29" s="3"/>
      <c r="W29" s="3"/>
      <c r="X29" s="3"/>
      <c r="Y29" s="3"/>
      <c r="Z29" s="3"/>
      <c r="AA29" s="3"/>
      <c r="AB29" s="3"/>
      <c r="AC29" s="3"/>
      <c r="AD29" s="3"/>
      <c r="AE29" s="3"/>
    </row>
    <row r="30" spans="1:31" ht="63.75" customHeight="1" x14ac:dyDescent="0.25">
      <c r="A30" s="459"/>
      <c r="B30" s="403"/>
      <c r="C30" s="213" t="s">
        <v>60</v>
      </c>
      <c r="D30" s="59">
        <v>32</v>
      </c>
      <c r="E30" s="60" t="s">
        <v>61</v>
      </c>
      <c r="F30" s="214">
        <f t="shared" si="1"/>
        <v>48000</v>
      </c>
      <c r="G30" s="60">
        <f>48000/4</f>
        <v>12000</v>
      </c>
      <c r="H30" s="60">
        <v>12000</v>
      </c>
      <c r="I30" s="60">
        <v>12000</v>
      </c>
      <c r="J30" s="60">
        <v>12000</v>
      </c>
      <c r="K30" s="59" t="s">
        <v>52</v>
      </c>
      <c r="L30" s="59">
        <v>13</v>
      </c>
      <c r="M30" s="59" t="s">
        <v>53</v>
      </c>
      <c r="N30" s="59">
        <v>2</v>
      </c>
      <c r="O30" s="59">
        <v>3</v>
      </c>
      <c r="P30" s="59">
        <v>1</v>
      </c>
      <c r="Q30" s="23" t="s">
        <v>53</v>
      </c>
      <c r="R30" s="29"/>
      <c r="S30" s="3"/>
      <c r="T30" s="3"/>
      <c r="U30" s="3"/>
      <c r="V30" s="3"/>
      <c r="W30" s="3"/>
      <c r="X30" s="3"/>
      <c r="Y30" s="3"/>
      <c r="Z30" s="3"/>
      <c r="AA30" s="3"/>
      <c r="AB30" s="3"/>
      <c r="AC30" s="3"/>
      <c r="AD30" s="3"/>
      <c r="AE30" s="3"/>
    </row>
    <row r="31" spans="1:31" ht="31.5" customHeight="1" x14ac:dyDescent="0.25">
      <c r="A31" s="453" t="s">
        <v>73</v>
      </c>
      <c r="B31" s="411">
        <f>SUM(F31:F35)</f>
        <v>165400</v>
      </c>
      <c r="C31" s="209" t="s">
        <v>74</v>
      </c>
      <c r="D31" s="144">
        <v>480</v>
      </c>
      <c r="E31" s="40">
        <v>200</v>
      </c>
      <c r="F31" s="40">
        <v>72000</v>
      </c>
      <c r="G31" s="40">
        <v>18000</v>
      </c>
      <c r="H31" s="40">
        <v>18000</v>
      </c>
      <c r="I31" s="40">
        <v>18000</v>
      </c>
      <c r="J31" s="40">
        <v>18000</v>
      </c>
      <c r="K31" s="210" t="s">
        <v>52</v>
      </c>
      <c r="L31" s="39">
        <v>13</v>
      </c>
      <c r="M31" s="39" t="s">
        <v>53</v>
      </c>
      <c r="N31" s="211">
        <v>3</v>
      </c>
      <c r="O31" s="211">
        <v>7</v>
      </c>
      <c r="P31" s="211">
        <v>1</v>
      </c>
      <c r="Q31" s="212" t="s">
        <v>54</v>
      </c>
      <c r="R31" s="53"/>
      <c r="S31" s="53"/>
      <c r="T31" s="53"/>
      <c r="U31" s="54"/>
      <c r="V31" s="54"/>
      <c r="W31" s="54"/>
      <c r="X31" s="54"/>
      <c r="Y31" s="54"/>
      <c r="Z31" s="54"/>
      <c r="AA31" s="54"/>
      <c r="AB31" s="29"/>
      <c r="AC31" s="3"/>
      <c r="AD31" s="3"/>
      <c r="AE31" s="3"/>
    </row>
    <row r="32" spans="1:31" ht="30" x14ac:dyDescent="0.25">
      <c r="A32" s="453"/>
      <c r="B32" s="411"/>
      <c r="C32" s="55" t="s">
        <v>75</v>
      </c>
      <c r="D32" s="56">
        <v>50</v>
      </c>
      <c r="E32" s="57">
        <v>1100</v>
      </c>
      <c r="F32" s="57">
        <f>+E32*D32</f>
        <v>55000</v>
      </c>
      <c r="G32" s="57">
        <f>55000/4</f>
        <v>13750</v>
      </c>
      <c r="H32" s="57">
        <v>13750</v>
      </c>
      <c r="I32" s="57">
        <v>13750</v>
      </c>
      <c r="J32" s="57">
        <v>13750</v>
      </c>
      <c r="K32" s="56" t="s">
        <v>52</v>
      </c>
      <c r="L32" s="56">
        <v>13</v>
      </c>
      <c r="M32" s="56" t="s">
        <v>53</v>
      </c>
      <c r="N32" s="56">
        <v>3</v>
      </c>
      <c r="O32" s="56">
        <v>1</v>
      </c>
      <c r="P32" s="56">
        <v>1</v>
      </c>
      <c r="Q32" s="58" t="s">
        <v>53</v>
      </c>
      <c r="R32" s="29"/>
      <c r="S32" s="3"/>
      <c r="T32" s="3"/>
      <c r="U32" s="3"/>
      <c r="V32" s="3"/>
      <c r="W32" s="3"/>
      <c r="X32" s="3"/>
      <c r="Y32" s="3"/>
      <c r="Z32" s="3"/>
      <c r="AA32" s="3"/>
      <c r="AB32" s="3"/>
      <c r="AC32" s="3"/>
      <c r="AD32" s="3"/>
      <c r="AE32" s="3"/>
    </row>
    <row r="33" spans="1:38" ht="15.75" x14ac:dyDescent="0.25">
      <c r="A33" s="453"/>
      <c r="B33" s="411"/>
      <c r="C33" s="55" t="s">
        <v>56</v>
      </c>
      <c r="D33" s="24">
        <v>32</v>
      </c>
      <c r="E33" s="25" t="s">
        <v>57</v>
      </c>
      <c r="F33" s="25" t="s">
        <v>76</v>
      </c>
      <c r="G33" s="25">
        <f>57600/4</f>
        <v>14400</v>
      </c>
      <c r="H33" s="25" t="s">
        <v>77</v>
      </c>
      <c r="I33" s="25" t="s">
        <v>77</v>
      </c>
      <c r="J33" s="25" t="s">
        <v>77</v>
      </c>
      <c r="K33" s="24" t="s">
        <v>52</v>
      </c>
      <c r="L33" s="24">
        <v>13</v>
      </c>
      <c r="M33" s="24" t="s">
        <v>53</v>
      </c>
      <c r="N33" s="56">
        <v>2</v>
      </c>
      <c r="O33" s="56">
        <v>3</v>
      </c>
      <c r="P33" s="56">
        <v>1</v>
      </c>
      <c r="Q33" s="58" t="s">
        <v>53</v>
      </c>
      <c r="R33" s="53"/>
      <c r="S33" s="53"/>
      <c r="T33" s="53"/>
      <c r="U33" s="54"/>
      <c r="V33" s="54"/>
      <c r="W33" s="54"/>
      <c r="X33" s="54"/>
      <c r="Y33" s="54"/>
      <c r="Z33" s="54"/>
      <c r="AA33" s="54"/>
      <c r="AB33" s="29"/>
      <c r="AC33" s="3"/>
      <c r="AD33" s="3"/>
      <c r="AE33" s="3"/>
    </row>
    <row r="34" spans="1:38" ht="15.75" x14ac:dyDescent="0.25">
      <c r="A34" s="453"/>
      <c r="B34" s="411"/>
      <c r="C34" s="55" t="s">
        <v>69</v>
      </c>
      <c r="D34" s="59">
        <v>32</v>
      </c>
      <c r="E34" s="60" t="s">
        <v>61</v>
      </c>
      <c r="F34" s="60" t="s">
        <v>78</v>
      </c>
      <c r="G34" s="60" t="s">
        <v>79</v>
      </c>
      <c r="H34" s="60" t="s">
        <v>79</v>
      </c>
      <c r="I34" s="60" t="s">
        <v>79</v>
      </c>
      <c r="J34" s="60" t="s">
        <v>79</v>
      </c>
      <c r="K34" s="59" t="s">
        <v>52</v>
      </c>
      <c r="L34" s="59">
        <v>13</v>
      </c>
      <c r="M34" s="59" t="s">
        <v>53</v>
      </c>
      <c r="N34" s="56">
        <v>2</v>
      </c>
      <c r="O34" s="56">
        <v>3</v>
      </c>
      <c r="P34" s="56">
        <v>1</v>
      </c>
      <c r="Q34" s="58" t="s">
        <v>53</v>
      </c>
      <c r="R34" s="53"/>
      <c r="S34" s="53"/>
      <c r="T34" s="53"/>
      <c r="U34" s="54"/>
      <c r="V34" s="54"/>
      <c r="W34" s="54"/>
      <c r="X34" s="54"/>
      <c r="Y34" s="54"/>
      <c r="Z34" s="54"/>
      <c r="AA34" s="54"/>
      <c r="AB34" s="29"/>
      <c r="AC34" s="3"/>
      <c r="AD34" s="3"/>
      <c r="AE34" s="3"/>
    </row>
    <row r="35" spans="1:38" ht="16.5" thickBot="1" x14ac:dyDescent="0.3">
      <c r="A35" s="454"/>
      <c r="B35" s="455"/>
      <c r="C35" s="61" t="s">
        <v>74</v>
      </c>
      <c r="D35" s="62">
        <v>256</v>
      </c>
      <c r="E35" s="63">
        <v>200</v>
      </c>
      <c r="F35" s="63">
        <v>38400</v>
      </c>
      <c r="G35" s="64">
        <f>38400/4</f>
        <v>9600</v>
      </c>
      <c r="H35" s="64">
        <v>9600</v>
      </c>
      <c r="I35" s="64">
        <v>9600</v>
      </c>
      <c r="J35" s="64">
        <v>9600</v>
      </c>
      <c r="K35" s="65" t="s">
        <v>52</v>
      </c>
      <c r="L35" s="65">
        <v>13</v>
      </c>
      <c r="M35" s="65" t="s">
        <v>53</v>
      </c>
      <c r="N35" s="65">
        <v>3</v>
      </c>
      <c r="O35" s="65">
        <v>7</v>
      </c>
      <c r="P35" s="65">
        <v>1</v>
      </c>
      <c r="Q35" s="66" t="s">
        <v>54</v>
      </c>
      <c r="R35" s="54"/>
      <c r="S35" s="54"/>
      <c r="T35" s="54"/>
      <c r="U35" s="54"/>
      <c r="V35" s="67"/>
      <c r="W35" s="53"/>
      <c r="X35" s="53"/>
      <c r="Y35" s="53"/>
      <c r="Z35" s="53"/>
      <c r="AA35" s="53"/>
      <c r="AB35" s="54"/>
      <c r="AC35" s="54"/>
      <c r="AD35" s="54"/>
      <c r="AE35" s="54"/>
      <c r="AF35" s="54"/>
      <c r="AG35" s="54"/>
      <c r="AH35" s="54"/>
      <c r="AI35" s="29"/>
      <c r="AJ35" s="3"/>
      <c r="AK35" s="3"/>
      <c r="AL35" s="3"/>
    </row>
    <row r="36" spans="1:38" ht="22.5" customHeight="1" thickTop="1" x14ac:dyDescent="0.25">
      <c r="A36" s="449" t="s">
        <v>15</v>
      </c>
      <c r="B36" s="450"/>
      <c r="C36" s="450"/>
      <c r="D36" s="450"/>
      <c r="E36" s="450"/>
      <c r="F36" s="450"/>
      <c r="G36" s="450"/>
      <c r="H36" s="450"/>
      <c r="I36" s="450"/>
      <c r="J36" s="450"/>
      <c r="K36" s="450"/>
      <c r="L36" s="450"/>
      <c r="M36" s="450"/>
      <c r="N36" s="450"/>
      <c r="O36" s="450"/>
      <c r="P36" s="450"/>
      <c r="Q36" s="456"/>
      <c r="R36" s="54"/>
      <c r="S36" s="54"/>
      <c r="T36" s="54"/>
      <c r="U36" s="54"/>
      <c r="V36" s="67"/>
      <c r="W36" s="53"/>
      <c r="X36" s="53"/>
      <c r="Y36" s="53"/>
      <c r="Z36" s="53"/>
      <c r="AA36" s="53"/>
      <c r="AB36" s="54"/>
      <c r="AC36" s="54"/>
      <c r="AD36" s="54"/>
      <c r="AE36" s="54"/>
      <c r="AF36" s="54"/>
      <c r="AG36" s="54"/>
      <c r="AH36" s="54"/>
      <c r="AI36" s="29"/>
      <c r="AJ36" s="3"/>
      <c r="AK36" s="3"/>
      <c r="AL36" s="3"/>
    </row>
    <row r="37" spans="1:38" ht="14.25" customHeight="1" thickBot="1" x14ac:dyDescent="0.3">
      <c r="A37" s="375" t="s">
        <v>16</v>
      </c>
      <c r="B37" s="350" t="s">
        <v>17</v>
      </c>
      <c r="C37" s="350" t="s">
        <v>18</v>
      </c>
      <c r="D37" s="350" t="s">
        <v>19</v>
      </c>
      <c r="E37" s="350" t="s">
        <v>20</v>
      </c>
      <c r="F37" s="451" t="s">
        <v>21</v>
      </c>
      <c r="G37" s="354" t="s">
        <v>22</v>
      </c>
      <c r="H37" s="355"/>
      <c r="I37" s="355"/>
      <c r="J37" s="356"/>
      <c r="K37" s="357" t="s">
        <v>23</v>
      </c>
      <c r="L37" s="358"/>
      <c r="M37" s="361" t="s">
        <v>24</v>
      </c>
      <c r="N37" s="362"/>
      <c r="O37" s="362"/>
      <c r="P37" s="362"/>
      <c r="Q37" s="363"/>
      <c r="R37" s="15"/>
      <c r="S37" s="3"/>
      <c r="T37" s="3"/>
      <c r="U37" s="3"/>
      <c r="V37" s="3"/>
      <c r="W37" s="3"/>
      <c r="X37" s="3"/>
      <c r="Y37" s="3"/>
      <c r="Z37" s="3"/>
      <c r="AA37" s="3"/>
      <c r="AB37" s="3"/>
      <c r="AC37" s="3"/>
      <c r="AD37" s="3"/>
      <c r="AE37" s="3"/>
    </row>
    <row r="38" spans="1:38" ht="12.75" customHeight="1" x14ac:dyDescent="0.25">
      <c r="A38" s="338"/>
      <c r="B38" s="340"/>
      <c r="C38" s="340"/>
      <c r="D38" s="340"/>
      <c r="E38" s="340"/>
      <c r="F38" s="452"/>
      <c r="G38" s="229" t="s">
        <v>25</v>
      </c>
      <c r="H38" s="230" t="s">
        <v>26</v>
      </c>
      <c r="I38" s="230" t="s">
        <v>27</v>
      </c>
      <c r="J38" s="231" t="s">
        <v>28</v>
      </c>
      <c r="K38" s="359"/>
      <c r="L38" s="360"/>
      <c r="M38" s="364"/>
      <c r="N38" s="365"/>
      <c r="O38" s="365"/>
      <c r="P38" s="365"/>
      <c r="Q38" s="366"/>
      <c r="R38" s="15"/>
      <c r="S38" s="3"/>
      <c r="T38" s="3"/>
      <c r="U38" s="3"/>
      <c r="V38" s="3"/>
      <c r="W38" s="3"/>
      <c r="X38" s="3"/>
      <c r="Y38" s="3"/>
      <c r="Z38" s="3"/>
      <c r="AA38" s="3"/>
      <c r="AB38" s="3"/>
      <c r="AC38" s="3"/>
      <c r="AD38" s="3"/>
      <c r="AE38" s="3"/>
    </row>
    <row r="39" spans="1:38" ht="150" customHeight="1" thickBot="1" x14ac:dyDescent="0.3">
      <c r="A39" s="68" t="s">
        <v>80</v>
      </c>
      <c r="B39" s="69" t="s">
        <v>81</v>
      </c>
      <c r="C39" s="22" t="s">
        <v>82</v>
      </c>
      <c r="D39" s="70" t="s">
        <v>83</v>
      </c>
      <c r="E39" s="22">
        <v>3</v>
      </c>
      <c r="F39" s="22">
        <v>3</v>
      </c>
      <c r="G39" s="22">
        <v>1</v>
      </c>
      <c r="H39" s="22">
        <v>1</v>
      </c>
      <c r="I39" s="22">
        <v>1</v>
      </c>
      <c r="J39" s="22"/>
      <c r="K39" s="367">
        <f>SUM(B43:B52)</f>
        <v>187800</v>
      </c>
      <c r="L39" s="368"/>
      <c r="M39" s="407"/>
      <c r="N39" s="408"/>
      <c r="O39" s="408"/>
      <c r="P39" s="408"/>
      <c r="Q39" s="409"/>
      <c r="R39" s="15"/>
      <c r="S39" s="3"/>
      <c r="T39" s="3"/>
      <c r="U39" s="71"/>
      <c r="V39" s="3"/>
      <c r="W39" s="3"/>
      <c r="X39" s="3"/>
      <c r="Y39" s="3"/>
      <c r="Z39" s="3"/>
      <c r="AA39" s="3"/>
      <c r="AB39" s="3"/>
      <c r="AC39" s="3"/>
      <c r="AD39" s="3"/>
      <c r="AE39" s="3"/>
    </row>
    <row r="40" spans="1:38" ht="20.25" thickTop="1" thickBot="1" x14ac:dyDescent="0.3">
      <c r="A40" s="449" t="s">
        <v>33</v>
      </c>
      <c r="B40" s="450"/>
      <c r="C40" s="450"/>
      <c r="D40" s="450"/>
      <c r="E40" s="450"/>
      <c r="F40" s="450"/>
      <c r="G40" s="450"/>
      <c r="H40" s="450"/>
      <c r="I40" s="450"/>
      <c r="J40" s="450"/>
      <c r="K40" s="450"/>
      <c r="L40" s="450"/>
      <c r="M40" s="15"/>
      <c r="N40" s="15"/>
      <c r="O40" s="15"/>
      <c r="P40" s="15"/>
      <c r="Q40" s="16"/>
      <c r="R40" s="8"/>
    </row>
    <row r="41" spans="1:38" ht="16.5" thickBot="1" x14ac:dyDescent="0.3">
      <c r="A41" s="337" t="s">
        <v>34</v>
      </c>
      <c r="B41" s="339" t="s">
        <v>35</v>
      </c>
      <c r="C41" s="341" t="s">
        <v>36</v>
      </c>
      <c r="D41" s="342"/>
      <c r="E41" s="342"/>
      <c r="F41" s="343"/>
      <c r="G41" s="341" t="s">
        <v>37</v>
      </c>
      <c r="H41" s="344"/>
      <c r="I41" s="344"/>
      <c r="J41" s="345"/>
      <c r="K41" s="346" t="s">
        <v>38</v>
      </c>
      <c r="L41" s="341" t="s">
        <v>39</v>
      </c>
      <c r="M41" s="344"/>
      <c r="N41" s="344"/>
      <c r="O41" s="344"/>
      <c r="P41" s="348"/>
      <c r="Q41" s="349"/>
      <c r="R41" s="8"/>
    </row>
    <row r="42" spans="1:38" ht="20.25" customHeight="1" thickBot="1" x14ac:dyDescent="0.3">
      <c r="A42" s="338"/>
      <c r="B42" s="340"/>
      <c r="C42" s="229" t="s">
        <v>40</v>
      </c>
      <c r="D42" s="230" t="s">
        <v>41</v>
      </c>
      <c r="E42" s="230" t="s">
        <v>42</v>
      </c>
      <c r="F42" s="230" t="s">
        <v>43</v>
      </c>
      <c r="G42" s="230" t="s">
        <v>25</v>
      </c>
      <c r="H42" s="230" t="s">
        <v>26</v>
      </c>
      <c r="I42" s="230" t="s">
        <v>27</v>
      </c>
      <c r="J42" s="231" t="s">
        <v>28</v>
      </c>
      <c r="K42" s="347"/>
      <c r="L42" s="230" t="s">
        <v>44</v>
      </c>
      <c r="M42" s="230" t="s">
        <v>45</v>
      </c>
      <c r="N42" s="230" t="s">
        <v>46</v>
      </c>
      <c r="O42" s="230" t="s">
        <v>47</v>
      </c>
      <c r="P42" s="230" t="s">
        <v>48</v>
      </c>
      <c r="Q42" s="232" t="s">
        <v>49</v>
      </c>
      <c r="R42" s="8"/>
    </row>
    <row r="43" spans="1:38" ht="31.5" customHeight="1" thickTop="1" thickBot="1" x14ac:dyDescent="0.3">
      <c r="A43" s="380" t="s">
        <v>84</v>
      </c>
      <c r="B43" s="327">
        <f>SUM(F43:F49)</f>
        <v>146700</v>
      </c>
      <c r="C43" s="17" t="s">
        <v>51</v>
      </c>
      <c r="D43" s="18">
        <v>189</v>
      </c>
      <c r="E43" s="19">
        <v>200</v>
      </c>
      <c r="F43" s="19">
        <f>+D43*E43</f>
        <v>37800</v>
      </c>
      <c r="G43" s="19">
        <f>37800/4</f>
        <v>9450</v>
      </c>
      <c r="H43" s="19">
        <v>9450</v>
      </c>
      <c r="I43" s="19">
        <v>9450</v>
      </c>
      <c r="J43" s="19">
        <v>9450</v>
      </c>
      <c r="K43" s="56" t="s">
        <v>52</v>
      </c>
      <c r="L43" s="72">
        <v>13</v>
      </c>
      <c r="M43" s="72" t="s">
        <v>53</v>
      </c>
      <c r="N43" s="72">
        <v>3</v>
      </c>
      <c r="O43" s="72">
        <v>7</v>
      </c>
      <c r="P43" s="72">
        <v>1</v>
      </c>
      <c r="Q43" s="73" t="s">
        <v>54</v>
      </c>
      <c r="R43" s="8"/>
    </row>
    <row r="44" spans="1:38" ht="27" customHeight="1" thickTop="1" thickBot="1" x14ac:dyDescent="0.3">
      <c r="A44" s="445"/>
      <c r="B44" s="328"/>
      <c r="C44" s="17" t="s">
        <v>55</v>
      </c>
      <c r="D44" s="24">
        <v>15</v>
      </c>
      <c r="E44" s="25">
        <v>60</v>
      </c>
      <c r="F44" s="19">
        <f t="shared" ref="F44:F49" si="2">+D44*E44</f>
        <v>900</v>
      </c>
      <c r="G44" s="25">
        <v>225</v>
      </c>
      <c r="H44" s="25">
        <v>225</v>
      </c>
      <c r="I44" s="25">
        <v>225</v>
      </c>
      <c r="J44" s="25">
        <v>225</v>
      </c>
      <c r="K44" s="56" t="s">
        <v>52</v>
      </c>
      <c r="L44" s="72">
        <v>13</v>
      </c>
      <c r="M44" s="72" t="s">
        <v>53</v>
      </c>
      <c r="N44" s="72">
        <v>2</v>
      </c>
      <c r="O44" s="72">
        <v>4</v>
      </c>
      <c r="P44" s="72">
        <v>4</v>
      </c>
      <c r="Q44" s="74" t="s">
        <v>53</v>
      </c>
      <c r="R44" s="8"/>
    </row>
    <row r="45" spans="1:38" ht="24.75" customHeight="1" thickTop="1" thickBot="1" x14ac:dyDescent="0.3">
      <c r="A45" s="445"/>
      <c r="B45" s="328"/>
      <c r="C45" s="75" t="s">
        <v>85</v>
      </c>
      <c r="D45" s="24">
        <v>90</v>
      </c>
      <c r="E45" s="25">
        <v>350</v>
      </c>
      <c r="F45" s="19">
        <f t="shared" si="2"/>
        <v>31500</v>
      </c>
      <c r="G45" s="25">
        <v>7875</v>
      </c>
      <c r="H45" s="25">
        <v>7875</v>
      </c>
      <c r="I45" s="25">
        <v>7875</v>
      </c>
      <c r="J45" s="25">
        <v>7875</v>
      </c>
      <c r="K45" s="76" t="s">
        <v>52</v>
      </c>
      <c r="L45" s="72">
        <v>13</v>
      </c>
      <c r="M45" s="72" t="s">
        <v>53</v>
      </c>
      <c r="N45" s="72">
        <v>3</v>
      </c>
      <c r="O45" s="72">
        <v>1</v>
      </c>
      <c r="P45" s="72">
        <v>1</v>
      </c>
      <c r="Q45" s="74" t="s">
        <v>53</v>
      </c>
      <c r="R45" s="8"/>
    </row>
    <row r="46" spans="1:38" ht="21.75" customHeight="1" thickTop="1" thickBot="1" x14ac:dyDescent="0.3">
      <c r="A46" s="445"/>
      <c r="B46" s="328"/>
      <c r="C46" s="17" t="s">
        <v>56</v>
      </c>
      <c r="D46" s="24">
        <v>15</v>
      </c>
      <c r="E46" s="25" t="s">
        <v>57</v>
      </c>
      <c r="F46" s="19">
        <f t="shared" si="2"/>
        <v>27000</v>
      </c>
      <c r="G46" s="25" t="s">
        <v>58</v>
      </c>
      <c r="H46" s="25" t="s">
        <v>58</v>
      </c>
      <c r="I46" s="25" t="s">
        <v>58</v>
      </c>
      <c r="J46" s="25" t="s">
        <v>58</v>
      </c>
      <c r="K46" s="76" t="s">
        <v>52</v>
      </c>
      <c r="L46" s="72">
        <v>13</v>
      </c>
      <c r="M46" s="72" t="s">
        <v>53</v>
      </c>
      <c r="N46" s="72">
        <v>2</v>
      </c>
      <c r="O46" s="72">
        <v>3</v>
      </c>
      <c r="P46" s="72">
        <v>1</v>
      </c>
      <c r="Q46" s="74" t="s">
        <v>53</v>
      </c>
      <c r="R46" s="8"/>
    </row>
    <row r="47" spans="1:38" ht="17.25" customHeight="1" thickTop="1" thickBot="1" x14ac:dyDescent="0.3">
      <c r="A47" s="445"/>
      <c r="B47" s="328"/>
      <c r="C47" s="17" t="s">
        <v>60</v>
      </c>
      <c r="D47" s="24">
        <v>15</v>
      </c>
      <c r="E47" s="25" t="s">
        <v>61</v>
      </c>
      <c r="F47" s="19">
        <f t="shared" si="2"/>
        <v>22500</v>
      </c>
      <c r="G47" s="25" t="s">
        <v>86</v>
      </c>
      <c r="H47" s="25" t="s">
        <v>86</v>
      </c>
      <c r="I47" s="25" t="s">
        <v>86</v>
      </c>
      <c r="J47" s="25" t="s">
        <v>86</v>
      </c>
      <c r="K47" s="76" t="s">
        <v>52</v>
      </c>
      <c r="L47" s="72">
        <v>13</v>
      </c>
      <c r="M47" s="72" t="s">
        <v>53</v>
      </c>
      <c r="N47" s="72">
        <v>2</v>
      </c>
      <c r="O47" s="72">
        <v>3</v>
      </c>
      <c r="P47" s="72">
        <v>1</v>
      </c>
      <c r="Q47" s="74" t="s">
        <v>53</v>
      </c>
      <c r="R47" s="8"/>
    </row>
    <row r="48" spans="1:38" ht="17.25" customHeight="1" thickTop="1" thickBot="1" x14ac:dyDescent="0.3">
      <c r="A48" s="445"/>
      <c r="B48" s="328"/>
      <c r="C48" s="17" t="s">
        <v>87</v>
      </c>
      <c r="D48" s="24">
        <v>900</v>
      </c>
      <c r="E48" s="25">
        <v>15</v>
      </c>
      <c r="F48" s="19">
        <f t="shared" si="2"/>
        <v>13500</v>
      </c>
      <c r="G48" s="25">
        <v>3375</v>
      </c>
      <c r="H48" s="25">
        <v>3375</v>
      </c>
      <c r="I48" s="25">
        <v>3375</v>
      </c>
      <c r="J48" s="25">
        <v>3375</v>
      </c>
      <c r="K48" s="76" t="s">
        <v>52</v>
      </c>
      <c r="L48" s="72">
        <v>13</v>
      </c>
      <c r="M48" s="72" t="s">
        <v>53</v>
      </c>
      <c r="N48" s="72">
        <v>2</v>
      </c>
      <c r="O48" s="72">
        <v>2</v>
      </c>
      <c r="P48" s="72">
        <v>2</v>
      </c>
      <c r="Q48" s="74" t="s">
        <v>53</v>
      </c>
      <c r="R48" s="8"/>
    </row>
    <row r="49" spans="1:21" ht="39.75" customHeight="1" thickTop="1" x14ac:dyDescent="0.25">
      <c r="A49" s="445"/>
      <c r="B49" s="328"/>
      <c r="C49" s="50" t="s">
        <v>64</v>
      </c>
      <c r="D49" s="51">
        <v>900</v>
      </c>
      <c r="E49" s="52">
        <v>15</v>
      </c>
      <c r="F49" s="233">
        <f t="shared" si="2"/>
        <v>13500</v>
      </c>
      <c r="G49" s="52">
        <v>3375</v>
      </c>
      <c r="H49" s="52">
        <v>3375</v>
      </c>
      <c r="I49" s="52">
        <v>3375</v>
      </c>
      <c r="J49" s="52">
        <v>3375</v>
      </c>
      <c r="K49" s="76" t="s">
        <v>52</v>
      </c>
      <c r="L49" s="82">
        <v>13</v>
      </c>
      <c r="M49" s="82" t="s">
        <v>53</v>
      </c>
      <c r="N49" s="82">
        <v>2</v>
      </c>
      <c r="O49" s="82">
        <v>2</v>
      </c>
      <c r="P49" s="82">
        <v>2</v>
      </c>
      <c r="Q49" s="234" t="s">
        <v>53</v>
      </c>
      <c r="R49" s="8"/>
    </row>
    <row r="50" spans="1:21" ht="45" customHeight="1" thickBot="1" x14ac:dyDescent="0.3">
      <c r="A50" s="446" t="s">
        <v>88</v>
      </c>
      <c r="B50" s="327">
        <f>SUM(F50:F52)</f>
        <v>41100</v>
      </c>
      <c r="C50" s="46" t="s">
        <v>89</v>
      </c>
      <c r="D50" s="47">
        <v>21</v>
      </c>
      <c r="E50" s="48">
        <v>200</v>
      </c>
      <c r="F50" s="48">
        <f>+E50*D50</f>
        <v>4200</v>
      </c>
      <c r="G50" s="48">
        <v>1400</v>
      </c>
      <c r="H50" s="48">
        <v>1400</v>
      </c>
      <c r="I50" s="48">
        <v>1400</v>
      </c>
      <c r="J50" s="48" t="s">
        <v>90</v>
      </c>
      <c r="K50" s="277" t="s">
        <v>52</v>
      </c>
      <c r="L50" s="47">
        <v>13</v>
      </c>
      <c r="M50" s="47" t="s">
        <v>53</v>
      </c>
      <c r="N50" s="47">
        <v>3</v>
      </c>
      <c r="O50" s="47">
        <v>7</v>
      </c>
      <c r="P50" s="47">
        <v>1</v>
      </c>
      <c r="Q50" s="131" t="s">
        <v>54</v>
      </c>
      <c r="R50" s="8"/>
    </row>
    <row r="51" spans="1:21" ht="39" customHeight="1" thickTop="1" thickBot="1" x14ac:dyDescent="0.3">
      <c r="A51" s="447"/>
      <c r="B51" s="328"/>
      <c r="C51" s="78" t="s">
        <v>91</v>
      </c>
      <c r="D51" s="72">
        <v>3</v>
      </c>
      <c r="E51" s="79">
        <v>1800</v>
      </c>
      <c r="F51" s="19">
        <f>+E51*D51</f>
        <v>5400</v>
      </c>
      <c r="G51" s="79">
        <v>1800</v>
      </c>
      <c r="H51" s="79" t="s">
        <v>57</v>
      </c>
      <c r="I51" s="79" t="s">
        <v>57</v>
      </c>
      <c r="J51" s="79" t="s">
        <v>90</v>
      </c>
      <c r="K51" s="72" t="s">
        <v>52</v>
      </c>
      <c r="L51" s="72">
        <v>13</v>
      </c>
      <c r="M51" s="80" t="s">
        <v>53</v>
      </c>
      <c r="N51" s="59">
        <v>2</v>
      </c>
      <c r="O51" s="59">
        <v>3</v>
      </c>
      <c r="P51" s="59">
        <v>1</v>
      </c>
      <c r="Q51" s="74" t="s">
        <v>53</v>
      </c>
      <c r="R51" s="8"/>
    </row>
    <row r="52" spans="1:21" ht="45.75" customHeight="1" thickTop="1" thickBot="1" x14ac:dyDescent="0.3">
      <c r="A52" s="448"/>
      <c r="B52" s="398"/>
      <c r="C52" s="135" t="s">
        <v>85</v>
      </c>
      <c r="D52" s="224">
        <v>90</v>
      </c>
      <c r="E52" s="278">
        <v>350</v>
      </c>
      <c r="F52" s="279">
        <f>+E52*D52</f>
        <v>31500</v>
      </c>
      <c r="G52" s="280">
        <v>10500</v>
      </c>
      <c r="H52" s="278">
        <v>10500</v>
      </c>
      <c r="I52" s="278">
        <v>10500</v>
      </c>
      <c r="J52" s="278"/>
      <c r="K52" s="281" t="s">
        <v>52</v>
      </c>
      <c r="L52" s="224">
        <v>13</v>
      </c>
      <c r="M52" s="224" t="s">
        <v>53</v>
      </c>
      <c r="N52" s="224">
        <v>3</v>
      </c>
      <c r="O52" s="224">
        <v>1</v>
      </c>
      <c r="P52" s="224">
        <v>1</v>
      </c>
      <c r="Q52" s="225" t="s">
        <v>53</v>
      </c>
      <c r="R52" s="8"/>
    </row>
    <row r="53" spans="1:21" ht="26.25" customHeight="1" thickTop="1" thickBot="1" x14ac:dyDescent="0.3">
      <c r="A53" s="288" t="s">
        <v>15</v>
      </c>
      <c r="B53" s="289"/>
      <c r="C53" s="289"/>
      <c r="D53" s="289"/>
      <c r="E53" s="289"/>
      <c r="F53" s="289"/>
      <c r="G53" s="289"/>
      <c r="H53" s="289"/>
      <c r="I53" s="289"/>
      <c r="J53" s="289"/>
      <c r="K53" s="289"/>
      <c r="L53" s="289"/>
      <c r="M53" s="289"/>
      <c r="N53" s="289"/>
      <c r="O53" s="289"/>
      <c r="P53" s="289"/>
      <c r="Q53" s="290"/>
      <c r="R53" s="8"/>
    </row>
    <row r="54" spans="1:21" ht="16.5" customHeight="1" thickTop="1" thickBot="1" x14ac:dyDescent="0.3">
      <c r="A54" s="375" t="s">
        <v>16</v>
      </c>
      <c r="B54" s="350" t="s">
        <v>17</v>
      </c>
      <c r="C54" s="350" t="s">
        <v>18</v>
      </c>
      <c r="D54" s="350" t="s">
        <v>19</v>
      </c>
      <c r="E54" s="350" t="s">
        <v>20</v>
      </c>
      <c r="F54" s="352" t="s">
        <v>21</v>
      </c>
      <c r="G54" s="354" t="s">
        <v>22</v>
      </c>
      <c r="H54" s="355"/>
      <c r="I54" s="355"/>
      <c r="J54" s="356"/>
      <c r="K54" s="357" t="s">
        <v>23</v>
      </c>
      <c r="L54" s="358"/>
      <c r="M54" s="361" t="s">
        <v>24</v>
      </c>
      <c r="N54" s="362"/>
      <c r="O54" s="362"/>
      <c r="P54" s="362"/>
      <c r="Q54" s="363"/>
      <c r="R54" s="8"/>
    </row>
    <row r="55" spans="1:21" ht="15" customHeight="1" x14ac:dyDescent="0.25">
      <c r="A55" s="376"/>
      <c r="B55" s="351"/>
      <c r="C55" s="351"/>
      <c r="D55" s="351"/>
      <c r="E55" s="351"/>
      <c r="F55" s="353"/>
      <c r="G55" s="229" t="s">
        <v>25</v>
      </c>
      <c r="H55" s="230" t="s">
        <v>26</v>
      </c>
      <c r="I55" s="230" t="s">
        <v>27</v>
      </c>
      <c r="J55" s="231" t="s">
        <v>28</v>
      </c>
      <c r="K55" s="359"/>
      <c r="L55" s="360"/>
      <c r="M55" s="364"/>
      <c r="N55" s="365"/>
      <c r="O55" s="365"/>
      <c r="P55" s="365"/>
      <c r="Q55" s="366"/>
      <c r="R55" s="8"/>
    </row>
    <row r="56" spans="1:21" ht="88.5" customHeight="1" thickBot="1" x14ac:dyDescent="0.3">
      <c r="A56" s="85" t="s">
        <v>92</v>
      </c>
      <c r="B56" s="86" t="s">
        <v>93</v>
      </c>
      <c r="C56" s="87" t="s">
        <v>94</v>
      </c>
      <c r="D56" s="88" t="s">
        <v>95</v>
      </c>
      <c r="E56" s="89">
        <v>245</v>
      </c>
      <c r="F56" s="87">
        <v>1250</v>
      </c>
      <c r="G56" s="87">
        <v>312</v>
      </c>
      <c r="H56" s="87">
        <v>312</v>
      </c>
      <c r="I56" s="87">
        <v>312</v>
      </c>
      <c r="J56" s="87">
        <v>312</v>
      </c>
      <c r="K56" s="425">
        <f>SUM(B60:B71)</f>
        <v>623800</v>
      </c>
      <c r="L56" s="426"/>
      <c r="M56" s="427"/>
      <c r="N56" s="428"/>
      <c r="O56" s="428"/>
      <c r="P56" s="428"/>
      <c r="Q56" s="429"/>
      <c r="R56" s="8"/>
      <c r="U56" s="14"/>
    </row>
    <row r="57" spans="1:21" ht="20.25" thickTop="1" thickBot="1" x14ac:dyDescent="0.35">
      <c r="A57" s="443" t="s">
        <v>33</v>
      </c>
      <c r="B57" s="444"/>
      <c r="C57" s="444"/>
      <c r="D57" s="444"/>
      <c r="E57" s="444"/>
      <c r="F57" s="444"/>
      <c r="G57" s="444"/>
      <c r="H57" s="444"/>
      <c r="I57" s="444"/>
      <c r="J57" s="444"/>
      <c r="K57" s="444"/>
      <c r="L57" s="444"/>
      <c r="M57" s="235"/>
      <c r="N57" s="235"/>
      <c r="O57" s="235"/>
      <c r="P57" s="235"/>
      <c r="Q57" s="236"/>
      <c r="R57" s="8"/>
    </row>
    <row r="58" spans="1:21" ht="16.5" thickBot="1" x14ac:dyDescent="0.3">
      <c r="A58" s="337" t="s">
        <v>34</v>
      </c>
      <c r="B58" s="339" t="s">
        <v>35</v>
      </c>
      <c r="C58" s="341" t="s">
        <v>36</v>
      </c>
      <c r="D58" s="342"/>
      <c r="E58" s="342"/>
      <c r="F58" s="343"/>
      <c r="G58" s="341" t="s">
        <v>37</v>
      </c>
      <c r="H58" s="344"/>
      <c r="I58" s="344"/>
      <c r="J58" s="345"/>
      <c r="K58" s="346" t="s">
        <v>38</v>
      </c>
      <c r="L58" s="341" t="s">
        <v>39</v>
      </c>
      <c r="M58" s="344"/>
      <c r="N58" s="344"/>
      <c r="O58" s="344"/>
      <c r="P58" s="348"/>
      <c r="Q58" s="349"/>
      <c r="R58" s="8"/>
    </row>
    <row r="59" spans="1:21" ht="19.5" customHeight="1" x14ac:dyDescent="0.25">
      <c r="A59" s="338"/>
      <c r="B59" s="340"/>
      <c r="C59" s="229" t="s">
        <v>40</v>
      </c>
      <c r="D59" s="230" t="s">
        <v>41</v>
      </c>
      <c r="E59" s="230" t="s">
        <v>42</v>
      </c>
      <c r="F59" s="230" t="s">
        <v>43</v>
      </c>
      <c r="G59" s="230" t="s">
        <v>25</v>
      </c>
      <c r="H59" s="230" t="s">
        <v>26</v>
      </c>
      <c r="I59" s="230" t="s">
        <v>27</v>
      </c>
      <c r="J59" s="231" t="s">
        <v>28</v>
      </c>
      <c r="K59" s="347"/>
      <c r="L59" s="230" t="s">
        <v>44</v>
      </c>
      <c r="M59" s="230" t="s">
        <v>45</v>
      </c>
      <c r="N59" s="230" t="s">
        <v>46</v>
      </c>
      <c r="O59" s="230" t="s">
        <v>47</v>
      </c>
      <c r="P59" s="230" t="s">
        <v>48</v>
      </c>
      <c r="Q59" s="232" t="s">
        <v>49</v>
      </c>
      <c r="R59" s="8"/>
    </row>
    <row r="60" spans="1:21" ht="19.5" customHeight="1" x14ac:dyDescent="0.25">
      <c r="A60" s="380" t="s">
        <v>96</v>
      </c>
      <c r="B60" s="327">
        <f>SUM(F60:F63)</f>
        <v>217800</v>
      </c>
      <c r="C60" s="90" t="s">
        <v>97</v>
      </c>
      <c r="D60" s="59">
        <v>25</v>
      </c>
      <c r="E60" s="60" t="s">
        <v>98</v>
      </c>
      <c r="F60" s="60">
        <f t="shared" ref="F60:F69" si="3">+E60*D60</f>
        <v>37500</v>
      </c>
      <c r="G60" s="60" t="s">
        <v>99</v>
      </c>
      <c r="H60" s="60" t="s">
        <v>99</v>
      </c>
      <c r="I60" s="60" t="s">
        <v>99</v>
      </c>
      <c r="J60" s="60" t="s">
        <v>99</v>
      </c>
      <c r="K60" s="84" t="s">
        <v>52</v>
      </c>
      <c r="L60" s="59">
        <v>13</v>
      </c>
      <c r="M60" s="59" t="s">
        <v>53</v>
      </c>
      <c r="N60" s="72">
        <v>2</v>
      </c>
      <c r="O60" s="72">
        <v>3</v>
      </c>
      <c r="P60" s="72">
        <v>1</v>
      </c>
      <c r="Q60" s="74" t="s">
        <v>53</v>
      </c>
      <c r="R60" s="8"/>
    </row>
    <row r="61" spans="1:21" ht="19.5" customHeight="1" x14ac:dyDescent="0.25">
      <c r="A61" s="381"/>
      <c r="B61" s="438"/>
      <c r="C61" s="90" t="s">
        <v>100</v>
      </c>
      <c r="D61" s="47">
        <v>489</v>
      </c>
      <c r="E61" s="48">
        <v>200</v>
      </c>
      <c r="F61" s="48">
        <f t="shared" si="3"/>
        <v>97800</v>
      </c>
      <c r="G61" s="48">
        <f>97800/4</f>
        <v>24450</v>
      </c>
      <c r="H61" s="48">
        <v>24450</v>
      </c>
      <c r="I61" s="48">
        <v>24450</v>
      </c>
      <c r="J61" s="48">
        <v>24450</v>
      </c>
      <c r="K61" s="84" t="s">
        <v>52</v>
      </c>
      <c r="L61" s="47">
        <v>13</v>
      </c>
      <c r="M61" s="47" t="s">
        <v>53</v>
      </c>
      <c r="N61" s="72">
        <v>3</v>
      </c>
      <c r="O61" s="72">
        <v>7</v>
      </c>
      <c r="P61" s="72">
        <v>1</v>
      </c>
      <c r="Q61" s="77" t="s">
        <v>54</v>
      </c>
      <c r="R61" s="8"/>
    </row>
    <row r="62" spans="1:21" ht="19.5" customHeight="1" x14ac:dyDescent="0.25">
      <c r="A62" s="381"/>
      <c r="B62" s="438"/>
      <c r="C62" s="90" t="s">
        <v>101</v>
      </c>
      <c r="D62" s="59">
        <v>25</v>
      </c>
      <c r="E62" s="60" t="s">
        <v>61</v>
      </c>
      <c r="F62" s="48">
        <f t="shared" si="3"/>
        <v>37500</v>
      </c>
      <c r="G62" s="60" t="s">
        <v>99</v>
      </c>
      <c r="H62" s="60" t="s">
        <v>99</v>
      </c>
      <c r="I62" s="60" t="s">
        <v>99</v>
      </c>
      <c r="J62" s="60" t="s">
        <v>99</v>
      </c>
      <c r="K62" s="84" t="s">
        <v>52</v>
      </c>
      <c r="L62" s="59">
        <v>13</v>
      </c>
      <c r="M62" s="59" t="s">
        <v>53</v>
      </c>
      <c r="N62" s="72">
        <v>2</v>
      </c>
      <c r="O62" s="72">
        <v>3</v>
      </c>
      <c r="P62" s="72">
        <v>1</v>
      </c>
      <c r="Q62" s="74" t="s">
        <v>53</v>
      </c>
      <c r="R62" s="8"/>
    </row>
    <row r="63" spans="1:21" ht="19.5" customHeight="1" x14ac:dyDescent="0.25">
      <c r="A63" s="381"/>
      <c r="B63" s="439"/>
      <c r="C63" s="90" t="s">
        <v>102</v>
      </c>
      <c r="D63" s="47">
        <v>25</v>
      </c>
      <c r="E63" s="48" t="s">
        <v>57</v>
      </c>
      <c r="F63" s="48">
        <f t="shared" si="3"/>
        <v>45000</v>
      </c>
      <c r="G63" s="48" t="s">
        <v>103</v>
      </c>
      <c r="H63" s="48" t="s">
        <v>103</v>
      </c>
      <c r="I63" s="48" t="s">
        <v>103</v>
      </c>
      <c r="J63" s="48" t="s">
        <v>103</v>
      </c>
      <c r="K63" s="84" t="s">
        <v>52</v>
      </c>
      <c r="L63" s="47">
        <v>13</v>
      </c>
      <c r="M63" s="47" t="s">
        <v>53</v>
      </c>
      <c r="N63" s="72">
        <v>2</v>
      </c>
      <c r="O63" s="72">
        <v>3</v>
      </c>
      <c r="P63" s="72">
        <v>1</v>
      </c>
      <c r="Q63" s="74" t="s">
        <v>53</v>
      </c>
      <c r="R63" s="8"/>
    </row>
    <row r="64" spans="1:21" ht="19.5" customHeight="1" x14ac:dyDescent="0.25">
      <c r="A64" s="440" t="s">
        <v>104</v>
      </c>
      <c r="B64" s="441">
        <f>SUM(F65:F67)</f>
        <v>155000</v>
      </c>
      <c r="C64" s="90" t="s">
        <v>105</v>
      </c>
      <c r="D64" s="47">
        <v>25</v>
      </c>
      <c r="E64" s="48" t="s">
        <v>106</v>
      </c>
      <c r="F64" s="48">
        <f t="shared" si="3"/>
        <v>45000</v>
      </c>
      <c r="G64" s="92" t="s">
        <v>103</v>
      </c>
      <c r="H64" s="92" t="s">
        <v>103</v>
      </c>
      <c r="I64" s="92" t="s">
        <v>103</v>
      </c>
      <c r="J64" s="92" t="s">
        <v>103</v>
      </c>
      <c r="K64" s="84" t="s">
        <v>52</v>
      </c>
      <c r="L64" s="47">
        <v>13</v>
      </c>
      <c r="M64" s="47" t="s">
        <v>53</v>
      </c>
      <c r="N64" s="72">
        <v>2</v>
      </c>
      <c r="O64" s="72">
        <v>3</v>
      </c>
      <c r="P64" s="72">
        <v>1</v>
      </c>
      <c r="Q64" s="74" t="s">
        <v>53</v>
      </c>
      <c r="R64" s="8"/>
    </row>
    <row r="65" spans="1:21" ht="27" customHeight="1" x14ac:dyDescent="0.25">
      <c r="A65" s="399"/>
      <c r="B65" s="442"/>
      <c r="C65" s="90" t="s">
        <v>107</v>
      </c>
      <c r="D65" s="93">
        <v>25</v>
      </c>
      <c r="E65" s="94" t="s">
        <v>61</v>
      </c>
      <c r="F65" s="48">
        <f t="shared" si="3"/>
        <v>37500</v>
      </c>
      <c r="G65" s="95" t="s">
        <v>99</v>
      </c>
      <c r="H65" s="95" t="s">
        <v>99</v>
      </c>
      <c r="I65" s="95" t="s">
        <v>99</v>
      </c>
      <c r="J65" s="95" t="s">
        <v>99</v>
      </c>
      <c r="K65" s="84" t="s">
        <v>52</v>
      </c>
      <c r="L65" s="93"/>
      <c r="M65" s="93" t="s">
        <v>53</v>
      </c>
      <c r="N65" s="72">
        <v>2</v>
      </c>
      <c r="O65" s="72">
        <v>3</v>
      </c>
      <c r="P65" s="72">
        <v>1</v>
      </c>
      <c r="Q65" s="74" t="s">
        <v>53</v>
      </c>
      <c r="R65" s="8"/>
    </row>
    <row r="66" spans="1:21" ht="19.5" customHeight="1" x14ac:dyDescent="0.25">
      <c r="A66" s="399"/>
      <c r="B66" s="442"/>
      <c r="C66" s="90" t="s">
        <v>97</v>
      </c>
      <c r="D66" s="59">
        <v>25</v>
      </c>
      <c r="E66" s="60" t="s">
        <v>98</v>
      </c>
      <c r="F66" s="48">
        <f t="shared" si="3"/>
        <v>37500</v>
      </c>
      <c r="G66" s="91" t="s">
        <v>99</v>
      </c>
      <c r="H66" s="91" t="s">
        <v>99</v>
      </c>
      <c r="I66" s="91" t="s">
        <v>99</v>
      </c>
      <c r="J66" s="91" t="s">
        <v>99</v>
      </c>
      <c r="K66" s="84" t="s">
        <v>52</v>
      </c>
      <c r="L66" s="59">
        <v>13</v>
      </c>
      <c r="M66" s="59" t="s">
        <v>53</v>
      </c>
      <c r="N66" s="72">
        <v>2</v>
      </c>
      <c r="O66" s="72">
        <v>3</v>
      </c>
      <c r="P66" s="72">
        <v>1</v>
      </c>
      <c r="Q66" s="74" t="s">
        <v>53</v>
      </c>
      <c r="R66" s="8"/>
    </row>
    <row r="67" spans="1:21" ht="19.5" customHeight="1" x14ac:dyDescent="0.25">
      <c r="A67" s="399"/>
      <c r="B67" s="442"/>
      <c r="C67" s="90" t="s">
        <v>100</v>
      </c>
      <c r="D67" s="47">
        <v>400</v>
      </c>
      <c r="E67" s="48">
        <v>200</v>
      </c>
      <c r="F67" s="48">
        <f t="shared" si="3"/>
        <v>80000</v>
      </c>
      <c r="G67" s="48">
        <v>20000</v>
      </c>
      <c r="H67" s="48">
        <v>20000</v>
      </c>
      <c r="I67" s="48">
        <v>20000</v>
      </c>
      <c r="J67" s="48">
        <v>20000</v>
      </c>
      <c r="K67" s="84" t="s">
        <v>52</v>
      </c>
      <c r="L67" s="47">
        <v>13</v>
      </c>
      <c r="M67" s="47" t="s">
        <v>53</v>
      </c>
      <c r="N67" s="72">
        <v>3</v>
      </c>
      <c r="O67" s="72">
        <v>7</v>
      </c>
      <c r="P67" s="72">
        <v>1</v>
      </c>
      <c r="Q67" s="77" t="s">
        <v>54</v>
      </c>
      <c r="R67" s="8"/>
    </row>
    <row r="68" spans="1:21" ht="35.25" customHeight="1" x14ac:dyDescent="0.25">
      <c r="A68" s="380" t="s">
        <v>108</v>
      </c>
      <c r="B68" s="430">
        <f>SUM(F68:F71)</f>
        <v>251000</v>
      </c>
      <c r="C68" s="97" t="s">
        <v>100</v>
      </c>
      <c r="D68" s="47">
        <v>40</v>
      </c>
      <c r="E68" s="47">
        <v>200</v>
      </c>
      <c r="F68" s="48">
        <f t="shared" si="3"/>
        <v>8000</v>
      </c>
      <c r="G68" s="98">
        <v>2667</v>
      </c>
      <c r="H68" s="98">
        <v>2667</v>
      </c>
      <c r="I68" s="98">
        <v>2666</v>
      </c>
      <c r="J68" s="99"/>
      <c r="K68" s="84" t="s">
        <v>52</v>
      </c>
      <c r="L68" s="72">
        <v>13</v>
      </c>
      <c r="M68" s="72" t="s">
        <v>53</v>
      </c>
      <c r="N68" s="72">
        <v>3</v>
      </c>
      <c r="O68" s="72">
        <v>7</v>
      </c>
      <c r="P68" s="72">
        <v>1</v>
      </c>
      <c r="Q68" s="77" t="s">
        <v>54</v>
      </c>
      <c r="R68" s="8"/>
    </row>
    <row r="69" spans="1:21" ht="23.25" customHeight="1" x14ac:dyDescent="0.25">
      <c r="A69" s="381"/>
      <c r="B69" s="373"/>
      <c r="C69" s="81" t="s">
        <v>85</v>
      </c>
      <c r="D69" s="82">
        <v>180</v>
      </c>
      <c r="E69" s="82">
        <v>600</v>
      </c>
      <c r="F69" s="100">
        <f t="shared" si="3"/>
        <v>108000</v>
      </c>
      <c r="G69" s="79">
        <f>108000/3</f>
        <v>36000</v>
      </c>
      <c r="H69" s="79" t="s">
        <v>109</v>
      </c>
      <c r="I69" s="79" t="s">
        <v>109</v>
      </c>
      <c r="J69" s="96"/>
      <c r="K69" s="84" t="s">
        <v>52</v>
      </c>
      <c r="L69" s="72">
        <v>13</v>
      </c>
      <c r="M69" s="72" t="s">
        <v>53</v>
      </c>
      <c r="N69" s="72">
        <v>3</v>
      </c>
      <c r="O69" s="72">
        <v>1</v>
      </c>
      <c r="P69" s="72">
        <v>1</v>
      </c>
      <c r="Q69" s="74" t="s">
        <v>53</v>
      </c>
      <c r="R69" s="8"/>
    </row>
    <row r="70" spans="1:21" ht="29.25" customHeight="1" x14ac:dyDescent="0.25">
      <c r="A70" s="381"/>
      <c r="B70" s="373"/>
      <c r="C70" s="81" t="s">
        <v>110</v>
      </c>
      <c r="D70" s="82">
        <v>3</v>
      </c>
      <c r="E70" s="101" t="s">
        <v>72</v>
      </c>
      <c r="F70" s="100" t="s">
        <v>111</v>
      </c>
      <c r="G70" s="96" t="s">
        <v>57</v>
      </c>
      <c r="H70" s="96" t="s">
        <v>57</v>
      </c>
      <c r="I70" s="96" t="s">
        <v>57</v>
      </c>
      <c r="J70" s="96" t="s">
        <v>90</v>
      </c>
      <c r="K70" s="84" t="s">
        <v>52</v>
      </c>
      <c r="L70" s="72">
        <v>13</v>
      </c>
      <c r="M70" s="72" t="s">
        <v>53</v>
      </c>
      <c r="N70" s="72">
        <v>2</v>
      </c>
      <c r="O70" s="72">
        <v>3</v>
      </c>
      <c r="P70" s="72">
        <v>1</v>
      </c>
      <c r="Q70" s="74" t="s">
        <v>53</v>
      </c>
      <c r="R70" s="8"/>
    </row>
    <row r="71" spans="1:21" ht="25.5" customHeight="1" x14ac:dyDescent="0.25">
      <c r="A71" s="381"/>
      <c r="B71" s="374"/>
      <c r="C71" s="81" t="s">
        <v>112</v>
      </c>
      <c r="D71" s="237">
        <v>180</v>
      </c>
      <c r="E71" s="51">
        <v>750</v>
      </c>
      <c r="F71" s="238">
        <f>+E71*D71</f>
        <v>135000</v>
      </c>
      <c r="G71" s="83">
        <f>135000/3</f>
        <v>45000</v>
      </c>
      <c r="H71" s="83">
        <v>45000</v>
      </c>
      <c r="I71" s="83">
        <v>45000</v>
      </c>
      <c r="J71" s="239" t="s">
        <v>90</v>
      </c>
      <c r="K71" s="84" t="s">
        <v>52</v>
      </c>
      <c r="L71" s="82">
        <v>13</v>
      </c>
      <c r="M71" s="82" t="s">
        <v>53</v>
      </c>
      <c r="N71" s="82">
        <v>3</v>
      </c>
      <c r="O71" s="82">
        <v>1</v>
      </c>
      <c r="P71" s="82">
        <v>1</v>
      </c>
      <c r="Q71" s="234" t="s">
        <v>53</v>
      </c>
      <c r="R71" s="8"/>
    </row>
    <row r="72" spans="1:21" ht="25.5" customHeight="1" x14ac:dyDescent="0.25">
      <c r="A72" s="435" t="s">
        <v>184</v>
      </c>
      <c r="B72" s="436"/>
      <c r="C72" s="436"/>
      <c r="D72" s="436"/>
      <c r="E72" s="436"/>
      <c r="F72" s="436"/>
      <c r="G72" s="436"/>
      <c r="H72" s="436"/>
      <c r="I72" s="436"/>
      <c r="J72" s="436"/>
      <c r="K72" s="436"/>
      <c r="L72" s="436"/>
      <c r="M72" s="436"/>
      <c r="N72" s="436"/>
      <c r="O72" s="436"/>
      <c r="P72" s="436"/>
      <c r="Q72" s="437"/>
      <c r="R72" s="8"/>
    </row>
    <row r="73" spans="1:21" ht="30.75" customHeight="1" thickBot="1" x14ac:dyDescent="0.3">
      <c r="A73" s="391" t="s">
        <v>16</v>
      </c>
      <c r="B73" s="432" t="s">
        <v>17</v>
      </c>
      <c r="C73" s="432" t="s">
        <v>18</v>
      </c>
      <c r="D73" s="419" t="s">
        <v>19</v>
      </c>
      <c r="E73" s="419" t="s">
        <v>20</v>
      </c>
      <c r="F73" s="420" t="s">
        <v>21</v>
      </c>
      <c r="G73" s="422" t="s">
        <v>22</v>
      </c>
      <c r="H73" s="423"/>
      <c r="I73" s="423"/>
      <c r="J73" s="424"/>
      <c r="K73" s="357" t="s">
        <v>23</v>
      </c>
      <c r="L73" s="358"/>
      <c r="M73" s="361" t="s">
        <v>24</v>
      </c>
      <c r="N73" s="362"/>
      <c r="O73" s="362"/>
      <c r="P73" s="362"/>
      <c r="Q73" s="363"/>
      <c r="R73" s="8"/>
    </row>
    <row r="74" spans="1:21" ht="49.5" hidden="1" customHeight="1" x14ac:dyDescent="0.25">
      <c r="A74" s="431"/>
      <c r="B74" s="433"/>
      <c r="C74" s="434"/>
      <c r="D74" s="416"/>
      <c r="E74" s="416"/>
      <c r="F74" s="421"/>
      <c r="G74" s="229" t="s">
        <v>25</v>
      </c>
      <c r="H74" s="230" t="s">
        <v>26</v>
      </c>
      <c r="I74" s="230" t="s">
        <v>27</v>
      </c>
      <c r="J74" s="231" t="s">
        <v>28</v>
      </c>
      <c r="K74" s="359"/>
      <c r="L74" s="360"/>
      <c r="M74" s="364"/>
      <c r="N74" s="365"/>
      <c r="O74" s="365"/>
      <c r="P74" s="365"/>
      <c r="Q74" s="366"/>
      <c r="R74" s="8"/>
    </row>
    <row r="75" spans="1:21" ht="115.5" customHeight="1" thickBot="1" x14ac:dyDescent="0.3">
      <c r="A75" s="85" t="s">
        <v>113</v>
      </c>
      <c r="B75" s="102" t="s">
        <v>114</v>
      </c>
      <c r="C75" s="88" t="s">
        <v>115</v>
      </c>
      <c r="D75" s="88" t="s">
        <v>116</v>
      </c>
      <c r="E75" s="89">
        <v>3100</v>
      </c>
      <c r="F75" s="87">
        <v>3200</v>
      </c>
      <c r="G75" s="87">
        <v>800</v>
      </c>
      <c r="H75" s="87">
        <v>760</v>
      </c>
      <c r="I75" s="87">
        <v>770</v>
      </c>
      <c r="J75" s="87">
        <v>840</v>
      </c>
      <c r="K75" s="425">
        <f>SUM(B78:B84)</f>
        <v>434000</v>
      </c>
      <c r="L75" s="426"/>
      <c r="M75" s="427"/>
      <c r="N75" s="428"/>
      <c r="O75" s="428"/>
      <c r="P75" s="428"/>
      <c r="Q75" s="429"/>
      <c r="R75" s="8"/>
      <c r="U75" s="14"/>
    </row>
    <row r="76" spans="1:21" ht="21.75" customHeight="1" thickTop="1" thickBot="1" x14ac:dyDescent="0.3">
      <c r="A76" s="391" t="s">
        <v>34</v>
      </c>
      <c r="B76" s="415" t="s">
        <v>35</v>
      </c>
      <c r="C76" s="354" t="s">
        <v>36</v>
      </c>
      <c r="D76" s="355"/>
      <c r="E76" s="355"/>
      <c r="F76" s="356"/>
      <c r="G76" s="354" t="s">
        <v>37</v>
      </c>
      <c r="H76" s="378"/>
      <c r="I76" s="378"/>
      <c r="J76" s="395"/>
      <c r="K76" s="377" t="s">
        <v>38</v>
      </c>
      <c r="L76" s="354" t="s">
        <v>39</v>
      </c>
      <c r="M76" s="378"/>
      <c r="N76" s="378"/>
      <c r="O76" s="378"/>
      <c r="P76" s="417"/>
      <c r="Q76" s="418"/>
      <c r="R76" s="8"/>
    </row>
    <row r="77" spans="1:21" ht="26.25" customHeight="1" x14ac:dyDescent="0.25">
      <c r="A77" s="392"/>
      <c r="B77" s="416"/>
      <c r="C77" s="229" t="s">
        <v>40</v>
      </c>
      <c r="D77" s="230" t="s">
        <v>41</v>
      </c>
      <c r="E77" s="230" t="s">
        <v>42</v>
      </c>
      <c r="F77" s="230" t="s">
        <v>43</v>
      </c>
      <c r="G77" s="230" t="s">
        <v>25</v>
      </c>
      <c r="H77" s="230" t="s">
        <v>26</v>
      </c>
      <c r="I77" s="230" t="s">
        <v>27</v>
      </c>
      <c r="J77" s="231" t="s">
        <v>28</v>
      </c>
      <c r="K77" s="347"/>
      <c r="L77" s="230" t="s">
        <v>44</v>
      </c>
      <c r="M77" s="230" t="s">
        <v>45</v>
      </c>
      <c r="N77" s="230" t="s">
        <v>46</v>
      </c>
      <c r="O77" s="230" t="s">
        <v>47</v>
      </c>
      <c r="P77" s="230" t="s">
        <v>48</v>
      </c>
      <c r="Q77" s="232" t="s">
        <v>49</v>
      </c>
      <c r="R77" s="8"/>
    </row>
    <row r="78" spans="1:21" s="8" customFormat="1" ht="30" customHeight="1" x14ac:dyDescent="0.25">
      <c r="A78" s="325" t="s">
        <v>117</v>
      </c>
      <c r="B78" s="410">
        <f>SUM(F78:F80)</f>
        <v>376000</v>
      </c>
      <c r="C78" s="103" t="s">
        <v>118</v>
      </c>
      <c r="D78" s="104">
        <v>800</v>
      </c>
      <c r="E78" s="105">
        <v>200</v>
      </c>
      <c r="F78" s="105">
        <f>+E78*D78</f>
        <v>160000</v>
      </c>
      <c r="G78" s="106" t="s">
        <v>119</v>
      </c>
      <c r="H78" s="106" t="s">
        <v>119</v>
      </c>
      <c r="I78" s="107" t="s">
        <v>119</v>
      </c>
      <c r="J78" s="107" t="s">
        <v>119</v>
      </c>
      <c r="K78" s="108" t="s">
        <v>52</v>
      </c>
      <c r="L78" s="109">
        <v>13</v>
      </c>
      <c r="M78" s="109" t="s">
        <v>53</v>
      </c>
      <c r="N78" s="110">
        <v>3</v>
      </c>
      <c r="O78" s="110">
        <v>7</v>
      </c>
      <c r="P78" s="110">
        <v>1</v>
      </c>
      <c r="Q78" s="111" t="s">
        <v>54</v>
      </c>
    </row>
    <row r="79" spans="1:21" ht="24" customHeight="1" x14ac:dyDescent="0.25">
      <c r="A79" s="326"/>
      <c r="B79" s="411"/>
      <c r="C79" s="112" t="s">
        <v>120</v>
      </c>
      <c r="D79" s="109">
        <v>120</v>
      </c>
      <c r="E79" s="107" t="s">
        <v>57</v>
      </c>
      <c r="F79" s="105">
        <f>+E79*D79</f>
        <v>216000</v>
      </c>
      <c r="G79" s="106" t="s">
        <v>121</v>
      </c>
      <c r="H79" s="106" t="s">
        <v>121</v>
      </c>
      <c r="I79" s="107" t="s">
        <v>121</v>
      </c>
      <c r="J79" s="107" t="s">
        <v>121</v>
      </c>
      <c r="K79" s="108" t="s">
        <v>52</v>
      </c>
      <c r="L79" s="109">
        <v>13</v>
      </c>
      <c r="M79" s="109" t="s">
        <v>53</v>
      </c>
      <c r="N79" s="110">
        <v>2</v>
      </c>
      <c r="O79" s="110">
        <v>3</v>
      </c>
      <c r="P79" s="110">
        <v>1</v>
      </c>
      <c r="Q79" s="113" t="s">
        <v>53</v>
      </c>
      <c r="R79" s="8"/>
    </row>
    <row r="80" spans="1:21" ht="27.75" customHeight="1" x14ac:dyDescent="0.25">
      <c r="A80" s="326"/>
      <c r="B80" s="412"/>
      <c r="C80" s="112" t="s">
        <v>122</v>
      </c>
      <c r="D80" s="109">
        <v>120</v>
      </c>
      <c r="E80" s="114" t="s">
        <v>61</v>
      </c>
      <c r="F80" s="114" t="s">
        <v>123</v>
      </c>
      <c r="G80" s="106" t="s">
        <v>124</v>
      </c>
      <c r="H80" s="106" t="s">
        <v>124</v>
      </c>
      <c r="I80" s="107" t="s">
        <v>124</v>
      </c>
      <c r="J80" s="107" t="s">
        <v>124</v>
      </c>
      <c r="K80" s="108" t="s">
        <v>52</v>
      </c>
      <c r="L80" s="109">
        <v>13</v>
      </c>
      <c r="M80" s="109" t="s">
        <v>53</v>
      </c>
      <c r="N80" s="110">
        <v>2</v>
      </c>
      <c r="O80" s="110">
        <v>3</v>
      </c>
      <c r="P80" s="110">
        <v>1</v>
      </c>
      <c r="Q80" s="113" t="s">
        <v>53</v>
      </c>
      <c r="R80" s="8"/>
    </row>
    <row r="81" spans="1:21" ht="48" customHeight="1" x14ac:dyDescent="0.25">
      <c r="A81" s="413" t="s">
        <v>125</v>
      </c>
      <c r="B81" s="327">
        <f>SUM(F81:F82)</f>
        <v>25000</v>
      </c>
      <c r="C81" s="115" t="s">
        <v>126</v>
      </c>
      <c r="D81" s="116">
        <v>20</v>
      </c>
      <c r="E81" s="25">
        <v>200</v>
      </c>
      <c r="F81" s="25">
        <f>+E81*D81</f>
        <v>4000</v>
      </c>
      <c r="G81" s="117">
        <v>1000</v>
      </c>
      <c r="H81" s="117">
        <v>1000</v>
      </c>
      <c r="I81" s="25">
        <v>1000</v>
      </c>
      <c r="J81" s="25">
        <v>1000</v>
      </c>
      <c r="K81" s="118" t="s">
        <v>52</v>
      </c>
      <c r="L81" s="119">
        <v>13</v>
      </c>
      <c r="M81" s="119" t="s">
        <v>53</v>
      </c>
      <c r="N81" s="120">
        <v>3</v>
      </c>
      <c r="O81" s="120">
        <v>7</v>
      </c>
      <c r="P81" s="120">
        <v>1</v>
      </c>
      <c r="Q81" s="77" t="s">
        <v>54</v>
      </c>
      <c r="R81" s="8"/>
    </row>
    <row r="82" spans="1:21" ht="45" customHeight="1" x14ac:dyDescent="0.25">
      <c r="A82" s="414"/>
      <c r="B82" s="403"/>
      <c r="C82" s="81" t="s">
        <v>127</v>
      </c>
      <c r="D82" s="121">
        <v>60</v>
      </c>
      <c r="E82" s="25">
        <v>350</v>
      </c>
      <c r="F82" s="25">
        <f>+E82*D82</f>
        <v>21000</v>
      </c>
      <c r="G82" s="117">
        <v>5250</v>
      </c>
      <c r="H82" s="117">
        <v>5250</v>
      </c>
      <c r="I82" s="25">
        <v>5250</v>
      </c>
      <c r="J82" s="25">
        <v>5250</v>
      </c>
      <c r="K82" s="26" t="s">
        <v>52</v>
      </c>
      <c r="L82" s="24">
        <v>13</v>
      </c>
      <c r="M82" s="24" t="s">
        <v>53</v>
      </c>
      <c r="N82" s="39">
        <v>3</v>
      </c>
      <c r="O82" s="39">
        <v>1</v>
      </c>
      <c r="P82" s="39">
        <v>1</v>
      </c>
      <c r="Q82" s="77" t="s">
        <v>53</v>
      </c>
      <c r="R82" s="8"/>
    </row>
    <row r="83" spans="1:21" ht="35.25" customHeight="1" x14ac:dyDescent="0.25">
      <c r="A83" s="326" t="s">
        <v>128</v>
      </c>
      <c r="B83" s="327">
        <f>SUM(F83:F84)</f>
        <v>33000</v>
      </c>
      <c r="C83" s="122" t="s">
        <v>126</v>
      </c>
      <c r="D83" s="121">
        <v>60</v>
      </c>
      <c r="E83" s="117">
        <v>200</v>
      </c>
      <c r="F83" s="25">
        <f>+E83*D83</f>
        <v>12000</v>
      </c>
      <c r="G83" s="117">
        <v>3000</v>
      </c>
      <c r="H83" s="117">
        <v>3000</v>
      </c>
      <c r="I83" s="25">
        <v>3000</v>
      </c>
      <c r="J83" s="25">
        <v>3000</v>
      </c>
      <c r="K83" s="26" t="s">
        <v>52</v>
      </c>
      <c r="L83" s="24">
        <v>13</v>
      </c>
      <c r="M83" s="24" t="s">
        <v>53</v>
      </c>
      <c r="N83" s="39">
        <v>3</v>
      </c>
      <c r="O83" s="39">
        <v>7</v>
      </c>
      <c r="P83" s="39">
        <v>1</v>
      </c>
      <c r="Q83" s="77" t="s">
        <v>54</v>
      </c>
      <c r="R83" s="8"/>
    </row>
    <row r="84" spans="1:21" s="124" customFormat="1" ht="34.5" customHeight="1" x14ac:dyDescent="0.25">
      <c r="A84" s="326"/>
      <c r="B84" s="328"/>
      <c r="C84" s="160" t="s">
        <v>127</v>
      </c>
      <c r="D84" s="240">
        <v>60</v>
      </c>
      <c r="E84" s="94">
        <v>350</v>
      </c>
      <c r="F84" s="94">
        <f>+E84*D84</f>
        <v>21000</v>
      </c>
      <c r="G84" s="238">
        <v>5250</v>
      </c>
      <c r="H84" s="238">
        <v>5250</v>
      </c>
      <c r="I84" s="52">
        <v>5250</v>
      </c>
      <c r="J84" s="52">
        <v>5250</v>
      </c>
      <c r="K84" s="241" t="s">
        <v>52</v>
      </c>
      <c r="L84" s="51">
        <v>13</v>
      </c>
      <c r="M84" s="51" t="s">
        <v>53</v>
      </c>
      <c r="N84" s="93">
        <v>3</v>
      </c>
      <c r="O84" s="93">
        <v>1</v>
      </c>
      <c r="P84" s="93">
        <v>1</v>
      </c>
      <c r="Q84" s="234" t="s">
        <v>53</v>
      </c>
      <c r="R84" s="123"/>
    </row>
    <row r="85" spans="1:21" s="124" customFormat="1" ht="21.75" customHeight="1" x14ac:dyDescent="0.25">
      <c r="A85" s="282" t="s">
        <v>184</v>
      </c>
      <c r="B85" s="283"/>
      <c r="C85" s="283"/>
      <c r="D85" s="283"/>
      <c r="E85" s="283"/>
      <c r="F85" s="283"/>
      <c r="G85" s="283"/>
      <c r="H85" s="283"/>
      <c r="I85" s="283"/>
      <c r="J85" s="283"/>
      <c r="K85" s="283"/>
      <c r="L85" s="283"/>
      <c r="M85" s="283"/>
      <c r="N85" s="283"/>
      <c r="O85" s="283"/>
      <c r="P85" s="283"/>
      <c r="Q85" s="284"/>
      <c r="R85" s="123"/>
    </row>
    <row r="86" spans="1:21" ht="20.25" customHeight="1" thickBot="1" x14ac:dyDescent="0.3">
      <c r="A86" s="375" t="s">
        <v>16</v>
      </c>
      <c r="B86" s="350" t="s">
        <v>17</v>
      </c>
      <c r="C86" s="350" t="s">
        <v>18</v>
      </c>
      <c r="D86" s="350" t="s">
        <v>19</v>
      </c>
      <c r="E86" s="350" t="s">
        <v>20</v>
      </c>
      <c r="F86" s="352" t="s">
        <v>21</v>
      </c>
      <c r="G86" s="354" t="s">
        <v>22</v>
      </c>
      <c r="H86" s="378"/>
      <c r="I86" s="378"/>
      <c r="J86" s="395"/>
      <c r="K86" s="357" t="s">
        <v>23</v>
      </c>
      <c r="L86" s="358"/>
      <c r="M86" s="404" t="s">
        <v>24</v>
      </c>
      <c r="N86" s="405"/>
      <c r="O86" s="405"/>
      <c r="P86" s="405"/>
      <c r="Q86" s="406"/>
      <c r="R86" s="8"/>
    </row>
    <row r="87" spans="1:21" ht="17.25" customHeight="1" x14ac:dyDescent="0.25">
      <c r="A87" s="376"/>
      <c r="B87" s="351"/>
      <c r="C87" s="351"/>
      <c r="D87" s="351"/>
      <c r="E87" s="351"/>
      <c r="F87" s="353"/>
      <c r="G87" s="229" t="s">
        <v>25</v>
      </c>
      <c r="H87" s="230" t="s">
        <v>26</v>
      </c>
      <c r="I87" s="230" t="s">
        <v>27</v>
      </c>
      <c r="J87" s="231" t="s">
        <v>28</v>
      </c>
      <c r="K87" s="359"/>
      <c r="L87" s="360"/>
      <c r="M87" s="361"/>
      <c r="N87" s="362"/>
      <c r="O87" s="362"/>
      <c r="P87" s="362"/>
      <c r="Q87" s="363"/>
      <c r="R87" s="8"/>
    </row>
    <row r="88" spans="1:21" ht="93" customHeight="1" x14ac:dyDescent="0.25">
      <c r="A88" s="125" t="s">
        <v>129</v>
      </c>
      <c r="B88" s="126" t="s">
        <v>130</v>
      </c>
      <c r="C88" s="22" t="s">
        <v>131</v>
      </c>
      <c r="D88" s="70" t="s">
        <v>132</v>
      </c>
      <c r="E88" s="22">
        <v>8</v>
      </c>
      <c r="F88" s="22">
        <v>12</v>
      </c>
      <c r="G88" s="22">
        <v>2</v>
      </c>
      <c r="H88" s="22">
        <v>2</v>
      </c>
      <c r="I88" s="22">
        <v>2</v>
      </c>
      <c r="J88" s="22">
        <v>2</v>
      </c>
      <c r="K88" s="367">
        <f>SUM(B92:B112)</f>
        <v>694600</v>
      </c>
      <c r="L88" s="368"/>
      <c r="M88" s="407"/>
      <c r="N88" s="408"/>
      <c r="O88" s="408"/>
      <c r="P88" s="408"/>
      <c r="Q88" s="409"/>
      <c r="R88" s="8"/>
      <c r="U88" s="14"/>
    </row>
    <row r="89" spans="1:21" ht="22.5" customHeight="1" thickBot="1" x14ac:dyDescent="0.35">
      <c r="A89" s="335" t="s">
        <v>33</v>
      </c>
      <c r="B89" s="336"/>
      <c r="C89" s="336"/>
      <c r="D89" s="336"/>
      <c r="E89" s="336"/>
      <c r="F89" s="336"/>
      <c r="G89" s="336"/>
      <c r="H89" s="336"/>
      <c r="I89" s="336"/>
      <c r="J89" s="336"/>
      <c r="K89" s="336"/>
      <c r="L89" s="336"/>
      <c r="M89" s="235"/>
      <c r="N89" s="235"/>
      <c r="O89" s="235"/>
      <c r="P89" s="235"/>
      <c r="Q89" s="236"/>
      <c r="R89" s="8"/>
    </row>
    <row r="90" spans="1:21" ht="20.25" customHeight="1" thickBot="1" x14ac:dyDescent="0.3">
      <c r="A90" s="337" t="s">
        <v>34</v>
      </c>
      <c r="B90" s="339" t="s">
        <v>35</v>
      </c>
      <c r="C90" s="341" t="s">
        <v>36</v>
      </c>
      <c r="D90" s="342"/>
      <c r="E90" s="342"/>
      <c r="F90" s="343"/>
      <c r="G90" s="341" t="s">
        <v>37</v>
      </c>
      <c r="H90" s="344"/>
      <c r="I90" s="344"/>
      <c r="J90" s="345"/>
      <c r="K90" s="346" t="s">
        <v>38</v>
      </c>
      <c r="L90" s="341" t="s">
        <v>39</v>
      </c>
      <c r="M90" s="344"/>
      <c r="N90" s="344"/>
      <c r="O90" s="344"/>
      <c r="P90" s="348"/>
      <c r="Q90" s="349"/>
      <c r="R90" s="8"/>
    </row>
    <row r="91" spans="1:21" ht="33.75" customHeight="1" x14ac:dyDescent="0.25">
      <c r="A91" s="338"/>
      <c r="B91" s="340"/>
      <c r="C91" s="229" t="s">
        <v>40</v>
      </c>
      <c r="D91" s="230" t="s">
        <v>41</v>
      </c>
      <c r="E91" s="230" t="s">
        <v>42</v>
      </c>
      <c r="F91" s="230" t="s">
        <v>43</v>
      </c>
      <c r="G91" s="230" t="s">
        <v>25</v>
      </c>
      <c r="H91" s="230" t="s">
        <v>26</v>
      </c>
      <c r="I91" s="230" t="s">
        <v>27</v>
      </c>
      <c r="J91" s="231" t="s">
        <v>28</v>
      </c>
      <c r="K91" s="347"/>
      <c r="L91" s="230" t="s">
        <v>44</v>
      </c>
      <c r="M91" s="230" t="s">
        <v>45</v>
      </c>
      <c r="N91" s="230" t="s">
        <v>46</v>
      </c>
      <c r="O91" s="230" t="s">
        <v>47</v>
      </c>
      <c r="P91" s="230" t="s">
        <v>48</v>
      </c>
      <c r="Q91" s="232" t="s">
        <v>49</v>
      </c>
      <c r="R91" s="8"/>
    </row>
    <row r="92" spans="1:21" ht="56.25" customHeight="1" x14ac:dyDescent="0.25">
      <c r="A92" s="389" t="s">
        <v>133</v>
      </c>
      <c r="B92" s="327">
        <f>SUM(F92:F94)</f>
        <v>120800</v>
      </c>
      <c r="C92" s="115" t="s">
        <v>118</v>
      </c>
      <c r="D92" s="127">
        <v>400</v>
      </c>
      <c r="E92" s="48">
        <v>200</v>
      </c>
      <c r="F92" s="48">
        <f t="shared" ref="F92:F97" si="4">+E92*D92</f>
        <v>80000</v>
      </c>
      <c r="G92" s="48">
        <v>20000</v>
      </c>
      <c r="H92" s="48">
        <v>20000</v>
      </c>
      <c r="I92" s="48">
        <v>20000</v>
      </c>
      <c r="J92" s="48">
        <v>20000</v>
      </c>
      <c r="K92" s="127" t="s">
        <v>52</v>
      </c>
      <c r="L92" s="128">
        <v>13</v>
      </c>
      <c r="M92" s="129" t="s">
        <v>53</v>
      </c>
      <c r="N92" s="129">
        <v>3</v>
      </c>
      <c r="O92" s="130">
        <v>7</v>
      </c>
      <c r="P92" s="72">
        <v>1</v>
      </c>
      <c r="Q92" s="131" t="s">
        <v>54</v>
      </c>
      <c r="R92" s="8"/>
    </row>
    <row r="93" spans="1:21" ht="46.5" customHeight="1" x14ac:dyDescent="0.25">
      <c r="A93" s="396"/>
      <c r="B93" s="328"/>
      <c r="C93" s="81" t="s">
        <v>120</v>
      </c>
      <c r="D93" s="24">
        <v>16</v>
      </c>
      <c r="E93" s="25" t="s">
        <v>57</v>
      </c>
      <c r="F93" s="25">
        <f t="shared" si="4"/>
        <v>28800</v>
      </c>
      <c r="G93" s="25" t="s">
        <v>134</v>
      </c>
      <c r="H93" s="25" t="str">
        <f t="shared" ref="H93:J93" si="5">$G$93</f>
        <v>7,200.00</v>
      </c>
      <c r="I93" s="25" t="str">
        <f t="shared" si="5"/>
        <v>7,200.00</v>
      </c>
      <c r="J93" s="25" t="str">
        <f t="shared" si="5"/>
        <v>7,200.00</v>
      </c>
      <c r="K93" s="118" t="s">
        <v>52</v>
      </c>
      <c r="L93" s="132">
        <v>13</v>
      </c>
      <c r="M93" s="132" t="s">
        <v>53</v>
      </c>
      <c r="N93" s="132">
        <v>2</v>
      </c>
      <c r="O93" s="133">
        <v>3</v>
      </c>
      <c r="P93" s="134">
        <v>1</v>
      </c>
      <c r="Q93" s="77" t="s">
        <v>53</v>
      </c>
      <c r="R93" s="8"/>
    </row>
    <row r="94" spans="1:21" ht="42" customHeight="1" thickBot="1" x14ac:dyDescent="0.3">
      <c r="A94" s="397"/>
      <c r="B94" s="398"/>
      <c r="C94" s="135" t="s">
        <v>122</v>
      </c>
      <c r="D94" s="87">
        <v>8</v>
      </c>
      <c r="E94" s="136" t="s">
        <v>61</v>
      </c>
      <c r="F94" s="136">
        <f t="shared" si="4"/>
        <v>12000</v>
      </c>
      <c r="G94" s="136" t="s">
        <v>61</v>
      </c>
      <c r="H94" s="136" t="s">
        <v>61</v>
      </c>
      <c r="I94" s="137" t="s">
        <v>61</v>
      </c>
      <c r="J94" s="136" t="s">
        <v>61</v>
      </c>
      <c r="K94" s="138" t="s">
        <v>52</v>
      </c>
      <c r="L94" s="139">
        <v>13</v>
      </c>
      <c r="M94" s="139" t="s">
        <v>53</v>
      </c>
      <c r="N94" s="139">
        <v>2</v>
      </c>
      <c r="O94" s="140">
        <v>3</v>
      </c>
      <c r="P94" s="141">
        <v>1</v>
      </c>
      <c r="Q94" s="142" t="s">
        <v>53</v>
      </c>
      <c r="R94" s="8"/>
    </row>
    <row r="95" spans="1:21" ht="127.5" customHeight="1" thickTop="1" x14ac:dyDescent="0.25">
      <c r="A95" s="399" t="s">
        <v>135</v>
      </c>
      <c r="B95" s="328">
        <f>SUM(F95:F97)</f>
        <v>324000</v>
      </c>
      <c r="C95" s="143" t="s">
        <v>118</v>
      </c>
      <c r="D95" s="144">
        <v>600</v>
      </c>
      <c r="E95" s="40">
        <v>200</v>
      </c>
      <c r="F95" s="40">
        <f t="shared" si="4"/>
        <v>120000</v>
      </c>
      <c r="G95" s="40">
        <v>30000</v>
      </c>
      <c r="H95" s="40">
        <v>30000</v>
      </c>
      <c r="I95" s="40">
        <v>30000</v>
      </c>
      <c r="J95" s="40">
        <v>30000</v>
      </c>
      <c r="K95" s="76" t="s">
        <v>52</v>
      </c>
      <c r="L95" s="145">
        <v>13</v>
      </c>
      <c r="M95" s="146" t="s">
        <v>53</v>
      </c>
      <c r="N95" s="146">
        <v>3</v>
      </c>
      <c r="O95" s="147">
        <v>7</v>
      </c>
      <c r="P95" s="134">
        <v>1</v>
      </c>
      <c r="Q95" s="77" t="s">
        <v>54</v>
      </c>
      <c r="R95" s="8"/>
    </row>
    <row r="96" spans="1:21" ht="107.25" customHeight="1" x14ac:dyDescent="0.25">
      <c r="A96" s="400"/>
      <c r="B96" s="328"/>
      <c r="C96" s="81" t="s">
        <v>120</v>
      </c>
      <c r="D96" s="24">
        <v>80</v>
      </c>
      <c r="E96" s="25" t="s">
        <v>57</v>
      </c>
      <c r="F96" s="25">
        <f t="shared" si="4"/>
        <v>144000</v>
      </c>
      <c r="G96" s="25" t="s">
        <v>109</v>
      </c>
      <c r="H96" s="25" t="s">
        <v>109</v>
      </c>
      <c r="I96" s="25" t="s">
        <v>109</v>
      </c>
      <c r="J96" s="25" t="s">
        <v>109</v>
      </c>
      <c r="K96" s="118" t="s">
        <v>52</v>
      </c>
      <c r="L96" s="132">
        <v>13</v>
      </c>
      <c r="M96" s="132" t="s">
        <v>53</v>
      </c>
      <c r="N96" s="132">
        <v>2</v>
      </c>
      <c r="O96" s="133">
        <v>3</v>
      </c>
      <c r="P96" s="134">
        <v>1</v>
      </c>
      <c r="Q96" s="77" t="s">
        <v>53</v>
      </c>
      <c r="R96" s="8"/>
    </row>
    <row r="97" spans="1:18" ht="59.25" customHeight="1" x14ac:dyDescent="0.25">
      <c r="A97" s="401"/>
      <c r="B97" s="328"/>
      <c r="C97" s="81" t="s">
        <v>122</v>
      </c>
      <c r="D97" s="22">
        <v>40</v>
      </c>
      <c r="E97" s="25" t="s">
        <v>61</v>
      </c>
      <c r="F97" s="25">
        <f t="shared" si="4"/>
        <v>60000</v>
      </c>
      <c r="G97" s="25" t="s">
        <v>136</v>
      </c>
      <c r="H97" s="25" t="s">
        <v>137</v>
      </c>
      <c r="I97" s="25" t="s">
        <v>137</v>
      </c>
      <c r="J97" s="25" t="s">
        <v>137</v>
      </c>
      <c r="K97" s="118" t="s">
        <v>52</v>
      </c>
      <c r="L97" s="148">
        <v>13</v>
      </c>
      <c r="M97" s="148" t="s">
        <v>53</v>
      </c>
      <c r="N97" s="148">
        <v>2</v>
      </c>
      <c r="O97" s="149">
        <v>3</v>
      </c>
      <c r="P97" s="134">
        <v>1</v>
      </c>
      <c r="Q97" s="77" t="s">
        <v>53</v>
      </c>
      <c r="R97" s="8"/>
    </row>
    <row r="98" spans="1:18" ht="46.5" customHeight="1" x14ac:dyDescent="0.25">
      <c r="A98" s="389" t="s">
        <v>138</v>
      </c>
      <c r="B98" s="327">
        <f>SUM(F98:F101)</f>
        <v>249800</v>
      </c>
      <c r="C98" s="150" t="s">
        <v>126</v>
      </c>
      <c r="D98" s="24">
        <v>300</v>
      </c>
      <c r="E98" s="24">
        <v>200</v>
      </c>
      <c r="F98" s="151">
        <f>+E98*D98</f>
        <v>60000</v>
      </c>
      <c r="G98" s="25">
        <v>15000</v>
      </c>
      <c r="H98" s="25">
        <v>15000</v>
      </c>
      <c r="I98" s="25">
        <v>15000</v>
      </c>
      <c r="J98" s="25">
        <v>15000</v>
      </c>
      <c r="K98" s="152" t="s">
        <v>52</v>
      </c>
      <c r="L98" s="24">
        <v>13</v>
      </c>
      <c r="M98" s="132" t="s">
        <v>53</v>
      </c>
      <c r="N98" s="24">
        <v>3</v>
      </c>
      <c r="O98" s="24">
        <v>7</v>
      </c>
      <c r="P98" s="153">
        <v>1</v>
      </c>
      <c r="Q98" s="77" t="s">
        <v>54</v>
      </c>
      <c r="R98" s="8"/>
    </row>
    <row r="99" spans="1:18" ht="20.25" customHeight="1" x14ac:dyDescent="0.25">
      <c r="A99" s="390"/>
      <c r="B99" s="328"/>
      <c r="C99" s="150" t="s">
        <v>120</v>
      </c>
      <c r="D99" s="24">
        <v>52</v>
      </c>
      <c r="E99" s="24" t="s">
        <v>57</v>
      </c>
      <c r="F99" s="151">
        <f>+E99*D99</f>
        <v>93600</v>
      </c>
      <c r="G99" s="25">
        <f>83600/4</f>
        <v>20900</v>
      </c>
      <c r="H99" s="25">
        <v>20900</v>
      </c>
      <c r="I99" s="25">
        <v>20900</v>
      </c>
      <c r="J99" s="25">
        <v>20900</v>
      </c>
      <c r="K99" s="118" t="s">
        <v>52</v>
      </c>
      <c r="L99" s="24">
        <v>13</v>
      </c>
      <c r="M99" s="132" t="s">
        <v>53</v>
      </c>
      <c r="N99" s="24">
        <v>2</v>
      </c>
      <c r="O99" s="24">
        <v>3</v>
      </c>
      <c r="P99" s="153">
        <v>1</v>
      </c>
      <c r="Q99" s="77" t="s">
        <v>53</v>
      </c>
      <c r="R99" s="8"/>
    </row>
    <row r="100" spans="1:18" ht="20.25" customHeight="1" x14ac:dyDescent="0.25">
      <c r="A100" s="390"/>
      <c r="B100" s="328"/>
      <c r="C100" s="150" t="s">
        <v>122</v>
      </c>
      <c r="D100" s="24">
        <v>52</v>
      </c>
      <c r="E100" s="24" t="s">
        <v>61</v>
      </c>
      <c r="F100" s="151">
        <f>+E100*D100</f>
        <v>78000</v>
      </c>
      <c r="G100" s="25">
        <f>78000/4</f>
        <v>19500</v>
      </c>
      <c r="H100" s="25" t="s">
        <v>139</v>
      </c>
      <c r="I100" s="25" t="s">
        <v>139</v>
      </c>
      <c r="J100" s="25" t="s">
        <v>139</v>
      </c>
      <c r="K100" s="118" t="s">
        <v>52</v>
      </c>
      <c r="L100" s="24">
        <v>13</v>
      </c>
      <c r="M100" s="132" t="s">
        <v>53</v>
      </c>
      <c r="N100" s="24">
        <v>2</v>
      </c>
      <c r="O100" s="24">
        <v>3</v>
      </c>
      <c r="P100" s="153">
        <v>1</v>
      </c>
      <c r="Q100" s="77" t="s">
        <v>53</v>
      </c>
      <c r="R100" s="8"/>
    </row>
    <row r="101" spans="1:18" ht="14.25" customHeight="1" x14ac:dyDescent="0.25">
      <c r="A101" s="402"/>
      <c r="B101" s="403"/>
      <c r="C101" s="150" t="s">
        <v>85</v>
      </c>
      <c r="D101" s="24">
        <v>52</v>
      </c>
      <c r="E101" s="24">
        <v>350</v>
      </c>
      <c r="F101" s="151">
        <f>+E101*D101</f>
        <v>18200</v>
      </c>
      <c r="G101" s="25">
        <v>4550</v>
      </c>
      <c r="H101" s="25">
        <v>4550</v>
      </c>
      <c r="I101" s="25">
        <v>4550</v>
      </c>
      <c r="J101" s="25">
        <v>4550</v>
      </c>
      <c r="K101" s="24" t="s">
        <v>52</v>
      </c>
      <c r="L101" s="24">
        <v>13</v>
      </c>
      <c r="M101" s="132" t="s">
        <v>53</v>
      </c>
      <c r="N101" s="24">
        <v>3</v>
      </c>
      <c r="O101" s="24">
        <v>1</v>
      </c>
      <c r="P101" s="153">
        <v>1</v>
      </c>
      <c r="Q101" s="77" t="s">
        <v>53</v>
      </c>
      <c r="R101" s="8"/>
    </row>
    <row r="102" spans="1:18" ht="32.25" customHeight="1" x14ac:dyDescent="0.25">
      <c r="A102" s="389" t="s">
        <v>140</v>
      </c>
      <c r="B102" s="327" t="s">
        <v>141</v>
      </c>
      <c r="C102" s="150" t="s">
        <v>126</v>
      </c>
      <c r="D102" s="24">
        <v>400</v>
      </c>
      <c r="E102" s="25">
        <v>150</v>
      </c>
      <c r="F102" s="117" t="s">
        <v>142</v>
      </c>
      <c r="G102" s="117" t="s">
        <v>137</v>
      </c>
      <c r="H102" s="117" t="s">
        <v>137</v>
      </c>
      <c r="I102" s="117" t="s">
        <v>137</v>
      </c>
      <c r="J102" s="117" t="s">
        <v>137</v>
      </c>
      <c r="K102" s="76" t="s">
        <v>52</v>
      </c>
      <c r="L102" s="154">
        <v>13</v>
      </c>
      <c r="M102" s="155" t="s">
        <v>53</v>
      </c>
      <c r="N102" s="134">
        <v>3</v>
      </c>
      <c r="O102" s="134">
        <v>7</v>
      </c>
      <c r="P102" s="134">
        <v>1</v>
      </c>
      <c r="Q102" s="77" t="s">
        <v>54</v>
      </c>
      <c r="R102" s="8"/>
    </row>
    <row r="103" spans="1:18" ht="21.75" customHeight="1" x14ac:dyDescent="0.25">
      <c r="A103" s="390"/>
      <c r="B103" s="328"/>
      <c r="C103" s="81" t="s">
        <v>120</v>
      </c>
      <c r="D103" s="24">
        <v>52</v>
      </c>
      <c r="E103" s="25" t="s">
        <v>57</v>
      </c>
      <c r="F103" s="117" t="s">
        <v>143</v>
      </c>
      <c r="G103" s="117" t="s">
        <v>144</v>
      </c>
      <c r="H103" s="117" t="s">
        <v>144</v>
      </c>
      <c r="I103" s="117" t="s">
        <v>144</v>
      </c>
      <c r="J103" s="117" t="s">
        <v>144</v>
      </c>
      <c r="K103" s="156" t="s">
        <v>52</v>
      </c>
      <c r="L103" s="157">
        <v>13</v>
      </c>
      <c r="M103" s="72" t="s">
        <v>53</v>
      </c>
      <c r="N103" s="72">
        <v>2</v>
      </c>
      <c r="O103" s="72">
        <v>3</v>
      </c>
      <c r="P103" s="72">
        <v>1</v>
      </c>
      <c r="Q103" s="158" t="s">
        <v>145</v>
      </c>
      <c r="R103" s="8"/>
    </row>
    <row r="104" spans="1:18" ht="21.75" customHeight="1" x14ac:dyDescent="0.25">
      <c r="A104" s="390"/>
      <c r="B104" s="328"/>
      <c r="C104" s="81" t="s">
        <v>122</v>
      </c>
      <c r="D104" s="80">
        <v>52</v>
      </c>
      <c r="E104" s="25" t="s">
        <v>61</v>
      </c>
      <c r="F104" s="117" t="s">
        <v>146</v>
      </c>
      <c r="G104" s="117" t="s">
        <v>139</v>
      </c>
      <c r="H104" s="117" t="s">
        <v>139</v>
      </c>
      <c r="I104" s="117" t="s">
        <v>139</v>
      </c>
      <c r="J104" s="117" t="s">
        <v>139</v>
      </c>
      <c r="K104" s="159" t="s">
        <v>52</v>
      </c>
      <c r="L104" s="157">
        <v>13</v>
      </c>
      <c r="M104" s="72" t="s">
        <v>53</v>
      </c>
      <c r="N104" s="72">
        <v>2</v>
      </c>
      <c r="O104" s="72">
        <v>3</v>
      </c>
      <c r="P104" s="72">
        <v>1</v>
      </c>
      <c r="Q104" s="77" t="s">
        <v>53</v>
      </c>
      <c r="R104" s="8"/>
    </row>
    <row r="105" spans="1:18" ht="21.75" customHeight="1" x14ac:dyDescent="0.25">
      <c r="A105" s="390"/>
      <c r="B105" s="328"/>
      <c r="C105" s="81" t="s">
        <v>85</v>
      </c>
      <c r="D105" s="242">
        <v>52</v>
      </c>
      <c r="E105" s="52">
        <v>600</v>
      </c>
      <c r="F105" s="238" t="s">
        <v>147</v>
      </c>
      <c r="G105" s="238" t="s">
        <v>148</v>
      </c>
      <c r="H105" s="238" t="s">
        <v>148</v>
      </c>
      <c r="I105" s="238" t="s">
        <v>148</v>
      </c>
      <c r="J105" s="238" t="s">
        <v>148</v>
      </c>
      <c r="K105" s="159" t="s">
        <v>52</v>
      </c>
      <c r="L105" s="243">
        <v>13</v>
      </c>
      <c r="M105" s="82" t="s">
        <v>53</v>
      </c>
      <c r="N105" s="82">
        <v>3</v>
      </c>
      <c r="O105" s="82">
        <v>1</v>
      </c>
      <c r="P105" s="82">
        <v>1</v>
      </c>
      <c r="Q105" s="244" t="s">
        <v>53</v>
      </c>
      <c r="R105" s="8"/>
    </row>
    <row r="106" spans="1:18" ht="21.75" customHeight="1" x14ac:dyDescent="0.25">
      <c r="A106" s="285" t="s">
        <v>33</v>
      </c>
      <c r="B106" s="286"/>
      <c r="C106" s="286"/>
      <c r="D106" s="286"/>
      <c r="E106" s="286"/>
      <c r="F106" s="286"/>
      <c r="G106" s="286"/>
      <c r="H106" s="286"/>
      <c r="I106" s="286"/>
      <c r="J106" s="286"/>
      <c r="K106" s="286"/>
      <c r="L106" s="286"/>
      <c r="M106" s="286"/>
      <c r="N106" s="286"/>
      <c r="O106" s="286"/>
      <c r="P106" s="286"/>
      <c r="Q106" s="287"/>
      <c r="R106" s="8"/>
    </row>
    <row r="107" spans="1:18" ht="15.75" customHeight="1" thickBot="1" x14ac:dyDescent="0.3">
      <c r="A107" s="391" t="s">
        <v>34</v>
      </c>
      <c r="B107" s="393" t="s">
        <v>185</v>
      </c>
      <c r="C107" s="354" t="s">
        <v>36</v>
      </c>
      <c r="D107" s="378"/>
      <c r="E107" s="378"/>
      <c r="F107" s="395"/>
      <c r="G107" s="354" t="s">
        <v>37</v>
      </c>
      <c r="H107" s="378"/>
      <c r="I107" s="378"/>
      <c r="J107" s="395"/>
      <c r="K107" s="377" t="s">
        <v>38</v>
      </c>
      <c r="L107" s="354" t="s">
        <v>39</v>
      </c>
      <c r="M107" s="378"/>
      <c r="N107" s="378"/>
      <c r="O107" s="378"/>
      <c r="P107" s="378"/>
      <c r="Q107" s="379"/>
      <c r="R107" s="8"/>
    </row>
    <row r="108" spans="1:18" ht="27" customHeight="1" x14ac:dyDescent="0.25">
      <c r="A108" s="392"/>
      <c r="B108" s="394"/>
      <c r="C108" s="229" t="s">
        <v>40</v>
      </c>
      <c r="D108" s="230" t="s">
        <v>41</v>
      </c>
      <c r="E108" s="230" t="s">
        <v>42</v>
      </c>
      <c r="F108" s="230" t="s">
        <v>43</v>
      </c>
      <c r="G108" s="230" t="s">
        <v>25</v>
      </c>
      <c r="H108" s="230" t="s">
        <v>26</v>
      </c>
      <c r="I108" s="230" t="s">
        <v>27</v>
      </c>
      <c r="J108" s="231" t="s">
        <v>28</v>
      </c>
      <c r="K108" s="347"/>
      <c r="L108" s="230" t="s">
        <v>44</v>
      </c>
      <c r="M108" s="230" t="s">
        <v>45</v>
      </c>
      <c r="N108" s="230" t="s">
        <v>46</v>
      </c>
      <c r="O108" s="230" t="s">
        <v>47</v>
      </c>
      <c r="P108" s="230" t="s">
        <v>48</v>
      </c>
      <c r="Q108" s="232" t="s">
        <v>49</v>
      </c>
      <c r="R108" s="8"/>
    </row>
    <row r="109" spans="1:18" ht="24.75" customHeight="1" x14ac:dyDescent="0.25">
      <c r="A109" s="380" t="s">
        <v>149</v>
      </c>
      <c r="B109" s="373" t="s">
        <v>150</v>
      </c>
      <c r="C109" s="160" t="s">
        <v>151</v>
      </c>
      <c r="D109" s="122">
        <v>200</v>
      </c>
      <c r="E109" s="122">
        <v>150</v>
      </c>
      <c r="F109" s="161" t="s">
        <v>119</v>
      </c>
      <c r="G109" s="218" t="s">
        <v>68</v>
      </c>
      <c r="H109" s="219" t="s">
        <v>68</v>
      </c>
      <c r="I109" s="220" t="s">
        <v>152</v>
      </c>
      <c r="J109" s="219" t="s">
        <v>152</v>
      </c>
      <c r="K109" s="165" t="s">
        <v>52</v>
      </c>
      <c r="L109" s="72">
        <v>13</v>
      </c>
      <c r="M109" s="72" t="s">
        <v>53</v>
      </c>
      <c r="N109" s="72">
        <v>3</v>
      </c>
      <c r="O109" s="72">
        <v>7</v>
      </c>
      <c r="P109" s="72">
        <v>1</v>
      </c>
      <c r="Q109" s="131" t="s">
        <v>54</v>
      </c>
      <c r="R109" s="8"/>
    </row>
    <row r="110" spans="1:18" ht="21" customHeight="1" x14ac:dyDescent="0.25">
      <c r="A110" s="381"/>
      <c r="B110" s="373"/>
      <c r="C110" s="160" t="s">
        <v>85</v>
      </c>
      <c r="D110" s="122">
        <v>60</v>
      </c>
      <c r="E110" s="166">
        <v>600</v>
      </c>
      <c r="F110" s="161" t="s">
        <v>109</v>
      </c>
      <c r="G110" s="162" t="s">
        <v>153</v>
      </c>
      <c r="H110" s="163" t="s">
        <v>153</v>
      </c>
      <c r="I110" s="164" t="s">
        <v>153</v>
      </c>
      <c r="J110" s="163" t="s">
        <v>153</v>
      </c>
      <c r="K110" s="165" t="s">
        <v>52</v>
      </c>
      <c r="L110" s="72">
        <v>13</v>
      </c>
      <c r="M110" s="72" t="s">
        <v>53</v>
      </c>
      <c r="N110" s="72">
        <v>3</v>
      </c>
      <c r="O110" s="72">
        <v>1</v>
      </c>
      <c r="P110" s="72">
        <v>1</v>
      </c>
      <c r="Q110" s="77" t="s">
        <v>53</v>
      </c>
      <c r="R110" s="8"/>
    </row>
    <row r="111" spans="1:18" ht="21.75" customHeight="1" x14ac:dyDescent="0.25">
      <c r="A111" s="381"/>
      <c r="B111" s="373"/>
      <c r="C111" s="160" t="s">
        <v>154</v>
      </c>
      <c r="D111" s="122">
        <v>60</v>
      </c>
      <c r="E111" s="122">
        <v>800</v>
      </c>
      <c r="F111" s="122" t="s">
        <v>78</v>
      </c>
      <c r="G111" s="167" t="s">
        <v>79</v>
      </c>
      <c r="H111" s="134" t="s">
        <v>79</v>
      </c>
      <c r="I111" s="134" t="s">
        <v>79</v>
      </c>
      <c r="J111" s="134" t="s">
        <v>79</v>
      </c>
      <c r="K111" s="165" t="s">
        <v>52</v>
      </c>
      <c r="L111" s="72">
        <v>13</v>
      </c>
      <c r="M111" s="72" t="s">
        <v>53</v>
      </c>
      <c r="N111" s="72">
        <v>3</v>
      </c>
      <c r="O111" s="72">
        <v>9</v>
      </c>
      <c r="P111" s="72">
        <v>2</v>
      </c>
      <c r="Q111" s="77" t="s">
        <v>53</v>
      </c>
      <c r="R111" s="8"/>
    </row>
    <row r="112" spans="1:18" ht="24" customHeight="1" thickBot="1" x14ac:dyDescent="0.3">
      <c r="A112" s="382"/>
      <c r="B112" s="383"/>
      <c r="C112" s="135" t="s">
        <v>155</v>
      </c>
      <c r="D112" s="221">
        <v>100</v>
      </c>
      <c r="E112" s="221">
        <v>400</v>
      </c>
      <c r="F112" s="222" t="s">
        <v>156</v>
      </c>
      <c r="G112" s="223" t="s">
        <v>157</v>
      </c>
      <c r="H112" s="224" t="s">
        <v>157</v>
      </c>
      <c r="I112" s="224" t="s">
        <v>157</v>
      </c>
      <c r="J112" s="224" t="s">
        <v>157</v>
      </c>
      <c r="K112" s="221" t="s">
        <v>52</v>
      </c>
      <c r="L112" s="224">
        <v>13</v>
      </c>
      <c r="M112" s="224" t="s">
        <v>53</v>
      </c>
      <c r="N112" s="224">
        <v>3</v>
      </c>
      <c r="O112" s="224">
        <v>9</v>
      </c>
      <c r="P112" s="224">
        <v>2</v>
      </c>
      <c r="Q112" s="225" t="s">
        <v>53</v>
      </c>
      <c r="R112" s="8"/>
    </row>
    <row r="113" spans="1:22" ht="76.5" customHeight="1" thickTop="1" thickBot="1" x14ac:dyDescent="0.3">
      <c r="A113" s="215" t="s">
        <v>158</v>
      </c>
      <c r="B113" s="216" t="s">
        <v>159</v>
      </c>
      <c r="C113" s="41" t="s">
        <v>160</v>
      </c>
      <c r="D113" s="217" t="s">
        <v>161</v>
      </c>
      <c r="E113" s="41">
        <v>12</v>
      </c>
      <c r="F113" s="41">
        <v>12</v>
      </c>
      <c r="G113" s="41">
        <v>3</v>
      </c>
      <c r="H113" s="41">
        <v>3</v>
      </c>
      <c r="I113" s="41">
        <v>3</v>
      </c>
      <c r="J113" s="41">
        <v>3</v>
      </c>
      <c r="K113" s="384" t="str">
        <f>+B114</f>
        <v>210.000.00</v>
      </c>
      <c r="L113" s="385"/>
      <c r="M113" s="386"/>
      <c r="N113" s="387"/>
      <c r="O113" s="387"/>
      <c r="P113" s="387"/>
      <c r="Q113" s="388"/>
      <c r="R113" s="8"/>
      <c r="U113" s="14"/>
    </row>
    <row r="114" spans="1:22" ht="24" customHeight="1" thickTop="1" thickBot="1" x14ac:dyDescent="0.3">
      <c r="A114" s="372" t="s">
        <v>162</v>
      </c>
      <c r="B114" s="373" t="s">
        <v>163</v>
      </c>
      <c r="C114" s="17" t="s">
        <v>151</v>
      </c>
      <c r="D114" s="17">
        <v>200</v>
      </c>
      <c r="E114" s="25">
        <v>150</v>
      </c>
      <c r="F114" s="18" t="s">
        <v>119</v>
      </c>
      <c r="G114" s="39" t="s">
        <v>68</v>
      </c>
      <c r="H114" s="39" t="s">
        <v>68</v>
      </c>
      <c r="I114" s="40" t="s">
        <v>68</v>
      </c>
      <c r="J114" s="169" t="s">
        <v>68</v>
      </c>
      <c r="K114" s="170" t="s">
        <v>52</v>
      </c>
      <c r="L114" s="72">
        <v>13</v>
      </c>
      <c r="M114" s="72" t="s">
        <v>53</v>
      </c>
      <c r="N114" s="72">
        <v>3</v>
      </c>
      <c r="O114" s="72">
        <v>7</v>
      </c>
      <c r="P114" s="72">
        <v>1</v>
      </c>
      <c r="Q114" s="77" t="s">
        <v>54</v>
      </c>
      <c r="R114" s="8"/>
    </row>
    <row r="115" spans="1:22" ht="24" customHeight="1" thickTop="1" thickBot="1" x14ac:dyDescent="0.3">
      <c r="A115" s="372"/>
      <c r="B115" s="373"/>
      <c r="C115" s="17" t="s">
        <v>64</v>
      </c>
      <c r="D115" s="17">
        <v>3600</v>
      </c>
      <c r="E115" s="25">
        <v>20</v>
      </c>
      <c r="F115" s="18" t="s">
        <v>164</v>
      </c>
      <c r="G115" s="39" t="s">
        <v>165</v>
      </c>
      <c r="H115" s="39" t="s">
        <v>165</v>
      </c>
      <c r="I115" s="40" t="s">
        <v>165</v>
      </c>
      <c r="J115" s="169" t="s">
        <v>165</v>
      </c>
      <c r="K115" s="171" t="s">
        <v>52</v>
      </c>
      <c r="L115" s="72">
        <v>13</v>
      </c>
      <c r="M115" s="72" t="s">
        <v>53</v>
      </c>
      <c r="N115" s="72">
        <v>2</v>
      </c>
      <c r="O115" s="72">
        <v>2</v>
      </c>
      <c r="P115" s="72">
        <v>2</v>
      </c>
      <c r="Q115" s="74" t="s">
        <v>53</v>
      </c>
      <c r="R115" s="8"/>
    </row>
    <row r="116" spans="1:22" ht="24" customHeight="1" thickTop="1" thickBot="1" x14ac:dyDescent="0.3">
      <c r="A116" s="372"/>
      <c r="B116" s="373"/>
      <c r="C116" s="17" t="s">
        <v>85</v>
      </c>
      <c r="D116" s="17">
        <v>100</v>
      </c>
      <c r="E116" s="25">
        <v>600</v>
      </c>
      <c r="F116" s="18" t="s">
        <v>142</v>
      </c>
      <c r="G116" s="39" t="s">
        <v>137</v>
      </c>
      <c r="H116" s="39" t="s">
        <v>137</v>
      </c>
      <c r="I116" s="40" t="s">
        <v>137</v>
      </c>
      <c r="J116" s="169" t="s">
        <v>137</v>
      </c>
      <c r="K116" s="171" t="s">
        <v>52</v>
      </c>
      <c r="L116" s="72">
        <v>13</v>
      </c>
      <c r="M116" s="72" t="s">
        <v>53</v>
      </c>
      <c r="N116" s="72">
        <v>3</v>
      </c>
      <c r="O116" s="72">
        <v>1</v>
      </c>
      <c r="P116" s="72">
        <v>1</v>
      </c>
      <c r="Q116" s="74" t="s">
        <v>53</v>
      </c>
      <c r="R116" s="8"/>
    </row>
    <row r="117" spans="1:22" ht="24" customHeight="1" thickTop="1" x14ac:dyDescent="0.25">
      <c r="A117" s="372"/>
      <c r="B117" s="374"/>
      <c r="C117" s="50" t="s">
        <v>154</v>
      </c>
      <c r="D117" s="50">
        <v>60</v>
      </c>
      <c r="E117" s="52">
        <v>800</v>
      </c>
      <c r="F117" s="245" t="s">
        <v>78</v>
      </c>
      <c r="G117" s="93" t="s">
        <v>79</v>
      </c>
      <c r="H117" s="93" t="s">
        <v>79</v>
      </c>
      <c r="I117" s="94" t="s">
        <v>79</v>
      </c>
      <c r="J117" s="95" t="s">
        <v>79</v>
      </c>
      <c r="K117" s="246" t="s">
        <v>52</v>
      </c>
      <c r="L117" s="82">
        <v>13</v>
      </c>
      <c r="M117" s="82" t="s">
        <v>53</v>
      </c>
      <c r="N117" s="82">
        <v>3</v>
      </c>
      <c r="O117" s="82">
        <v>9</v>
      </c>
      <c r="P117" s="82">
        <v>2</v>
      </c>
      <c r="Q117" s="234" t="s">
        <v>53</v>
      </c>
      <c r="R117" s="8"/>
    </row>
    <row r="118" spans="1:22" ht="24" customHeight="1" x14ac:dyDescent="0.25">
      <c r="A118" s="282" t="s">
        <v>184</v>
      </c>
      <c r="B118" s="283"/>
      <c r="C118" s="283"/>
      <c r="D118" s="283"/>
      <c r="E118" s="283"/>
      <c r="F118" s="283"/>
      <c r="G118" s="283"/>
      <c r="H118" s="283"/>
      <c r="I118" s="283"/>
      <c r="J118" s="283"/>
      <c r="K118" s="283"/>
      <c r="L118" s="283"/>
      <c r="M118" s="283"/>
      <c r="N118" s="283"/>
      <c r="O118" s="283"/>
      <c r="P118" s="283"/>
      <c r="Q118" s="284"/>
      <c r="R118" s="8"/>
    </row>
    <row r="119" spans="1:22" ht="21" customHeight="1" thickBot="1" x14ac:dyDescent="0.3">
      <c r="A119" s="375" t="s">
        <v>16</v>
      </c>
      <c r="B119" s="350" t="s">
        <v>17</v>
      </c>
      <c r="C119" s="350" t="s">
        <v>18</v>
      </c>
      <c r="D119" s="350" t="s">
        <v>19</v>
      </c>
      <c r="E119" s="350" t="s">
        <v>20</v>
      </c>
      <c r="F119" s="352" t="s">
        <v>21</v>
      </c>
      <c r="G119" s="354" t="s">
        <v>22</v>
      </c>
      <c r="H119" s="355"/>
      <c r="I119" s="355"/>
      <c r="J119" s="356"/>
      <c r="K119" s="357">
        <v>13</v>
      </c>
      <c r="L119" s="358"/>
      <c r="M119" s="361" t="s">
        <v>24</v>
      </c>
      <c r="N119" s="362"/>
      <c r="O119" s="362"/>
      <c r="P119" s="362"/>
      <c r="Q119" s="363"/>
      <c r="R119" s="8"/>
    </row>
    <row r="120" spans="1:22" ht="21.75" customHeight="1" x14ac:dyDescent="0.25">
      <c r="A120" s="376"/>
      <c r="B120" s="351"/>
      <c r="C120" s="351"/>
      <c r="D120" s="351"/>
      <c r="E120" s="351"/>
      <c r="F120" s="353"/>
      <c r="G120" s="229" t="s">
        <v>25</v>
      </c>
      <c r="H120" s="230" t="s">
        <v>26</v>
      </c>
      <c r="I120" s="230" t="s">
        <v>27</v>
      </c>
      <c r="J120" s="231" t="s">
        <v>28</v>
      </c>
      <c r="K120" s="359"/>
      <c r="L120" s="360"/>
      <c r="M120" s="364"/>
      <c r="N120" s="365"/>
      <c r="O120" s="365"/>
      <c r="P120" s="365"/>
      <c r="Q120" s="366"/>
      <c r="R120" s="8"/>
    </row>
    <row r="121" spans="1:22" ht="98.25" customHeight="1" x14ac:dyDescent="0.25">
      <c r="A121" s="168" t="s">
        <v>166</v>
      </c>
      <c r="B121" s="172" t="s">
        <v>167</v>
      </c>
      <c r="C121" s="22" t="s">
        <v>94</v>
      </c>
      <c r="D121" s="70" t="s">
        <v>95</v>
      </c>
      <c r="E121" s="173">
        <v>245</v>
      </c>
      <c r="F121" s="22">
        <v>1250</v>
      </c>
      <c r="G121" s="22">
        <v>312</v>
      </c>
      <c r="H121" s="22">
        <v>312</v>
      </c>
      <c r="I121" s="22">
        <v>312</v>
      </c>
      <c r="J121" s="22">
        <v>312</v>
      </c>
      <c r="K121" s="367">
        <f>SUM(B125:B135)</f>
        <v>2929600</v>
      </c>
      <c r="L121" s="368"/>
      <c r="M121" s="369"/>
      <c r="N121" s="370"/>
      <c r="O121" s="370"/>
      <c r="P121" s="370"/>
      <c r="Q121" s="371"/>
      <c r="R121" s="8"/>
      <c r="V121" s="14"/>
    </row>
    <row r="122" spans="1:22" ht="19.5" thickBot="1" x14ac:dyDescent="0.35">
      <c r="A122" s="335" t="s">
        <v>33</v>
      </c>
      <c r="B122" s="336"/>
      <c r="C122" s="336"/>
      <c r="D122" s="336"/>
      <c r="E122" s="336"/>
      <c r="F122" s="336"/>
      <c r="G122" s="336"/>
      <c r="H122" s="336"/>
      <c r="I122" s="336"/>
      <c r="J122" s="336"/>
      <c r="K122" s="336"/>
      <c r="L122" s="336"/>
      <c r="M122" s="235"/>
      <c r="N122" s="235"/>
      <c r="O122" s="235"/>
      <c r="P122" s="235"/>
      <c r="Q122" s="236"/>
    </row>
    <row r="123" spans="1:22" ht="16.5" thickBot="1" x14ac:dyDescent="0.3">
      <c r="A123" s="337" t="s">
        <v>34</v>
      </c>
      <c r="B123" s="339" t="s">
        <v>35</v>
      </c>
      <c r="C123" s="341" t="s">
        <v>36</v>
      </c>
      <c r="D123" s="342"/>
      <c r="E123" s="342"/>
      <c r="F123" s="343"/>
      <c r="G123" s="341" t="s">
        <v>37</v>
      </c>
      <c r="H123" s="344"/>
      <c r="I123" s="344"/>
      <c r="J123" s="345"/>
      <c r="K123" s="346" t="s">
        <v>38</v>
      </c>
      <c r="L123" s="341" t="s">
        <v>39</v>
      </c>
      <c r="M123" s="344"/>
      <c r="N123" s="344"/>
      <c r="O123" s="344"/>
      <c r="P123" s="348"/>
      <c r="Q123" s="349"/>
    </row>
    <row r="124" spans="1:22" ht="47.25" x14ac:dyDescent="0.25">
      <c r="A124" s="338"/>
      <c r="B124" s="340"/>
      <c r="C124" s="229" t="s">
        <v>40</v>
      </c>
      <c r="D124" s="230" t="s">
        <v>41</v>
      </c>
      <c r="E124" s="230" t="s">
        <v>42</v>
      </c>
      <c r="F124" s="230" t="s">
        <v>43</v>
      </c>
      <c r="G124" s="230" t="s">
        <v>25</v>
      </c>
      <c r="H124" s="230" t="s">
        <v>26</v>
      </c>
      <c r="I124" s="230" t="s">
        <v>27</v>
      </c>
      <c r="J124" s="231" t="s">
        <v>28</v>
      </c>
      <c r="K124" s="347"/>
      <c r="L124" s="230" t="s">
        <v>44</v>
      </c>
      <c r="M124" s="230" t="s">
        <v>45</v>
      </c>
      <c r="N124" s="230" t="s">
        <v>46</v>
      </c>
      <c r="O124" s="230" t="s">
        <v>47</v>
      </c>
      <c r="P124" s="230" t="s">
        <v>48</v>
      </c>
      <c r="Q124" s="232" t="s">
        <v>49</v>
      </c>
    </row>
    <row r="125" spans="1:22" ht="30" customHeight="1" x14ac:dyDescent="0.25">
      <c r="A125" s="325" t="s">
        <v>168</v>
      </c>
      <c r="B125" s="327">
        <f>SUM(F125:F129)</f>
        <v>1629600</v>
      </c>
      <c r="C125" s="90" t="s">
        <v>100</v>
      </c>
      <c r="D125" s="59">
        <v>400</v>
      </c>
      <c r="E125" s="60">
        <v>200</v>
      </c>
      <c r="F125" s="60">
        <f>+E125*D125</f>
        <v>80000</v>
      </c>
      <c r="G125" s="60">
        <v>20000</v>
      </c>
      <c r="H125" s="60">
        <v>20000</v>
      </c>
      <c r="I125" s="60">
        <v>20000</v>
      </c>
      <c r="J125" s="60">
        <v>20000</v>
      </c>
      <c r="K125" s="59" t="s">
        <v>52</v>
      </c>
      <c r="L125" s="59">
        <v>13</v>
      </c>
      <c r="M125" s="59" t="s">
        <v>53</v>
      </c>
      <c r="N125" s="72">
        <v>3</v>
      </c>
      <c r="O125" s="72">
        <v>7</v>
      </c>
      <c r="P125" s="72">
        <v>1</v>
      </c>
      <c r="Q125" s="77" t="s">
        <v>54</v>
      </c>
    </row>
    <row r="126" spans="1:22" ht="30" customHeight="1" x14ac:dyDescent="0.25">
      <c r="A126" s="326"/>
      <c r="B126" s="328"/>
      <c r="C126" s="90" t="s">
        <v>169</v>
      </c>
      <c r="D126" s="70">
        <v>26</v>
      </c>
      <c r="E126" s="174">
        <v>50000</v>
      </c>
      <c r="F126" s="175">
        <f>+E126*D126</f>
        <v>1300000</v>
      </c>
      <c r="G126" s="174">
        <v>325000</v>
      </c>
      <c r="H126" s="174">
        <v>325000</v>
      </c>
      <c r="I126" s="174">
        <v>325000</v>
      </c>
      <c r="J126" s="174">
        <v>325000</v>
      </c>
      <c r="K126" s="176" t="s">
        <v>52</v>
      </c>
      <c r="L126" s="59">
        <v>13</v>
      </c>
      <c r="M126" s="59" t="s">
        <v>53</v>
      </c>
      <c r="N126" s="72">
        <v>1</v>
      </c>
      <c r="O126" s="72">
        <v>1</v>
      </c>
      <c r="P126" s="72">
        <v>2</v>
      </c>
      <c r="Q126" s="74" t="s">
        <v>53</v>
      </c>
    </row>
    <row r="127" spans="1:22" ht="27" customHeight="1" x14ac:dyDescent="0.25">
      <c r="A127" s="326"/>
      <c r="B127" s="328"/>
      <c r="C127" s="90" t="s">
        <v>170</v>
      </c>
      <c r="D127" s="59">
        <v>52</v>
      </c>
      <c r="E127" s="60">
        <v>1800</v>
      </c>
      <c r="F127" s="175">
        <f>+E127*D127</f>
        <v>93600</v>
      </c>
      <c r="G127" s="91" t="s">
        <v>144</v>
      </c>
      <c r="H127" s="91" t="s">
        <v>144</v>
      </c>
      <c r="I127" s="91" t="s">
        <v>144</v>
      </c>
      <c r="J127" s="91" t="s">
        <v>144</v>
      </c>
      <c r="K127" s="59" t="s">
        <v>52</v>
      </c>
      <c r="L127" s="59">
        <v>13</v>
      </c>
      <c r="M127" s="59" t="s">
        <v>53</v>
      </c>
      <c r="N127" s="72">
        <v>2</v>
      </c>
      <c r="O127" s="72">
        <v>3</v>
      </c>
      <c r="P127" s="72">
        <v>1</v>
      </c>
      <c r="Q127" s="74" t="s">
        <v>53</v>
      </c>
    </row>
    <row r="128" spans="1:22" ht="27" customHeight="1" x14ac:dyDescent="0.25">
      <c r="A128" s="326"/>
      <c r="B128" s="328"/>
      <c r="C128" s="90" t="s">
        <v>97</v>
      </c>
      <c r="D128" s="59">
        <v>52</v>
      </c>
      <c r="E128" s="60" t="s">
        <v>61</v>
      </c>
      <c r="F128" s="175">
        <f>+E128*D128</f>
        <v>78000</v>
      </c>
      <c r="G128" s="91" t="s">
        <v>139</v>
      </c>
      <c r="H128" s="91" t="s">
        <v>139</v>
      </c>
      <c r="I128" s="91" t="s">
        <v>139</v>
      </c>
      <c r="J128" s="91" t="s">
        <v>139</v>
      </c>
      <c r="K128" s="59" t="s">
        <v>52</v>
      </c>
      <c r="L128" s="59">
        <v>13</v>
      </c>
      <c r="M128" s="59" t="s">
        <v>53</v>
      </c>
      <c r="N128" s="72">
        <v>2</v>
      </c>
      <c r="O128" s="72">
        <v>3</v>
      </c>
      <c r="P128" s="72">
        <v>1</v>
      </c>
      <c r="Q128" s="74" t="s">
        <v>53</v>
      </c>
    </row>
    <row r="129" spans="1:27" ht="27" customHeight="1" x14ac:dyDescent="0.25">
      <c r="A129" s="326"/>
      <c r="B129" s="328"/>
      <c r="C129" s="90" t="s">
        <v>122</v>
      </c>
      <c r="D129" s="59">
        <v>52</v>
      </c>
      <c r="E129" s="60">
        <v>1500</v>
      </c>
      <c r="F129" s="175">
        <f>+E129*D129</f>
        <v>78000</v>
      </c>
      <c r="G129" s="91" t="s">
        <v>139</v>
      </c>
      <c r="H129" s="91" t="s">
        <v>139</v>
      </c>
      <c r="I129" s="91" t="s">
        <v>139</v>
      </c>
      <c r="J129" s="91" t="s">
        <v>139</v>
      </c>
      <c r="K129" s="59" t="s">
        <v>52</v>
      </c>
      <c r="L129" s="59">
        <v>13</v>
      </c>
      <c r="M129" s="59" t="s">
        <v>53</v>
      </c>
      <c r="N129" s="72">
        <v>2</v>
      </c>
      <c r="O129" s="72">
        <v>3</v>
      </c>
      <c r="P129" s="72">
        <v>1</v>
      </c>
      <c r="Q129" s="74" t="s">
        <v>53</v>
      </c>
    </row>
    <row r="130" spans="1:27" ht="18.75" hidden="1" customHeight="1" x14ac:dyDescent="0.25">
      <c r="A130" s="329" t="s">
        <v>171</v>
      </c>
      <c r="B130" s="331">
        <f>SUM(F131:F135)</f>
        <v>1300000</v>
      </c>
      <c r="C130" s="90" t="s">
        <v>172</v>
      </c>
      <c r="D130" s="226">
        <v>35</v>
      </c>
      <c r="E130" s="214">
        <v>1050</v>
      </c>
      <c r="F130" s="227">
        <v>35700</v>
      </c>
      <c r="G130" s="227">
        <v>8925</v>
      </c>
      <c r="H130" s="227">
        <v>8925</v>
      </c>
      <c r="I130" s="227">
        <v>8925</v>
      </c>
      <c r="J130" s="227">
        <v>8925</v>
      </c>
      <c r="K130" s="226" t="s">
        <v>52</v>
      </c>
      <c r="L130" s="226">
        <v>13</v>
      </c>
      <c r="M130" s="226" t="s">
        <v>53</v>
      </c>
      <c r="N130" s="72"/>
      <c r="O130" s="72"/>
      <c r="P130" s="72"/>
      <c r="Q130" s="74"/>
    </row>
    <row r="131" spans="1:27" ht="18.75" customHeight="1" x14ac:dyDescent="0.25">
      <c r="A131" s="329"/>
      <c r="B131" s="331"/>
      <c r="C131" s="90" t="s">
        <v>100</v>
      </c>
      <c r="D131" s="226">
        <v>400</v>
      </c>
      <c r="E131" s="214">
        <v>200</v>
      </c>
      <c r="F131" s="227" t="s">
        <v>142</v>
      </c>
      <c r="G131" s="227" t="s">
        <v>137</v>
      </c>
      <c r="H131" s="227" t="s">
        <v>137</v>
      </c>
      <c r="I131" s="227" t="s">
        <v>137</v>
      </c>
      <c r="J131" s="227" t="s">
        <v>137</v>
      </c>
      <c r="K131" s="247" t="s">
        <v>52</v>
      </c>
      <c r="L131" s="226">
        <v>13</v>
      </c>
      <c r="M131" s="247" t="s">
        <v>53</v>
      </c>
      <c r="N131" s="72">
        <v>3</v>
      </c>
      <c r="O131" s="72">
        <v>7</v>
      </c>
      <c r="P131" s="72">
        <v>1</v>
      </c>
      <c r="Q131" s="248" t="s">
        <v>54</v>
      </c>
    </row>
    <row r="132" spans="1:27" ht="18.75" customHeight="1" x14ac:dyDescent="0.25">
      <c r="A132" s="329"/>
      <c r="B132" s="331"/>
      <c r="C132" s="90" t="s">
        <v>173</v>
      </c>
      <c r="D132" s="70">
        <v>26</v>
      </c>
      <c r="E132" s="177" t="s">
        <v>174</v>
      </c>
      <c r="F132" s="174">
        <f>+E132*D132</f>
        <v>1300000</v>
      </c>
      <c r="G132" s="174">
        <v>325000</v>
      </c>
      <c r="H132" s="174">
        <v>325000</v>
      </c>
      <c r="I132" s="174">
        <v>325000</v>
      </c>
      <c r="J132" s="174">
        <v>325000</v>
      </c>
      <c r="K132" s="176" t="s">
        <v>52</v>
      </c>
      <c r="L132" s="226">
        <v>13</v>
      </c>
      <c r="M132" s="247" t="s">
        <v>53</v>
      </c>
      <c r="N132" s="72">
        <v>1</v>
      </c>
      <c r="O132" s="72">
        <v>1</v>
      </c>
      <c r="P132" s="72">
        <v>2</v>
      </c>
      <c r="Q132" s="74" t="s">
        <v>53</v>
      </c>
    </row>
    <row r="133" spans="1:27" ht="20.25" customHeight="1" x14ac:dyDescent="0.25">
      <c r="A133" s="329"/>
      <c r="B133" s="331"/>
      <c r="C133" s="90" t="s">
        <v>175</v>
      </c>
      <c r="D133" s="56">
        <v>52</v>
      </c>
      <c r="E133" s="57" t="s">
        <v>57</v>
      </c>
      <c r="F133" s="227" t="s">
        <v>143</v>
      </c>
      <c r="G133" s="227" t="s">
        <v>144</v>
      </c>
      <c r="H133" s="227" t="s">
        <v>144</v>
      </c>
      <c r="I133" s="227" t="s">
        <v>144</v>
      </c>
      <c r="J133" s="227" t="s">
        <v>144</v>
      </c>
      <c r="K133" s="56" t="s">
        <v>52</v>
      </c>
      <c r="L133" s="56">
        <v>13</v>
      </c>
      <c r="M133" s="56" t="s">
        <v>53</v>
      </c>
      <c r="N133" s="72">
        <v>2</v>
      </c>
      <c r="O133" s="72">
        <v>3</v>
      </c>
      <c r="P133" s="72">
        <v>1</v>
      </c>
      <c r="Q133" s="74" t="s">
        <v>53</v>
      </c>
    </row>
    <row r="134" spans="1:27" ht="21.75" customHeight="1" x14ac:dyDescent="0.25">
      <c r="A134" s="329"/>
      <c r="B134" s="331"/>
      <c r="C134" s="90" t="s">
        <v>97</v>
      </c>
      <c r="D134" s="56">
        <v>52</v>
      </c>
      <c r="E134" s="57" t="s">
        <v>61</v>
      </c>
      <c r="F134" s="227" t="s">
        <v>146</v>
      </c>
      <c r="G134" s="227" t="s">
        <v>139</v>
      </c>
      <c r="H134" s="227" t="s">
        <v>139</v>
      </c>
      <c r="I134" s="227" t="s">
        <v>139</v>
      </c>
      <c r="J134" s="227" t="s">
        <v>139</v>
      </c>
      <c r="K134" s="56" t="s">
        <v>52</v>
      </c>
      <c r="L134" s="56">
        <v>13</v>
      </c>
      <c r="M134" s="56" t="s">
        <v>53</v>
      </c>
      <c r="N134" s="72">
        <v>2</v>
      </c>
      <c r="O134" s="72">
        <v>3</v>
      </c>
      <c r="P134" s="72">
        <v>1</v>
      </c>
      <c r="Q134" s="74" t="s">
        <v>53</v>
      </c>
    </row>
    <row r="135" spans="1:27" ht="24.75" customHeight="1" thickBot="1" x14ac:dyDescent="0.3">
      <c r="A135" s="330"/>
      <c r="B135" s="332"/>
      <c r="C135" s="228" t="s">
        <v>122</v>
      </c>
      <c r="D135" s="65">
        <v>52</v>
      </c>
      <c r="E135" s="64">
        <v>1500</v>
      </c>
      <c r="F135" s="249" t="s">
        <v>146</v>
      </c>
      <c r="G135" s="249" t="s">
        <v>139</v>
      </c>
      <c r="H135" s="249" t="s">
        <v>139</v>
      </c>
      <c r="I135" s="249" t="s">
        <v>139</v>
      </c>
      <c r="J135" s="249" t="s">
        <v>139</v>
      </c>
      <c r="K135" s="65" t="s">
        <v>52</v>
      </c>
      <c r="L135" s="65">
        <v>13</v>
      </c>
      <c r="M135" s="65" t="s">
        <v>53</v>
      </c>
      <c r="N135" s="224">
        <v>2</v>
      </c>
      <c r="O135" s="224">
        <v>3</v>
      </c>
      <c r="P135" s="224">
        <v>1</v>
      </c>
      <c r="Q135" s="225" t="s">
        <v>53</v>
      </c>
    </row>
    <row r="136" spans="1:27" ht="24.75" customHeight="1" thickTop="1" thickBot="1" x14ac:dyDescent="0.3">
      <c r="A136" s="288" t="s">
        <v>184</v>
      </c>
      <c r="B136" s="289"/>
      <c r="C136" s="289"/>
      <c r="D136" s="289"/>
      <c r="E136" s="289"/>
      <c r="F136" s="289"/>
      <c r="G136" s="289"/>
      <c r="H136" s="289"/>
      <c r="I136" s="289"/>
      <c r="J136" s="289"/>
      <c r="K136" s="289"/>
      <c r="L136" s="289"/>
      <c r="M136" s="289"/>
      <c r="N136" s="289"/>
      <c r="O136" s="289"/>
      <c r="P136" s="289"/>
      <c r="Q136" s="290"/>
    </row>
    <row r="137" spans="1:27" s="178" customFormat="1" ht="21" customHeight="1" thickTop="1" thickBot="1" x14ac:dyDescent="0.3">
      <c r="A137" s="333" t="s">
        <v>16</v>
      </c>
      <c r="B137" s="314" t="s">
        <v>17</v>
      </c>
      <c r="C137" s="314" t="s">
        <v>18</v>
      </c>
      <c r="D137" s="314" t="s">
        <v>19</v>
      </c>
      <c r="E137" s="314" t="s">
        <v>20</v>
      </c>
      <c r="F137" s="316" t="s">
        <v>21</v>
      </c>
      <c r="G137" s="318" t="s">
        <v>22</v>
      </c>
      <c r="H137" s="319"/>
      <c r="I137" s="319"/>
      <c r="J137" s="320"/>
      <c r="K137" s="321" t="s">
        <v>23</v>
      </c>
      <c r="L137" s="322"/>
      <c r="M137" s="291" t="s">
        <v>24</v>
      </c>
      <c r="N137" s="292"/>
      <c r="O137" s="292"/>
      <c r="P137" s="292"/>
      <c r="Q137" s="293"/>
    </row>
    <row r="138" spans="1:27" s="178" customFormat="1" ht="21.75" customHeight="1" x14ac:dyDescent="0.25">
      <c r="A138" s="334"/>
      <c r="B138" s="315"/>
      <c r="C138" s="315"/>
      <c r="D138" s="315"/>
      <c r="E138" s="315"/>
      <c r="F138" s="317"/>
      <c r="G138" s="250" t="s">
        <v>25</v>
      </c>
      <c r="H138" s="251" t="s">
        <v>26</v>
      </c>
      <c r="I138" s="251" t="s">
        <v>27</v>
      </c>
      <c r="J138" s="252" t="s">
        <v>28</v>
      </c>
      <c r="K138" s="323"/>
      <c r="L138" s="324"/>
      <c r="M138" s="294"/>
      <c r="N138" s="295"/>
      <c r="O138" s="295"/>
      <c r="P138" s="295"/>
      <c r="Q138" s="296"/>
    </row>
    <row r="139" spans="1:27" s="178" customFormat="1" ht="21.75" customHeight="1" x14ac:dyDescent="0.25">
      <c r="A139" s="253"/>
      <c r="B139" s="254"/>
      <c r="C139" s="254"/>
      <c r="D139" s="254"/>
      <c r="E139" s="254"/>
      <c r="F139" s="255"/>
      <c r="G139" s="250"/>
      <c r="H139" s="251"/>
      <c r="I139" s="251"/>
      <c r="J139" s="252"/>
      <c r="K139" s="256"/>
      <c r="L139" s="250"/>
      <c r="M139" s="257"/>
      <c r="N139" s="258"/>
      <c r="O139" s="258"/>
      <c r="P139" s="258"/>
      <c r="Q139" s="259"/>
    </row>
    <row r="140" spans="1:27" s="178" customFormat="1" ht="86.25" customHeight="1" x14ac:dyDescent="0.25">
      <c r="A140" s="179" t="s">
        <v>176</v>
      </c>
      <c r="B140" s="180" t="s">
        <v>177</v>
      </c>
      <c r="C140" s="181" t="s">
        <v>94</v>
      </c>
      <c r="D140" s="182" t="s">
        <v>95</v>
      </c>
      <c r="E140" s="183">
        <v>245</v>
      </c>
      <c r="F140" s="181">
        <v>1250</v>
      </c>
      <c r="G140" s="181">
        <v>312</v>
      </c>
      <c r="H140" s="181">
        <v>312</v>
      </c>
      <c r="I140" s="181">
        <v>312</v>
      </c>
      <c r="J140" s="181">
        <v>312</v>
      </c>
      <c r="K140" s="297" t="str">
        <f>+B144</f>
        <v>4,000.000.00</v>
      </c>
      <c r="L140" s="298"/>
      <c r="M140" s="299"/>
      <c r="N140" s="300"/>
      <c r="O140" s="300"/>
      <c r="P140" s="300"/>
      <c r="Q140" s="301"/>
      <c r="V140" s="184"/>
    </row>
    <row r="141" spans="1:27" s="178" customFormat="1" ht="19.5" thickBot="1" x14ac:dyDescent="0.35">
      <c r="A141" s="302" t="s">
        <v>33</v>
      </c>
      <c r="B141" s="303"/>
      <c r="C141" s="303"/>
      <c r="D141" s="303"/>
      <c r="E141" s="303"/>
      <c r="F141" s="303"/>
      <c r="G141" s="303"/>
      <c r="H141" s="303"/>
      <c r="I141" s="303"/>
      <c r="J141" s="303"/>
      <c r="K141" s="303"/>
      <c r="L141" s="303"/>
      <c r="M141" s="268"/>
      <c r="N141" s="268"/>
      <c r="O141" s="268"/>
      <c r="P141" s="268"/>
      <c r="Q141" s="269"/>
    </row>
    <row r="142" spans="1:27" s="178" customFormat="1" ht="16.5" customHeight="1" thickBot="1" x14ac:dyDescent="0.3">
      <c r="A142" s="304" t="s">
        <v>34</v>
      </c>
      <c r="B142" s="306" t="s">
        <v>35</v>
      </c>
      <c r="C142" s="308" t="s">
        <v>36</v>
      </c>
      <c r="D142" s="308"/>
      <c r="E142" s="308"/>
      <c r="F142" s="309"/>
      <c r="G142" s="310" t="s">
        <v>37</v>
      </c>
      <c r="H142" s="308"/>
      <c r="I142" s="308"/>
      <c r="J142" s="309"/>
      <c r="K142" s="311" t="s">
        <v>38</v>
      </c>
      <c r="L142" s="310" t="s">
        <v>39</v>
      </c>
      <c r="M142" s="308"/>
      <c r="N142" s="308"/>
      <c r="O142" s="308"/>
      <c r="P142" s="308"/>
      <c r="Q142" s="313"/>
    </row>
    <row r="143" spans="1:27" s="186" customFormat="1" ht="48.75" thickTop="1" thickBot="1" x14ac:dyDescent="0.3">
      <c r="A143" s="305"/>
      <c r="B143" s="307"/>
      <c r="C143" s="270" t="s">
        <v>40</v>
      </c>
      <c r="D143" s="271" t="s">
        <v>41</v>
      </c>
      <c r="E143" s="271" t="s">
        <v>42</v>
      </c>
      <c r="F143" s="271" t="s">
        <v>43</v>
      </c>
      <c r="G143" s="271" t="s">
        <v>25</v>
      </c>
      <c r="H143" s="271" t="s">
        <v>26</v>
      </c>
      <c r="I143" s="271" t="s">
        <v>27</v>
      </c>
      <c r="J143" s="272" t="s">
        <v>28</v>
      </c>
      <c r="K143" s="312"/>
      <c r="L143" s="271" t="s">
        <v>44</v>
      </c>
      <c r="M143" s="271" t="s">
        <v>45</v>
      </c>
      <c r="N143" s="271" t="s">
        <v>46</v>
      </c>
      <c r="O143" s="271" t="s">
        <v>47</v>
      </c>
      <c r="P143" s="271" t="s">
        <v>48</v>
      </c>
      <c r="Q143" s="273" t="s">
        <v>49</v>
      </c>
      <c r="R143" s="185"/>
      <c r="S143" s="185"/>
      <c r="T143" s="185"/>
      <c r="U143" s="185"/>
      <c r="V143" s="185"/>
      <c r="W143" s="185"/>
      <c r="X143" s="185"/>
      <c r="Y143" s="185"/>
      <c r="Z143" s="185"/>
      <c r="AA143" s="185"/>
    </row>
    <row r="144" spans="1:27" s="178" customFormat="1" ht="66" customHeight="1" thickTop="1" x14ac:dyDescent="0.25">
      <c r="A144" s="187" t="s">
        <v>178</v>
      </c>
      <c r="B144" s="188" t="s">
        <v>179</v>
      </c>
      <c r="C144" s="189" t="s">
        <v>180</v>
      </c>
      <c r="D144" s="190">
        <v>2</v>
      </c>
      <c r="E144" s="191" t="s">
        <v>181</v>
      </c>
      <c r="F144" s="192" t="s">
        <v>179</v>
      </c>
      <c r="G144" s="193" t="s">
        <v>90</v>
      </c>
      <c r="H144" s="193" t="s">
        <v>90</v>
      </c>
      <c r="I144" s="193" t="s">
        <v>90</v>
      </c>
      <c r="J144" s="193" t="s">
        <v>90</v>
      </c>
      <c r="K144" s="194" t="s">
        <v>52</v>
      </c>
      <c r="L144" s="190">
        <v>13</v>
      </c>
      <c r="M144" s="190" t="s">
        <v>53</v>
      </c>
      <c r="N144" s="195">
        <v>6</v>
      </c>
      <c r="O144" s="195">
        <v>4</v>
      </c>
      <c r="P144" s="195">
        <v>1</v>
      </c>
      <c r="Q144" s="196" t="s">
        <v>54</v>
      </c>
      <c r="V144" s="197"/>
    </row>
    <row r="145" spans="1:17" s="178" customFormat="1" ht="23.25" hidden="1" customHeight="1" x14ac:dyDescent="0.25">
      <c r="A145" s="198" t="s">
        <v>171</v>
      </c>
      <c r="B145" s="199">
        <v>687020000</v>
      </c>
      <c r="C145" s="200" t="s">
        <v>172</v>
      </c>
      <c r="D145" s="201">
        <v>35</v>
      </c>
      <c r="E145" s="202">
        <v>1050</v>
      </c>
      <c r="F145" s="203">
        <v>35700</v>
      </c>
      <c r="G145" s="203">
        <v>8925</v>
      </c>
      <c r="H145" s="203">
        <v>8925</v>
      </c>
      <c r="I145" s="203">
        <v>8925</v>
      </c>
      <c r="J145" s="203">
        <v>8925</v>
      </c>
      <c r="K145" s="201"/>
      <c r="L145" s="201">
        <v>13</v>
      </c>
      <c r="M145" s="201">
        <v>2</v>
      </c>
      <c r="N145" s="204"/>
      <c r="O145" s="204"/>
      <c r="P145" s="204"/>
      <c r="Q145" s="205"/>
    </row>
    <row r="146" spans="1:17" s="178" customFormat="1" ht="26.25" hidden="1" customHeight="1" x14ac:dyDescent="0.25">
      <c r="A146" s="198"/>
      <c r="B146" s="199"/>
      <c r="C146" s="200" t="s">
        <v>182</v>
      </c>
      <c r="D146" s="206">
        <v>35</v>
      </c>
      <c r="E146" s="207">
        <v>1050</v>
      </c>
      <c r="F146" s="208">
        <v>35700</v>
      </c>
      <c r="G146" s="208">
        <v>8925</v>
      </c>
      <c r="H146" s="208">
        <v>8925</v>
      </c>
      <c r="I146" s="208">
        <v>8925</v>
      </c>
      <c r="J146" s="208">
        <v>8925</v>
      </c>
      <c r="K146" s="206"/>
      <c r="L146" s="206">
        <v>13</v>
      </c>
      <c r="M146" s="206">
        <v>2</v>
      </c>
      <c r="N146" s="204"/>
      <c r="O146" s="204"/>
      <c r="P146" s="204"/>
      <c r="Q146" s="205"/>
    </row>
    <row r="147" spans="1:17" s="178" customFormat="1" ht="19.5" hidden="1" customHeight="1" x14ac:dyDescent="0.25">
      <c r="A147" s="198"/>
      <c r="B147" s="199"/>
      <c r="C147" s="200" t="s">
        <v>97</v>
      </c>
      <c r="D147" s="206">
        <v>32</v>
      </c>
      <c r="E147" s="207">
        <v>1050</v>
      </c>
      <c r="F147" s="208">
        <v>33600</v>
      </c>
      <c r="G147" s="208">
        <v>8400</v>
      </c>
      <c r="H147" s="208">
        <v>8400</v>
      </c>
      <c r="I147" s="208">
        <v>8400</v>
      </c>
      <c r="J147" s="208">
        <v>8400</v>
      </c>
      <c r="K147" s="206"/>
      <c r="L147" s="206">
        <v>13</v>
      </c>
      <c r="M147" s="206">
        <v>2</v>
      </c>
      <c r="N147" s="204"/>
      <c r="O147" s="204"/>
      <c r="P147" s="204"/>
      <c r="Q147" s="205"/>
    </row>
    <row r="148" spans="1:17" s="178" customFormat="1" ht="15.75" customHeight="1" thickBot="1" x14ac:dyDescent="0.3">
      <c r="A148" s="260" t="s">
        <v>183</v>
      </c>
      <c r="B148" s="261"/>
      <c r="C148" s="261"/>
      <c r="D148" s="262" t="s">
        <v>90</v>
      </c>
      <c r="E148" s="263" t="s">
        <v>90</v>
      </c>
      <c r="F148" s="264" t="s">
        <v>90</v>
      </c>
      <c r="G148" s="264" t="s">
        <v>90</v>
      </c>
      <c r="H148" s="264" t="s">
        <v>90</v>
      </c>
      <c r="I148" s="264" t="s">
        <v>90</v>
      </c>
      <c r="J148" s="264" t="s">
        <v>90</v>
      </c>
      <c r="K148" s="265"/>
      <c r="L148" s="265" t="s">
        <v>90</v>
      </c>
      <c r="M148" s="265" t="s">
        <v>90</v>
      </c>
      <c r="N148" s="266"/>
      <c r="O148" s="266"/>
      <c r="P148" s="266"/>
      <c r="Q148" s="267"/>
    </row>
    <row r="149" spans="1:17" ht="15.75" thickTop="1" x14ac:dyDescent="0.25">
      <c r="B149" s="274"/>
    </row>
    <row r="152" spans="1:17" x14ac:dyDescent="0.25">
      <c r="E152" t="s">
        <v>90</v>
      </c>
    </row>
  </sheetData>
  <mergeCells count="188">
    <mergeCell ref="B5:C5"/>
    <mergeCell ref="B6:D6"/>
    <mergeCell ref="G6:I6"/>
    <mergeCell ref="B7:F7"/>
    <mergeCell ref="G7:I7"/>
    <mergeCell ref="A8:C8"/>
    <mergeCell ref="A9:B9"/>
    <mergeCell ref="A10:L10"/>
    <mergeCell ref="A11:A12"/>
    <mergeCell ref="B11:B12"/>
    <mergeCell ref="C11:C12"/>
    <mergeCell ref="D11:D12"/>
    <mergeCell ref="E11:E12"/>
    <mergeCell ref="F11:F12"/>
    <mergeCell ref="G11:J11"/>
    <mergeCell ref="K11:L12"/>
    <mergeCell ref="A17:A22"/>
    <mergeCell ref="B17:B22"/>
    <mergeCell ref="A23:A26"/>
    <mergeCell ref="B23:B26"/>
    <mergeCell ref="A27:A30"/>
    <mergeCell ref="B27:B30"/>
    <mergeCell ref="M11:Q12"/>
    <mergeCell ref="K13:L13"/>
    <mergeCell ref="M13:Q13"/>
    <mergeCell ref="A14:L14"/>
    <mergeCell ref="A15:A16"/>
    <mergeCell ref="B15:B16"/>
    <mergeCell ref="C15:F15"/>
    <mergeCell ref="G15:J15"/>
    <mergeCell ref="K15:K16"/>
    <mergeCell ref="L15:Q15"/>
    <mergeCell ref="E37:E38"/>
    <mergeCell ref="F37:F38"/>
    <mergeCell ref="G37:J37"/>
    <mergeCell ref="K37:L38"/>
    <mergeCell ref="M37:Q38"/>
    <mergeCell ref="K39:L39"/>
    <mergeCell ref="M39:Q39"/>
    <mergeCell ref="A31:A35"/>
    <mergeCell ref="B31:B35"/>
    <mergeCell ref="A37:A38"/>
    <mergeCell ref="B37:B38"/>
    <mergeCell ref="C37:C38"/>
    <mergeCell ref="D37:D38"/>
    <mergeCell ref="A36:Q36"/>
    <mergeCell ref="A43:A49"/>
    <mergeCell ref="B43:B49"/>
    <mergeCell ref="A50:A52"/>
    <mergeCell ref="B50:B52"/>
    <mergeCell ref="A54:A55"/>
    <mergeCell ref="B54:B55"/>
    <mergeCell ref="A53:Q53"/>
    <mergeCell ref="A40:L40"/>
    <mergeCell ref="A41:A42"/>
    <mergeCell ref="B41:B42"/>
    <mergeCell ref="C41:F41"/>
    <mergeCell ref="G41:J41"/>
    <mergeCell ref="K41:K42"/>
    <mergeCell ref="L41:Q41"/>
    <mergeCell ref="M54:Q55"/>
    <mergeCell ref="K56:L56"/>
    <mergeCell ref="M56:Q56"/>
    <mergeCell ref="A57:L57"/>
    <mergeCell ref="A58:A59"/>
    <mergeCell ref="B58:B59"/>
    <mergeCell ref="C58:F58"/>
    <mergeCell ref="G58:J58"/>
    <mergeCell ref="K58:K59"/>
    <mergeCell ref="L58:Q58"/>
    <mergeCell ref="C54:C55"/>
    <mergeCell ref="D54:D55"/>
    <mergeCell ref="E54:E55"/>
    <mergeCell ref="F54:F55"/>
    <mergeCell ref="G54:J54"/>
    <mergeCell ref="K54:L55"/>
    <mergeCell ref="A68:A71"/>
    <mergeCell ref="B68:B71"/>
    <mergeCell ref="A73:A74"/>
    <mergeCell ref="B73:B74"/>
    <mergeCell ref="C73:C74"/>
    <mergeCell ref="D73:D74"/>
    <mergeCell ref="A72:Q72"/>
    <mergeCell ref="A60:A63"/>
    <mergeCell ref="B60:B63"/>
    <mergeCell ref="A64:A67"/>
    <mergeCell ref="B64:B67"/>
    <mergeCell ref="G76:J76"/>
    <mergeCell ref="K76:K77"/>
    <mergeCell ref="L76:Q76"/>
    <mergeCell ref="E73:E74"/>
    <mergeCell ref="F73:F74"/>
    <mergeCell ref="G73:J73"/>
    <mergeCell ref="K73:L74"/>
    <mergeCell ref="M73:Q74"/>
    <mergeCell ref="K75:L75"/>
    <mergeCell ref="M75:Q75"/>
    <mergeCell ref="A78:A80"/>
    <mergeCell ref="B78:B80"/>
    <mergeCell ref="A81:A82"/>
    <mergeCell ref="B81:B82"/>
    <mergeCell ref="A83:A84"/>
    <mergeCell ref="B83:B84"/>
    <mergeCell ref="A76:A77"/>
    <mergeCell ref="B76:B77"/>
    <mergeCell ref="C76:F76"/>
    <mergeCell ref="G90:J90"/>
    <mergeCell ref="K90:K91"/>
    <mergeCell ref="L90:Q90"/>
    <mergeCell ref="G86:J86"/>
    <mergeCell ref="K86:L87"/>
    <mergeCell ref="M86:Q87"/>
    <mergeCell ref="K88:L88"/>
    <mergeCell ref="M88:Q88"/>
    <mergeCell ref="A89:L89"/>
    <mergeCell ref="A86:A87"/>
    <mergeCell ref="B86:B87"/>
    <mergeCell ref="C86:C87"/>
    <mergeCell ref="D86:D87"/>
    <mergeCell ref="E86:E87"/>
    <mergeCell ref="F86:F87"/>
    <mergeCell ref="A92:A94"/>
    <mergeCell ref="B92:B94"/>
    <mergeCell ref="A95:A97"/>
    <mergeCell ref="B95:B97"/>
    <mergeCell ref="A98:A101"/>
    <mergeCell ref="B98:B101"/>
    <mergeCell ref="A90:A91"/>
    <mergeCell ref="B90:B91"/>
    <mergeCell ref="C90:F90"/>
    <mergeCell ref="K107:K108"/>
    <mergeCell ref="L107:Q107"/>
    <mergeCell ref="A109:A112"/>
    <mergeCell ref="B109:B112"/>
    <mergeCell ref="K113:L113"/>
    <mergeCell ref="M113:Q113"/>
    <mergeCell ref="A102:A105"/>
    <mergeCell ref="B102:B105"/>
    <mergeCell ref="A107:A108"/>
    <mergeCell ref="B107:B108"/>
    <mergeCell ref="C107:F107"/>
    <mergeCell ref="G107:J107"/>
    <mergeCell ref="E119:E120"/>
    <mergeCell ref="F119:F120"/>
    <mergeCell ref="G119:J119"/>
    <mergeCell ref="K119:L120"/>
    <mergeCell ref="M119:Q120"/>
    <mergeCell ref="K121:L121"/>
    <mergeCell ref="M121:Q121"/>
    <mergeCell ref="A114:A117"/>
    <mergeCell ref="B114:B117"/>
    <mergeCell ref="A119:A120"/>
    <mergeCell ref="B119:B120"/>
    <mergeCell ref="C119:C120"/>
    <mergeCell ref="D119:D120"/>
    <mergeCell ref="A137:A138"/>
    <mergeCell ref="B137:B138"/>
    <mergeCell ref="A122:L122"/>
    <mergeCell ref="A123:A124"/>
    <mergeCell ref="B123:B124"/>
    <mergeCell ref="C123:F123"/>
    <mergeCell ref="G123:J123"/>
    <mergeCell ref="K123:K124"/>
    <mergeCell ref="L123:Q123"/>
    <mergeCell ref="A85:Q85"/>
    <mergeCell ref="A106:Q106"/>
    <mergeCell ref="A118:Q118"/>
    <mergeCell ref="A136:Q136"/>
    <mergeCell ref="M137:Q138"/>
    <mergeCell ref="K140:L140"/>
    <mergeCell ref="M140:Q140"/>
    <mergeCell ref="A141:L141"/>
    <mergeCell ref="A142:A143"/>
    <mergeCell ref="B142:B143"/>
    <mergeCell ref="C142:F142"/>
    <mergeCell ref="G142:J142"/>
    <mergeCell ref="K142:K143"/>
    <mergeCell ref="L142:Q142"/>
    <mergeCell ref="C137:C138"/>
    <mergeCell ref="D137:D138"/>
    <mergeCell ref="E137:E138"/>
    <mergeCell ref="F137:F138"/>
    <mergeCell ref="G137:J137"/>
    <mergeCell ref="K137:L138"/>
    <mergeCell ref="A125:A129"/>
    <mergeCell ref="B125:B129"/>
    <mergeCell ref="A130:A135"/>
    <mergeCell ref="B130:B135"/>
  </mergeCells>
  <printOptions horizontalCentered="1"/>
  <pageMargins left="0.23622047244094491" right="0.23622047244094491" top="0.74803149606299213" bottom="0.74803149606299213" header="0.31496062992125984" footer="0.31496062992125984"/>
  <pageSetup paperSize="5" scale="68" fitToWidth="20" fitToHeight="20" orientation="landscape" r:id="rId1"/>
  <rowBreaks count="7" manualBreakCount="7">
    <brk id="22" max="16" man="1"/>
    <brk id="35" max="16" man="1"/>
    <brk id="52" max="16" man="1"/>
    <brk id="75" max="16" man="1"/>
    <brk id="94" max="16" man="1"/>
    <brk id="112" max="16" man="1"/>
    <brk id="1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No Violencia  </vt:lpstr>
      <vt:lpstr>'Matriz No Violencia  '!Área_de_impresión</vt:lpstr>
      <vt:lpstr>'Matriz No Violencia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Moreno</dc:creator>
  <cp:lastModifiedBy>Yeny Martinez</cp:lastModifiedBy>
  <cp:lastPrinted>2017-12-14T19:30:33Z</cp:lastPrinted>
  <dcterms:created xsi:type="dcterms:W3CDTF">2017-12-12T12:42:39Z</dcterms:created>
  <dcterms:modified xsi:type="dcterms:W3CDTF">2017-12-14T19:31:38Z</dcterms:modified>
</cp:coreProperties>
</file>