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7470" windowHeight="2760"/>
  </bookViews>
  <sheets>
    <sheet name="Matriz Referente " sheetId="5" r:id="rId1"/>
    <sheet name="Hoja1" sheetId="16" r:id="rId2"/>
    <sheet name="Hoja2" sheetId="17" r:id="rId3"/>
  </sheets>
  <definedNames>
    <definedName name="_xlnm.Print_Area" localSheetId="0">'Matriz Referente '!$A$1:$Q$82</definedName>
    <definedName name="Areas_Sustantivas">#REF!</definedName>
    <definedName name="Areas_Transversales">#REF!</definedName>
    <definedName name="Capitulo">#REF!</definedName>
    <definedName name="Direccion_General">#REF!</definedName>
    <definedName name="Nombres">#REF!</definedName>
    <definedName name="SubCapitulo">#REF!</definedName>
    <definedName name="UnidadEjecutora">#REF!</definedName>
  </definedNames>
  <calcPr calcId="152511"/>
</workbook>
</file>

<file path=xl/calcChain.xml><?xml version="1.0" encoding="utf-8"?>
<calcChain xmlns="http://schemas.openxmlformats.org/spreadsheetml/2006/main">
  <c r="K67" i="5" l="1"/>
  <c r="K40" i="5"/>
  <c r="K28" i="5"/>
  <c r="B21" i="5"/>
  <c r="B23" i="5"/>
  <c r="B35" i="5"/>
  <c r="B53" i="5"/>
  <c r="B63" i="5"/>
  <c r="B74" i="5"/>
  <c r="H77" i="5"/>
  <c r="H76" i="5"/>
  <c r="H75" i="5"/>
  <c r="H74" i="5"/>
  <c r="F77" i="5"/>
  <c r="F76" i="5"/>
  <c r="F75" i="5"/>
  <c r="E74" i="5"/>
  <c r="B22" i="5"/>
  <c r="F1" i="17" l="1"/>
  <c r="J62" i="5" l="1"/>
  <c r="I62" i="5"/>
  <c r="H62" i="5"/>
  <c r="R67" i="5"/>
  <c r="F83" i="5"/>
  <c r="F72" i="5"/>
  <c r="F71" i="5"/>
  <c r="F62" i="5" l="1"/>
  <c r="F52" i="5"/>
  <c r="F47" i="5"/>
  <c r="F48" i="5"/>
  <c r="F49" i="5"/>
  <c r="F50" i="5"/>
  <c r="F51" i="5"/>
  <c r="F46" i="5"/>
  <c r="F34" i="5"/>
  <c r="J22" i="5"/>
  <c r="H22" i="5"/>
  <c r="F21" i="5"/>
  <c r="F20" i="5"/>
  <c r="F19" i="5"/>
  <c r="F33" i="5"/>
  <c r="F45" i="5"/>
  <c r="F44" i="5"/>
  <c r="F32" i="5" l="1"/>
  <c r="F31" i="5"/>
</calcChain>
</file>

<file path=xl/sharedStrings.xml><?xml version="1.0" encoding="utf-8"?>
<sst xmlns="http://schemas.openxmlformats.org/spreadsheetml/2006/main" count="311" uniqueCount="112">
  <si>
    <t xml:space="preserve">Producto y sus  Atributos </t>
  </si>
  <si>
    <t>Producto</t>
  </si>
  <si>
    <t xml:space="preserve">Unidad de Medida </t>
  </si>
  <si>
    <t xml:space="preserve">Medio de Verificación </t>
  </si>
  <si>
    <t xml:space="preserve">Línea Base </t>
  </si>
  <si>
    <t>Meta Total</t>
  </si>
  <si>
    <t>Meta por trimestre</t>
  </si>
  <si>
    <t>Ene-Mar</t>
  </si>
  <si>
    <t>Abr-Jun</t>
  </si>
  <si>
    <t>Jul-Sept</t>
  </si>
  <si>
    <t>Oct-Dic</t>
  </si>
  <si>
    <t>Presupuesto</t>
  </si>
  <si>
    <t>Riesgo(s)</t>
  </si>
  <si>
    <t xml:space="preserve">Unidad Rectora: </t>
  </si>
  <si>
    <t>Unidad Ejecutora:</t>
  </si>
  <si>
    <t xml:space="preserve">Actividades y sus  Atributos </t>
  </si>
  <si>
    <t>Actividades</t>
  </si>
  <si>
    <t>Presupuesto por Actividad</t>
  </si>
  <si>
    <t>Insumos</t>
  </si>
  <si>
    <t xml:space="preserve">Indentificacion </t>
  </si>
  <si>
    <t>Cantidad</t>
  </si>
  <si>
    <t>Costo Unitario (RD$)</t>
  </si>
  <si>
    <t>Monto (RD$)</t>
  </si>
  <si>
    <t>Inversion/Trimestre (RD $)</t>
  </si>
  <si>
    <t xml:space="preserve">Fuente de Financiamiento </t>
  </si>
  <si>
    <t>Prog.</t>
  </si>
  <si>
    <t>Act.</t>
  </si>
  <si>
    <t>Objeto</t>
  </si>
  <si>
    <t>Cuenta</t>
  </si>
  <si>
    <t>Subcta.</t>
  </si>
  <si>
    <t>Auxiliar</t>
  </si>
  <si>
    <t>Descripción de Producto</t>
  </si>
  <si>
    <t xml:space="preserve">Fondo General </t>
  </si>
  <si>
    <t xml:space="preserve">Est. Programática </t>
  </si>
  <si>
    <t xml:space="preserve">Realizar de jornadas intersectoriales de organización y seguimiento </t>
  </si>
  <si>
    <t>Disponibilidad de modelo de intervención para promoción salud sexual y salud reproductiva y empoderamiento  de adolescentes y  mujeres jóvenes.</t>
  </si>
  <si>
    <t>Centro Piloto de promocion de salud contibuye al incremento de los niveles de información  y acceso a servicios, de la población, en especial de las mujeres, en relación a la salud y los derechos sexuales y reproductivos (DS y DR)</t>
  </si>
  <si>
    <t xml:space="preserve">Equipar  centro piloto de promoción de salud sexual y salud reproductiva con una unidad movil </t>
  </si>
  <si>
    <t>Comité intersectorial y locales  de promoción la política  de prevención de embarazos en adolescente y salud sexual y reproductiva de adolescentes y jóvenes.</t>
  </si>
  <si>
    <t>Comité intersectorial</t>
  </si>
  <si>
    <t xml:space="preserve">Comites locales </t>
  </si>
  <si>
    <t xml:space="preserve">Comité intersectorial en funcionamiento </t>
  </si>
  <si>
    <t xml:space="preserve">Comites locales en funcionamiento   </t>
  </si>
  <si>
    <t>1.1  Realizar encuentros con  instituciones  vinculadas, para sensibilizar a tomadores de decisión en torno a la política nacional  de prevención de embarazos en adolescente (EA), con enfasis en el vinculo EA y violencia sexual.</t>
  </si>
  <si>
    <t xml:space="preserve">Encuentros </t>
  </si>
  <si>
    <t xml:space="preserve">jornadas de coordinacion y seguimiento </t>
  </si>
  <si>
    <t>1.2 Realizar jornadas de organización y seguimiento para la creacion de los  comités locales promoción de la política  de prevención de embarazos en adolescente y salud sexual y reproductiva de adolescentes y jóvenes.</t>
  </si>
  <si>
    <t xml:space="preserve">Realizar cursos de formación, </t>
  </si>
  <si>
    <t>Creacion de  comité intersectorial y comites locales para contribuir a la aplicación de la política nacional de prevención de embarazos en adolescentes  y  las normativas referidas a Servicios Salud Sexual y Reproductiva  para Adolescentes y Mujeres Jóvenes, con énfasis en prevención y atención de embarazos, mortalidad materna, VIH/SIDA y violencia</t>
  </si>
  <si>
    <t>Personal de medios de comunicación de salud capacitado sobre política nacional prevención embarazos en adolescentes y manejo de la imagen de adolescentes y mujeres jóvenes.</t>
  </si>
  <si>
    <t xml:space="preserve"> modelo de intervencion </t>
  </si>
  <si>
    <t xml:space="preserve">Facilitadores </t>
  </si>
  <si>
    <t xml:space="preserve">Numero de facilitadores formados </t>
  </si>
  <si>
    <t>Modelo de intervención elaborado .</t>
  </si>
  <si>
    <t>comunicadores formados</t>
  </si>
  <si>
    <t>2.2 Capacitar al  personal de los medios de comunicación salud para capacitación  sobre política nacional prevención embarazos en adolescentes y manejo de la imagen de adolescentes y mujeres jóvenes..</t>
  </si>
  <si>
    <t>2.1 Elaborar modelo de intervención para promoción salud sexual y salud reproductiva y empoderamiento  de adolescentes y  mujeres jóvenes.</t>
  </si>
  <si>
    <t xml:space="preserve">Realizar  taller para  validación del modelo, treinta (30) participantes. Tres (3)  dias </t>
  </si>
  <si>
    <t>Realizar jornadas de elaboración y revisión. veinte (20) participantes</t>
  </si>
  <si>
    <t xml:space="preserve">Editar y  publicar modelo de intervención, 500 ejemplares. </t>
  </si>
  <si>
    <t xml:space="preserve">Realizar   taller de capacitación. 60 Participantes </t>
  </si>
  <si>
    <t>Estudio sobre oferta y calidad de  programas y servicios de salud</t>
  </si>
  <si>
    <t xml:space="preserve">Publicacion de estudio sobre oferta y calidad de  programas y servicios de salud sexual y salud reproductiva; </t>
  </si>
  <si>
    <t>Estudio publicado.</t>
  </si>
  <si>
    <t xml:space="preserve">Contratacion consultora </t>
  </si>
  <si>
    <t xml:space="preserve">Jornadas de revisión y socialización de resultados. </t>
  </si>
  <si>
    <t xml:space="preserve">Editar  e  imprimir Estudio </t>
  </si>
  <si>
    <t>Estudio sobre oferta y calidad de  programas y servicios de salud sexual y salud reproductiva; incluyendo: embarazo en adolescentes, VIH,  población de  mujeres de mediana edad y adultas mayores, abordaje de violencia en el sector salud, reducción mortalidad materna e infantil, y detección oportuna de canceres  ginecológicos,</t>
  </si>
  <si>
    <t>3.1  Publicar  Estudio sobre oferta y calidad de  programas y servicios de salud sexual y salud reproductiva; incluyendo: embarazo en adolescentes, VIH,  población de  mujeres de mediana edad y adultas mayores, abordaje de violencia en el sector salud, reducción mortalidad materna e infantil, y detección oportuna de canceres  ginecológicos, en el marco de la aplicación de la ley general de salud y la Ley de seguridad social.</t>
  </si>
  <si>
    <t xml:space="preserve"> Manual de joven a joven (2,000)</t>
  </si>
  <si>
    <t xml:space="preserve">Serie mujer y salud 5,000), </t>
  </si>
  <si>
    <t>Prevencion canceres ginecologicos</t>
  </si>
  <si>
    <t>salud mujeres de mediana edad-adulta mayor</t>
  </si>
  <si>
    <t xml:space="preserve">Embarazo- empodermiento adolescentes y mujeres jovenes, </t>
  </si>
  <si>
    <t xml:space="preserve">Afiche embarazo adolescente y violencia sexual </t>
  </si>
  <si>
    <t>3.2 Realizar revision, edicion e impresion de materiales informativos sobre derecho a la salud, salud sexual y salud reoorductiva.</t>
  </si>
  <si>
    <t>Municipios movilizados socialmente, con acciones de promoción en torno a la salud sexual y la salud reproductiva.</t>
  </si>
  <si>
    <t>personas participando en Movilización social en torno a salud sexual y reproductiva realizada en el ámbito local y a escala nacional.</t>
  </si>
  <si>
    <t>jornadas de movilización social.</t>
  </si>
  <si>
    <t>3.1  Promover en coordinacion con las OPM y OMM la realizacion de jornadas de movilización social en torno a la salud sexual y la salud reproductiva.</t>
  </si>
  <si>
    <t>Jornadas de movilización social.</t>
  </si>
  <si>
    <t>Centro piloto de promoción de salud sexual y salud reproductiva .</t>
  </si>
  <si>
    <t xml:space="preserve">Centro Piloto </t>
  </si>
  <si>
    <t xml:space="preserve">Centro Piloto de promocion de salud funcionando </t>
  </si>
  <si>
    <t>Diseñar una campaña que apoye la  estrategia de comunicación social dirigida a promover el empoderamiento de las mujeres en referencia al derecho a la salud y los derechos sexuales y reproductivos.Estrategia de comunicación diseñada y ejecutada,  sobre  derechos sexuales y reproductivos .</t>
  </si>
  <si>
    <t xml:space="preserve">produccion cuñas </t>
  </si>
  <si>
    <t xml:space="preserve">Difusion </t>
  </si>
  <si>
    <t xml:space="preserve"> Unidad  movil</t>
  </si>
  <si>
    <t xml:space="preserve">Facilitacion </t>
  </si>
  <si>
    <t xml:space="preserve">Alimentos y Bebidas </t>
  </si>
  <si>
    <t xml:space="preserve">Material de apoyo  </t>
  </si>
  <si>
    <t xml:space="preserve">Audivisuales </t>
  </si>
  <si>
    <t xml:space="preserve">Salon </t>
  </si>
  <si>
    <t>1.3 Formar ciento ochenta (180) facilitadores /as en salud sexual y reproductiva.</t>
  </si>
  <si>
    <t xml:space="preserve">Crear  comité interinstitucional de apoyo al Centro Piloto de promoción de salud sexual y salud reproductiva </t>
  </si>
  <si>
    <t xml:space="preserve">comunicadores </t>
  </si>
  <si>
    <t>DIRECCION DE PROMOCION DE LOS DERECHOS A LA SALUD INTEGRAL</t>
  </si>
  <si>
    <t xml:space="preserve">MINISTERIO DE LA MUJER </t>
  </si>
  <si>
    <t>SOCIEDAD CON IGUALDAD DE DERECHOS Y OPORTUNIDADES</t>
  </si>
  <si>
    <t xml:space="preserve">IGUALDAD Y EQUIDAD DE GENERO </t>
  </si>
  <si>
    <t>Objetivo General : END 2010  2030</t>
  </si>
  <si>
    <t>Eje Estratégico: END 2010  2030</t>
  </si>
  <si>
    <t>Eje Estratégico: PEI 2016  2020</t>
  </si>
  <si>
    <t>SALUD Y SEGURIDAD SOCIAL INTEGRAL</t>
  </si>
  <si>
    <t xml:space="preserve"> EJERCICIO PLENO DE LOS DERECHOS DE LA MUJER.</t>
  </si>
  <si>
    <t>Objetivo Estrategico : PEI 2016  2020</t>
  </si>
  <si>
    <t>transporte</t>
  </si>
  <si>
    <t>carpetas y fordes</t>
  </si>
  <si>
    <t>01</t>
  </si>
  <si>
    <t>Capacitar agentes multiplicadores de salud sexual y reproductiva formados.(50) cincuenta participantes</t>
  </si>
  <si>
    <t>INCLUIDO</t>
  </si>
  <si>
    <t>POA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</si>
</sst>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#,##0.00\ &quot;€&quot;;[Red]\-#,##0.00\ &quot;€&quot;"/>
    <numFmt numFmtId="165" formatCode="_-* #,##0\ &quot;€&quot;_-;\-* #,##0\ &quot;€&quot;_-;_-* &quot;-&quot;\ &quot;€&quot;_-;_-@_-"/>
    <numFmt numFmtId="166" formatCode="_-* #,##0.00\ _€_-;\-* #,##0.00\ _€_-;_-* &quot;-&quot;??\ _€_-;_-@_-"/>
    <numFmt numFmtId="167" formatCode="#,##0.00;[Red]#,##0.00"/>
    <numFmt numFmtId="168" formatCode="_-[$€]* #,##0.00_-;\-[$€]* #,##0.00_-;_-[$€]* &quot;-&quot;??_-;_-@_-"/>
    <numFmt numFmtId="169" formatCode="_-* #,##0\ _€_-;\-* #,##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3"/>
      <name val="Times New Roman"/>
      <family val="1"/>
    </font>
    <font>
      <sz val="12"/>
      <color theme="3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9">
    <xf numFmtId="0" fontId="0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71">
    <xf numFmtId="0" fontId="0" fillId="0" borderId="0" xfId="0"/>
    <xf numFmtId="0" fontId="0" fillId="0" borderId="1" xfId="0" applyBorder="1" applyAlignment="1">
      <alignment horizontal="center" vertical="center"/>
    </xf>
    <xf numFmtId="167" fontId="5" fillId="0" borderId="18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justify" vertical="center" wrapText="1"/>
    </xf>
    <xf numFmtId="0" fontId="0" fillId="2" borderId="18" xfId="0" applyFill="1" applyBorder="1" applyAlignment="1">
      <alignment vertical="center"/>
    </xf>
    <xf numFmtId="0" fontId="0" fillId="2" borderId="19" xfId="0" applyFill="1" applyBorder="1"/>
    <xf numFmtId="167" fontId="5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7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7" fontId="5" fillId="0" borderId="1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9" fillId="3" borderId="24" xfId="1" applyFont="1" applyFill="1" applyBorder="1" applyAlignment="1">
      <alignment vertical="top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/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/>
    <xf numFmtId="0" fontId="16" fillId="0" borderId="2" xfId="0" applyFont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0" fontId="2" fillId="4" borderId="23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justify" vertical="top" wrapText="1"/>
    </xf>
    <xf numFmtId="0" fontId="16" fillId="0" borderId="17" xfId="0" applyFont="1" applyBorder="1" applyAlignment="1">
      <alignment horizontal="justify" vertical="top" wrapText="1"/>
    </xf>
    <xf numFmtId="4" fontId="16" fillId="0" borderId="7" xfId="0" applyNumberFormat="1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167" fontId="13" fillId="0" borderId="15" xfId="0" applyNumberFormat="1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167" fontId="13" fillId="2" borderId="1" xfId="0" applyNumberFormat="1" applyFont="1" applyFill="1" applyBorder="1" applyAlignment="1">
      <alignment vertical="center"/>
    </xf>
    <xf numFmtId="167" fontId="13" fillId="0" borderId="1" xfId="0" applyNumberFormat="1" applyFont="1" applyBorder="1" applyAlignment="1">
      <alignment vertical="center"/>
    </xf>
    <xf numFmtId="167" fontId="13" fillId="0" borderId="18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justify" vertical="center"/>
    </xf>
    <xf numFmtId="0" fontId="16" fillId="2" borderId="15" xfId="0" applyFont="1" applyFill="1" applyBorder="1" applyAlignment="1">
      <alignment horizontal="center" vertical="center"/>
    </xf>
    <xf numFmtId="167" fontId="16" fillId="2" borderId="15" xfId="0" applyNumberFormat="1" applyFont="1" applyFill="1" applyBorder="1" applyAlignment="1">
      <alignment vertical="center"/>
    </xf>
    <xf numFmtId="167" fontId="16" fillId="0" borderId="15" xfId="0" applyNumberFormat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167" fontId="16" fillId="2" borderId="1" xfId="0" applyNumberFormat="1" applyFont="1" applyFill="1" applyBorder="1" applyAlignment="1">
      <alignment vertical="center"/>
    </xf>
    <xf numFmtId="167" fontId="16" fillId="0" borderId="1" xfId="0" applyNumberFormat="1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justify" vertical="center" wrapText="1"/>
    </xf>
    <xf numFmtId="3" fontId="16" fillId="0" borderId="18" xfId="0" applyNumberFormat="1" applyFont="1" applyBorder="1" applyAlignment="1">
      <alignment horizontal="center" vertical="center"/>
    </xf>
    <xf numFmtId="167" fontId="16" fillId="0" borderId="18" xfId="0" applyNumberFormat="1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justify" vertical="top" wrapText="1"/>
    </xf>
    <xf numFmtId="0" fontId="16" fillId="0" borderId="7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justify" vertical="center" wrapText="1"/>
    </xf>
    <xf numFmtId="0" fontId="13" fillId="2" borderId="18" xfId="0" applyFont="1" applyFill="1" applyBorder="1" applyAlignment="1">
      <alignment horizontal="justify" vertical="center" wrapText="1"/>
    </xf>
    <xf numFmtId="167" fontId="13" fillId="2" borderId="18" xfId="0" applyNumberFormat="1" applyFont="1" applyFill="1" applyBorder="1" applyAlignment="1">
      <alignment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16" fillId="0" borderId="33" xfId="0" applyFont="1" applyBorder="1" applyAlignment="1">
      <alignment horizontal="justify" vertical="center" wrapText="1"/>
    </xf>
    <xf numFmtId="0" fontId="16" fillId="0" borderId="17" xfId="0" applyFont="1" applyBorder="1" applyAlignment="1">
      <alignment horizontal="justify" vertical="center" wrapText="1"/>
    </xf>
    <xf numFmtId="0" fontId="16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horizontal="justify" vertical="center" wrapText="1"/>
    </xf>
    <xf numFmtId="0" fontId="13" fillId="0" borderId="16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167" fontId="13" fillId="0" borderId="7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right" vertical="center"/>
    </xf>
    <xf numFmtId="49" fontId="13" fillId="0" borderId="7" xfId="0" applyNumberFormat="1" applyFont="1" applyBorder="1" applyAlignment="1">
      <alignment horizontal="right" vertical="center"/>
    </xf>
    <xf numFmtId="49" fontId="13" fillId="0" borderId="18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justify" vertical="center" wrapText="1"/>
    </xf>
    <xf numFmtId="0" fontId="16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6" fillId="0" borderId="14" xfId="0" applyFont="1" applyBorder="1" applyAlignment="1">
      <alignment horizontal="justify" vertical="top" wrapText="1"/>
    </xf>
    <xf numFmtId="4" fontId="16" fillId="0" borderId="15" xfId="0" applyNumberFormat="1" applyFont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vertical="center" wrapText="1"/>
    </xf>
    <xf numFmtId="0" fontId="16" fillId="0" borderId="7" xfId="0" applyFont="1" applyBorder="1" applyAlignment="1">
      <alignment horizontal="justify" vertical="center" wrapText="1"/>
    </xf>
    <xf numFmtId="0" fontId="13" fillId="0" borderId="13" xfId="0" applyFont="1" applyBorder="1" applyAlignment="1">
      <alignment vertical="center"/>
    </xf>
    <xf numFmtId="0" fontId="13" fillId="0" borderId="7" xfId="0" applyFont="1" applyBorder="1"/>
    <xf numFmtId="0" fontId="13" fillId="0" borderId="0" xfId="0" applyFont="1"/>
    <xf numFmtId="0" fontId="13" fillId="0" borderId="29" xfId="0" applyFont="1" applyBorder="1"/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/>
    </xf>
    <xf numFmtId="167" fontId="13" fillId="0" borderId="13" xfId="0" applyNumberFormat="1" applyFont="1" applyBorder="1" applyAlignment="1">
      <alignment vertical="center"/>
    </xf>
    <xf numFmtId="0" fontId="13" fillId="0" borderId="23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/>
    </xf>
    <xf numFmtId="167" fontId="13" fillId="0" borderId="23" xfId="0" applyNumberFormat="1" applyFont="1" applyBorder="1" applyAlignment="1">
      <alignment vertical="center"/>
    </xf>
    <xf numFmtId="4" fontId="13" fillId="0" borderId="0" xfId="0" applyNumberFormat="1" applyFont="1" applyAlignment="1">
      <alignment horizontal="center" vertical="center"/>
    </xf>
    <xf numFmtId="4" fontId="13" fillId="0" borderId="1" xfId="0" applyNumberFormat="1" applyFont="1" applyBorder="1"/>
    <xf numFmtId="0" fontId="13" fillId="0" borderId="23" xfId="0" applyFont="1" applyBorder="1"/>
    <xf numFmtId="0" fontId="13" fillId="0" borderId="48" xfId="0" applyFont="1" applyBorder="1"/>
    <xf numFmtId="49" fontId="13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7" fillId="0" borderId="0" xfId="0" applyFont="1" applyAlignment="1"/>
    <xf numFmtId="4" fontId="14" fillId="0" borderId="0" xfId="0" applyNumberFormat="1" applyFont="1" applyAlignment="1">
      <alignment horizontal="center" vertical="center"/>
    </xf>
    <xf numFmtId="0" fontId="17" fillId="0" borderId="0" xfId="0" applyFont="1"/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4" fontId="13" fillId="0" borderId="7" xfId="0" applyNumberFormat="1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17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4" fontId="14" fillId="0" borderId="33" xfId="0" applyNumberFormat="1" applyFont="1" applyBorder="1" applyAlignment="1">
      <alignment horizontal="center" vertical="center"/>
    </xf>
    <xf numFmtId="4" fontId="14" fillId="0" borderId="34" xfId="0" applyNumberFormat="1" applyFont="1" applyBorder="1" applyAlignment="1">
      <alignment horizontal="center" vertical="center"/>
    </xf>
    <xf numFmtId="0" fontId="15" fillId="4" borderId="33" xfId="0" applyFont="1" applyFill="1" applyBorder="1" applyAlignment="1">
      <alignment horizontal="center"/>
    </xf>
    <xf numFmtId="0" fontId="15" fillId="4" borderId="35" xfId="0" applyFont="1" applyFill="1" applyBorder="1" applyAlignment="1">
      <alignment horizontal="center"/>
    </xf>
    <xf numFmtId="0" fontId="15" fillId="4" borderId="34" xfId="0" applyFont="1" applyFill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6" fillId="4" borderId="23" xfId="0" applyFont="1" applyFill="1" applyBorder="1" applyAlignment="1"/>
    <xf numFmtId="0" fontId="14" fillId="4" borderId="9" xfId="0" applyFont="1" applyFill="1" applyBorder="1" applyAlignment="1"/>
    <xf numFmtId="0" fontId="14" fillId="4" borderId="3" xfId="0" applyFont="1" applyFill="1" applyBorder="1" applyAlignment="1">
      <alignment horizontal="center" vertical="top"/>
    </xf>
    <xf numFmtId="0" fontId="16" fillId="4" borderId="4" xfId="0" applyFont="1" applyFill="1" applyBorder="1" applyAlignment="1">
      <alignment horizontal="center" vertical="top"/>
    </xf>
    <xf numFmtId="0" fontId="16" fillId="4" borderId="5" xfId="0" applyFont="1" applyFill="1" applyBorder="1" applyAlignment="1">
      <alignment horizontal="center" vertical="top"/>
    </xf>
    <xf numFmtId="0" fontId="14" fillId="4" borderId="4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5" fillId="4" borderId="11" xfId="0" applyFont="1" applyFill="1" applyBorder="1" applyAlignment="1">
      <alignment horizontal="center" wrapText="1"/>
    </xf>
    <xf numFmtId="0" fontId="16" fillId="4" borderId="25" xfId="0" applyFont="1" applyFill="1" applyBorder="1" applyAlignment="1">
      <alignment horizontal="center"/>
    </xf>
    <xf numFmtId="0" fontId="14" fillId="4" borderId="4" xfId="0" applyFont="1" applyFill="1" applyBorder="1" applyAlignment="1"/>
    <xf numFmtId="0" fontId="14" fillId="4" borderId="5" xfId="0" applyFont="1" applyFill="1" applyBorder="1" applyAlignment="1"/>
    <xf numFmtId="0" fontId="15" fillId="4" borderId="11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4" fontId="16" fillId="0" borderId="33" xfId="0" applyNumberFormat="1" applyFont="1" applyBorder="1" applyAlignment="1">
      <alignment horizontal="right" vertical="center"/>
    </xf>
    <xf numFmtId="4" fontId="16" fillId="0" borderId="34" xfId="0" applyNumberFormat="1" applyFont="1" applyBorder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0" fontId="14" fillId="4" borderId="7" xfId="0" applyFont="1" applyFill="1" applyBorder="1" applyAlignment="1"/>
    <xf numFmtId="0" fontId="16" fillId="4" borderId="2" xfId="0" applyFont="1" applyFill="1" applyBorder="1" applyAlignment="1"/>
    <xf numFmtId="0" fontId="17" fillId="0" borderId="0" xfId="0" applyFont="1" applyAlignment="1">
      <alignment horizontal="center"/>
    </xf>
    <xf numFmtId="0" fontId="14" fillId="4" borderId="1" xfId="0" applyFont="1" applyFill="1" applyBorder="1" applyAlignment="1"/>
    <xf numFmtId="0" fontId="16" fillId="4" borderId="1" xfId="0" applyFont="1" applyFill="1" applyBorder="1" applyAlignment="1"/>
    <xf numFmtId="0" fontId="14" fillId="4" borderId="35" xfId="0" applyFont="1" applyFill="1" applyBorder="1" applyAlignment="1"/>
    <xf numFmtId="0" fontId="16" fillId="4" borderId="34" xfId="0" applyFont="1" applyFill="1" applyBorder="1" applyAlignment="1"/>
    <xf numFmtId="0" fontId="14" fillId="4" borderId="46" xfId="0" applyFont="1" applyFill="1" applyBorder="1" applyAlignment="1">
      <alignment horizontal="center" vertical="top"/>
    </xf>
    <xf numFmtId="0" fontId="16" fillId="4" borderId="35" xfId="0" applyFont="1" applyFill="1" applyBorder="1" applyAlignment="1">
      <alignment horizontal="center" vertical="top"/>
    </xf>
    <xf numFmtId="0" fontId="16" fillId="4" borderId="36" xfId="0" applyFont="1" applyFill="1" applyBorder="1" applyAlignment="1">
      <alignment horizontal="center" vertical="top"/>
    </xf>
    <xf numFmtId="0" fontId="15" fillId="4" borderId="35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/>
    <xf numFmtId="0" fontId="16" fillId="4" borderId="8" xfId="0" applyFont="1" applyFill="1" applyBorder="1" applyAlignment="1"/>
    <xf numFmtId="0" fontId="15" fillId="4" borderId="3" xfId="0" applyFont="1" applyFill="1" applyBorder="1" applyAlignment="1">
      <alignment horizontal="center" vertical="top"/>
    </xf>
    <xf numFmtId="0" fontId="18" fillId="4" borderId="4" xfId="0" applyFont="1" applyFill="1" applyBorder="1" applyAlignment="1">
      <alignment horizontal="center" vertical="top"/>
    </xf>
    <xf numFmtId="0" fontId="18" fillId="4" borderId="5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center"/>
    </xf>
    <xf numFmtId="0" fontId="0" fillId="4" borderId="23" xfId="0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3" fillId="4" borderId="11" xfId="0" applyFont="1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1" fillId="4" borderId="4" xfId="0" applyFont="1" applyFill="1" applyBorder="1" applyAlignment="1"/>
    <xf numFmtId="0" fontId="1" fillId="4" borderId="5" xfId="0" applyFont="1" applyFill="1" applyBorder="1" applyAlignment="1"/>
    <xf numFmtId="0" fontId="16" fillId="2" borderId="12" xfId="0" applyFont="1" applyFill="1" applyBorder="1" applyAlignment="1">
      <alignment horizontal="justify" vertical="top" wrapText="1"/>
    </xf>
    <xf numFmtId="0" fontId="16" fillId="2" borderId="20" xfId="0" applyFont="1" applyFill="1" applyBorder="1" applyAlignment="1">
      <alignment horizontal="justify" vertical="top" wrapText="1"/>
    </xf>
    <xf numFmtId="0" fontId="16" fillId="0" borderId="7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4" fontId="16" fillId="0" borderId="9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4" fontId="16" fillId="0" borderId="33" xfId="0" applyNumberFormat="1" applyFont="1" applyBorder="1" applyAlignment="1">
      <alignment horizontal="center" vertical="center"/>
    </xf>
    <xf numFmtId="4" fontId="16" fillId="0" borderId="34" xfId="0" applyNumberFormat="1" applyFont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justify" vertical="top" wrapText="1"/>
    </xf>
    <xf numFmtId="0" fontId="16" fillId="0" borderId="28" xfId="0" applyFont="1" applyBorder="1" applyAlignment="1">
      <alignment horizontal="justify" vertical="top" wrapText="1"/>
    </xf>
    <xf numFmtId="0" fontId="16" fillId="0" borderId="20" xfId="0" applyFont="1" applyBorder="1" applyAlignment="1">
      <alignment horizontal="justify" vertical="top" wrapText="1"/>
    </xf>
    <xf numFmtId="4" fontId="13" fillId="0" borderId="13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top"/>
    </xf>
    <xf numFmtId="0" fontId="15" fillId="4" borderId="4" xfId="0" applyFont="1" applyFill="1" applyBorder="1" applyAlignment="1"/>
    <xf numFmtId="0" fontId="15" fillId="4" borderId="5" xfId="0" applyFont="1" applyFill="1" applyBorder="1" applyAlignment="1"/>
    <xf numFmtId="0" fontId="15" fillId="4" borderId="10" xfId="0" applyFont="1" applyFill="1" applyBorder="1" applyAlignment="1">
      <alignment horizontal="center" wrapText="1"/>
    </xf>
    <xf numFmtId="0" fontId="15" fillId="4" borderId="32" xfId="0" applyFont="1" applyFill="1" applyBorder="1" applyAlignment="1">
      <alignment horizontal="center" wrapText="1"/>
    </xf>
    <xf numFmtId="0" fontId="15" fillId="4" borderId="8" xfId="0" applyFont="1" applyFill="1" applyBorder="1" applyAlignment="1">
      <alignment horizontal="center" wrapText="1"/>
    </xf>
    <xf numFmtId="0" fontId="15" fillId="4" borderId="40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justify" vertical="top" wrapText="1"/>
    </xf>
    <xf numFmtId="0" fontId="16" fillId="0" borderId="30" xfId="0" applyFont="1" applyBorder="1" applyAlignment="1">
      <alignment horizontal="justify" vertical="top" wrapText="1"/>
    </xf>
    <xf numFmtId="4" fontId="13" fillId="0" borderId="27" xfId="0" applyNumberFormat="1" applyFont="1" applyBorder="1" applyAlignment="1">
      <alignment horizontal="center" vertical="center"/>
    </xf>
    <xf numFmtId="0" fontId="15" fillId="4" borderId="15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22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6" fillId="4" borderId="6" xfId="0" applyFont="1" applyFill="1" applyBorder="1" applyAlignment="1"/>
    <xf numFmtId="0" fontId="14" fillId="4" borderId="14" xfId="0" applyFont="1" applyFill="1" applyBorder="1" applyAlignment="1"/>
    <xf numFmtId="0" fontId="16" fillId="4" borderId="21" xfId="0" applyFont="1" applyFill="1" applyBorder="1" applyAlignment="1"/>
    <xf numFmtId="0" fontId="14" fillId="4" borderId="15" xfId="0" applyFont="1" applyFill="1" applyBorder="1" applyAlignment="1"/>
    <xf numFmtId="0" fontId="16" fillId="0" borderId="7" xfId="0" applyFont="1" applyBorder="1" applyAlignment="1">
      <alignment horizontal="justify" vertical="top" wrapText="1"/>
    </xf>
    <xf numFmtId="0" fontId="16" fillId="0" borderId="23" xfId="0" applyFont="1" applyBorder="1" applyAlignment="1">
      <alignment horizontal="justify" vertical="top" wrapText="1"/>
    </xf>
    <xf numFmtId="0" fontId="11" fillId="4" borderId="3" xfId="0" applyFont="1" applyFill="1" applyBorder="1" applyAlignment="1">
      <alignment horizontal="center" vertical="top"/>
    </xf>
    <xf numFmtId="0" fontId="11" fillId="4" borderId="4" xfId="0" applyFont="1" applyFill="1" applyBorder="1" applyAlignment="1">
      <alignment horizontal="center" vertical="top"/>
    </xf>
    <xf numFmtId="0" fontId="11" fillId="4" borderId="4" xfId="0" applyFont="1" applyFill="1" applyBorder="1" applyAlignment="1"/>
    <xf numFmtId="0" fontId="11" fillId="4" borderId="5" xfId="0" applyFont="1" applyFill="1" applyBorder="1" applyAlignment="1"/>
    <xf numFmtId="4" fontId="16" fillId="2" borderId="13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/>
    </xf>
    <xf numFmtId="0" fontId="16" fillId="0" borderId="31" xfId="0" applyFont="1" applyBorder="1" applyAlignment="1">
      <alignment horizontal="justify" vertical="top" wrapText="1"/>
    </xf>
    <xf numFmtId="0" fontId="16" fillId="0" borderId="24" xfId="0" applyFont="1" applyBorder="1" applyAlignment="1">
      <alignment horizontal="justify" vertical="top" wrapText="1"/>
    </xf>
    <xf numFmtId="0" fontId="12" fillId="4" borderId="4" xfId="0" applyFont="1" applyFill="1" applyBorder="1" applyAlignment="1">
      <alignment horizontal="center" vertical="top"/>
    </xf>
    <xf numFmtId="0" fontId="12" fillId="4" borderId="5" xfId="0" applyFont="1" applyFill="1" applyBorder="1" applyAlignment="1">
      <alignment horizontal="center" vertical="top"/>
    </xf>
    <xf numFmtId="0" fontId="14" fillId="4" borderId="15" xfId="0" applyFont="1" applyFill="1" applyBorder="1" applyAlignment="1">
      <alignment horizontal="center" vertical="top"/>
    </xf>
    <xf numFmtId="0" fontId="16" fillId="4" borderId="15" xfId="0" applyFont="1" applyFill="1" applyBorder="1" applyAlignment="1">
      <alignment horizontal="center" vertical="top"/>
    </xf>
    <xf numFmtId="0" fontId="15" fillId="4" borderId="15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4" fontId="14" fillId="0" borderId="18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</cellXfs>
  <cellStyles count="49">
    <cellStyle name="Euro" xfId="5"/>
    <cellStyle name="Euro 10" xfId="6"/>
    <cellStyle name="Euro 11" xfId="7"/>
    <cellStyle name="Euro 12" xfId="8"/>
    <cellStyle name="Euro 13" xfId="9"/>
    <cellStyle name="Euro 14" xfId="10"/>
    <cellStyle name="Euro 2" xfId="11"/>
    <cellStyle name="Euro 3" xfId="12"/>
    <cellStyle name="Euro 4" xfId="13"/>
    <cellStyle name="Euro 5" xfId="14"/>
    <cellStyle name="Euro 6" xfId="15"/>
    <cellStyle name="Euro 7" xfId="16"/>
    <cellStyle name="Euro 8" xfId="17"/>
    <cellStyle name="Euro 9" xfId="18"/>
    <cellStyle name="Millares [0] 2" xfId="19"/>
    <cellStyle name="Millares [0] 3" xfId="20"/>
    <cellStyle name="Millares 2" xfId="21"/>
    <cellStyle name="Millares 2 2" xfId="45"/>
    <cellStyle name="Millares 3" xfId="22"/>
    <cellStyle name="Millares 4" xfId="23"/>
    <cellStyle name="Millares 4 2" xfId="24"/>
    <cellStyle name="Millares 5" xfId="25"/>
    <cellStyle name="Millares 6" xfId="46"/>
    <cellStyle name="Millares 7" xfId="47"/>
    <cellStyle name="Millares 8" xfId="48"/>
    <cellStyle name="Moneda [0] 2" xfId="26"/>
    <cellStyle name="Normal" xfId="0" builtinId="0"/>
    <cellStyle name="Normal 10" xfId="3"/>
    <cellStyle name="Normal 10 2" xfId="27"/>
    <cellStyle name="Normal 11" xfId="28"/>
    <cellStyle name="Normal 12" xfId="29"/>
    <cellStyle name="Normal 13" xfId="30"/>
    <cellStyle name="Normal 14" xfId="4"/>
    <cellStyle name="Normal 2" xfId="1"/>
    <cellStyle name="Normal 2 2" xfId="2"/>
    <cellStyle name="Normal 2 2 2" xfId="31"/>
    <cellStyle name="Normal 2 3" xfId="32"/>
    <cellStyle name="Normal 2 3 2" xfId="33"/>
    <cellStyle name="Normal 3" xfId="34"/>
    <cellStyle name="Normal 3 2" xfId="44"/>
    <cellStyle name="Normal 4" xfId="35"/>
    <cellStyle name="Normal 5" xfId="36"/>
    <cellStyle name="Normal 5 2" xfId="37"/>
    <cellStyle name="Normal 6" xfId="38"/>
    <cellStyle name="Normal 7" xfId="39"/>
    <cellStyle name="Normal 8" xfId="40"/>
    <cellStyle name="Normal 9" xfId="41"/>
    <cellStyle name="Porcentual 2" xfId="42"/>
    <cellStyle name="Porcentual 2 2" xfId="43"/>
  </cellStyles>
  <dxfs count="0"/>
  <tableStyles count="0" defaultTableStyle="TableStyleMedium9" defaultPivotStyle="PivotStyleLight16"/>
  <colors>
    <mruColors>
      <color rgb="FF79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3"/>
  <sheetViews>
    <sheetView tabSelected="1" view="pageBreakPreview" topLeftCell="A4" zoomScaleSheetLayoutView="100" workbookViewId="0">
      <selection activeCell="F1" sqref="F1"/>
    </sheetView>
  </sheetViews>
  <sheetFormatPr baseColWidth="10" defaultColWidth="11.42578125" defaultRowHeight="15" x14ac:dyDescent="0.25"/>
  <cols>
    <col min="1" max="1" width="34.5703125" customWidth="1"/>
    <col min="2" max="2" width="32.42578125" customWidth="1"/>
    <col min="3" max="3" width="18.85546875" customWidth="1"/>
    <col min="4" max="4" width="21" customWidth="1"/>
    <col min="5" max="5" width="11.7109375" bestFit="1" customWidth="1"/>
    <col min="6" max="6" width="13" bestFit="1" customWidth="1"/>
    <col min="8" max="8" width="13" bestFit="1" customWidth="1"/>
    <col min="11" max="11" width="16.140625" customWidth="1"/>
    <col min="12" max="17" width="5.7109375" customWidth="1"/>
  </cols>
  <sheetData>
    <row r="2" spans="1:17" ht="24" customHeight="1" x14ac:dyDescent="0.25">
      <c r="A2" s="8" t="s">
        <v>13</v>
      </c>
      <c r="B2" s="8" t="s">
        <v>97</v>
      </c>
      <c r="C2" s="8"/>
      <c r="D2" s="8"/>
      <c r="F2" s="8"/>
      <c r="G2" s="8"/>
      <c r="H2" s="8"/>
      <c r="I2" s="8"/>
    </row>
    <row r="3" spans="1:17" ht="23.25" customHeight="1" x14ac:dyDescent="0.25">
      <c r="A3" s="8" t="s">
        <v>14</v>
      </c>
      <c r="B3" s="8" t="s">
        <v>97</v>
      </c>
      <c r="C3" s="8"/>
      <c r="D3" s="8"/>
      <c r="F3" s="8"/>
      <c r="G3" s="8"/>
      <c r="H3" s="8"/>
      <c r="I3" s="8"/>
    </row>
    <row r="4" spans="1:17" ht="21.75" customHeight="1" x14ac:dyDescent="0.25">
      <c r="A4" s="8" t="s">
        <v>14</v>
      </c>
      <c r="B4" s="8" t="s">
        <v>96</v>
      </c>
      <c r="C4" s="9"/>
      <c r="D4" s="8"/>
      <c r="F4" s="8"/>
      <c r="G4" s="8"/>
      <c r="H4" s="9"/>
      <c r="I4" s="8"/>
    </row>
    <row r="5" spans="1:17" ht="22.5" customHeight="1" x14ac:dyDescent="0.25">
      <c r="A5" s="8" t="s">
        <v>101</v>
      </c>
      <c r="B5" s="8" t="s">
        <v>98</v>
      </c>
      <c r="C5" s="8"/>
      <c r="D5" s="8"/>
      <c r="F5" s="8"/>
      <c r="G5" s="8"/>
      <c r="H5" s="8"/>
      <c r="I5" s="8"/>
    </row>
    <row r="6" spans="1:17" ht="18.75" customHeight="1" x14ac:dyDescent="0.25">
      <c r="A6" s="8" t="s">
        <v>102</v>
      </c>
      <c r="B6" s="8" t="s">
        <v>99</v>
      </c>
      <c r="C6" s="8"/>
      <c r="D6" s="8"/>
      <c r="F6" s="8"/>
      <c r="G6" s="8"/>
      <c r="H6" s="8"/>
      <c r="I6" s="8"/>
    </row>
    <row r="7" spans="1:17" ht="24" customHeight="1" x14ac:dyDescent="0.3">
      <c r="A7" s="8" t="s">
        <v>100</v>
      </c>
      <c r="B7" s="141" t="s">
        <v>103</v>
      </c>
      <c r="C7" s="141"/>
      <c r="D7" s="141"/>
      <c r="F7" s="8"/>
      <c r="G7" s="141"/>
      <c r="H7" s="141"/>
      <c r="I7" s="141"/>
      <c r="J7" s="131" t="s">
        <v>111</v>
      </c>
    </row>
    <row r="8" spans="1:17" ht="27.75" customHeight="1" x14ac:dyDescent="0.25">
      <c r="A8" s="8" t="s">
        <v>105</v>
      </c>
      <c r="B8" s="141" t="s">
        <v>104</v>
      </c>
      <c r="C8" s="141"/>
      <c r="D8" s="141"/>
      <c r="F8" s="8"/>
      <c r="G8" s="141"/>
      <c r="H8" s="141"/>
      <c r="I8" s="141"/>
    </row>
    <row r="9" spans="1:17" ht="23.25" customHeight="1" thickBot="1" x14ac:dyDescent="0.35">
      <c r="A9" s="129" t="s">
        <v>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7" ht="16.5" thickBot="1" x14ac:dyDescent="0.3">
      <c r="A10" s="151" t="s">
        <v>1</v>
      </c>
      <c r="B10" s="172" t="s">
        <v>31</v>
      </c>
      <c r="C10" s="172" t="s">
        <v>2</v>
      </c>
      <c r="D10" s="172" t="s">
        <v>3</v>
      </c>
      <c r="E10" s="172" t="s">
        <v>4</v>
      </c>
      <c r="F10" s="184" t="s">
        <v>5</v>
      </c>
      <c r="G10" s="154" t="s">
        <v>6</v>
      </c>
      <c r="H10" s="155"/>
      <c r="I10" s="155"/>
      <c r="J10" s="156"/>
      <c r="K10" s="163" t="s">
        <v>11</v>
      </c>
      <c r="L10" s="164"/>
      <c r="M10" s="169" t="s">
        <v>12</v>
      </c>
      <c r="N10" s="169"/>
      <c r="O10" s="169"/>
      <c r="P10" s="169"/>
      <c r="Q10" s="170"/>
    </row>
    <row r="11" spans="1:17" ht="9.75" customHeight="1" x14ac:dyDescent="0.25">
      <c r="A11" s="173"/>
      <c r="B11" s="173"/>
      <c r="C11" s="173"/>
      <c r="D11" s="173"/>
      <c r="E11" s="173"/>
      <c r="F11" s="185"/>
      <c r="G11" s="20" t="s">
        <v>7</v>
      </c>
      <c r="H11" s="21" t="s">
        <v>8</v>
      </c>
      <c r="I11" s="21" t="s">
        <v>9</v>
      </c>
      <c r="J11" s="22" t="s">
        <v>10</v>
      </c>
      <c r="K11" s="165"/>
      <c r="L11" s="166"/>
      <c r="M11" s="169"/>
      <c r="N11" s="169"/>
      <c r="O11" s="169"/>
      <c r="P11" s="169"/>
      <c r="Q11" s="170"/>
    </row>
    <row r="12" spans="1:17" ht="98.25" customHeight="1" x14ac:dyDescent="0.25">
      <c r="A12" s="200" t="s">
        <v>38</v>
      </c>
      <c r="B12" s="200" t="s">
        <v>48</v>
      </c>
      <c r="C12" s="26" t="s">
        <v>39</v>
      </c>
      <c r="D12" s="26" t="s">
        <v>41</v>
      </c>
      <c r="E12" s="27">
        <v>1</v>
      </c>
      <c r="F12" s="27">
        <v>1</v>
      </c>
      <c r="G12" s="27">
        <v>1</v>
      </c>
      <c r="H12" s="27"/>
      <c r="I12" s="27"/>
      <c r="J12" s="27"/>
      <c r="K12" s="167">
        <v>440000</v>
      </c>
      <c r="L12" s="168"/>
      <c r="M12" s="147"/>
      <c r="N12" s="148"/>
      <c r="O12" s="148"/>
      <c r="P12" s="148"/>
      <c r="Q12" s="171"/>
    </row>
    <row r="13" spans="1:17" ht="51" customHeight="1" x14ac:dyDescent="0.25">
      <c r="A13" s="217"/>
      <c r="B13" s="217"/>
      <c r="C13" s="28" t="s">
        <v>40</v>
      </c>
      <c r="D13" s="26" t="s">
        <v>42</v>
      </c>
      <c r="E13" s="27"/>
      <c r="F13" s="27">
        <v>52</v>
      </c>
      <c r="G13" s="27">
        <v>13</v>
      </c>
      <c r="H13" s="27">
        <v>13</v>
      </c>
      <c r="I13" s="27">
        <v>13</v>
      </c>
      <c r="J13" s="27">
        <v>13</v>
      </c>
      <c r="K13" s="167">
        <v>1482000</v>
      </c>
      <c r="L13" s="168"/>
      <c r="M13" s="147"/>
      <c r="N13" s="148"/>
      <c r="O13" s="148"/>
      <c r="P13" s="148"/>
      <c r="Q13" s="171"/>
    </row>
    <row r="14" spans="1:17" ht="40.5" customHeight="1" x14ac:dyDescent="0.25">
      <c r="A14" s="201"/>
      <c r="B14" s="201"/>
      <c r="C14" s="29" t="s">
        <v>51</v>
      </c>
      <c r="D14" s="30" t="s">
        <v>52</v>
      </c>
      <c r="E14" s="31"/>
      <c r="F14" s="27">
        <v>180</v>
      </c>
      <c r="G14" s="27"/>
      <c r="H14" s="27">
        <v>3</v>
      </c>
      <c r="I14" s="27"/>
      <c r="J14" s="27">
        <v>3</v>
      </c>
      <c r="K14" s="167">
        <v>1670100</v>
      </c>
      <c r="L14" s="168"/>
      <c r="M14" s="147"/>
      <c r="N14" s="148"/>
      <c r="O14" s="148"/>
      <c r="P14" s="148"/>
      <c r="Q14" s="171"/>
    </row>
    <row r="15" spans="1:17" x14ac:dyDescent="0.25">
      <c r="K15" s="137"/>
      <c r="L15" s="138"/>
    </row>
    <row r="16" spans="1:17" ht="19.5" thickBot="1" x14ac:dyDescent="0.35">
      <c r="A16" s="174" t="s">
        <v>15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7" ht="21.75" customHeight="1" thickBot="1" x14ac:dyDescent="0.3">
      <c r="A17" s="189" t="s">
        <v>16</v>
      </c>
      <c r="B17" s="191" t="s">
        <v>17</v>
      </c>
      <c r="C17" s="154" t="s">
        <v>18</v>
      </c>
      <c r="D17" s="155"/>
      <c r="E17" s="155"/>
      <c r="F17" s="156"/>
      <c r="G17" s="154" t="s">
        <v>23</v>
      </c>
      <c r="H17" s="157"/>
      <c r="I17" s="157"/>
      <c r="J17" s="158"/>
      <c r="K17" s="192" t="s">
        <v>24</v>
      </c>
      <c r="L17" s="194" t="s">
        <v>33</v>
      </c>
      <c r="M17" s="195"/>
      <c r="N17" s="195"/>
      <c r="O17" s="195"/>
      <c r="P17" s="196"/>
      <c r="Q17" s="197"/>
    </row>
    <row r="18" spans="1:17" ht="45.75" customHeight="1" thickBot="1" x14ac:dyDescent="0.3">
      <c r="A18" s="190"/>
      <c r="B18" s="190"/>
      <c r="C18" s="81" t="s">
        <v>19</v>
      </c>
      <c r="D18" s="82" t="s">
        <v>20</v>
      </c>
      <c r="E18" s="82" t="s">
        <v>21</v>
      </c>
      <c r="F18" s="82" t="s">
        <v>22</v>
      </c>
      <c r="G18" s="82" t="s">
        <v>7</v>
      </c>
      <c r="H18" s="82" t="s">
        <v>8</v>
      </c>
      <c r="I18" s="82" t="s">
        <v>9</v>
      </c>
      <c r="J18" s="83" t="s">
        <v>10</v>
      </c>
      <c r="K18" s="193"/>
      <c r="L18" s="32" t="s">
        <v>25</v>
      </c>
      <c r="M18" s="32" t="s">
        <v>26</v>
      </c>
      <c r="N18" s="32" t="s">
        <v>27</v>
      </c>
      <c r="O18" s="32" t="s">
        <v>28</v>
      </c>
      <c r="P18" s="32" t="s">
        <v>29</v>
      </c>
      <c r="Q18" s="32" t="s">
        <v>30</v>
      </c>
    </row>
    <row r="19" spans="1:17" ht="63.75" customHeight="1" x14ac:dyDescent="0.25">
      <c r="A19" s="198" t="s">
        <v>43</v>
      </c>
      <c r="B19" s="258">
        <v>440000</v>
      </c>
      <c r="C19" s="45" t="s">
        <v>44</v>
      </c>
      <c r="D19" s="46">
        <v>4</v>
      </c>
      <c r="E19" s="47">
        <v>50000</v>
      </c>
      <c r="F19" s="47">
        <f>+E19*D19</f>
        <v>200000</v>
      </c>
      <c r="G19" s="48">
        <v>50000</v>
      </c>
      <c r="H19" s="48">
        <v>50000</v>
      </c>
      <c r="I19" s="48">
        <v>50000</v>
      </c>
      <c r="J19" s="48">
        <v>50000</v>
      </c>
      <c r="K19" s="49" t="s">
        <v>32</v>
      </c>
      <c r="L19" s="49">
        <v>15</v>
      </c>
      <c r="M19" s="79" t="s">
        <v>108</v>
      </c>
      <c r="N19" s="50">
        <v>2</v>
      </c>
      <c r="O19" s="50">
        <v>8</v>
      </c>
      <c r="P19" s="50">
        <v>6</v>
      </c>
      <c r="Q19" s="51">
        <v>2</v>
      </c>
    </row>
    <row r="20" spans="1:17" ht="51.75" customHeight="1" x14ac:dyDescent="0.25">
      <c r="A20" s="199"/>
      <c r="B20" s="259"/>
      <c r="C20" s="52" t="s">
        <v>45</v>
      </c>
      <c r="D20" s="53">
        <v>12</v>
      </c>
      <c r="E20" s="54">
        <v>20000</v>
      </c>
      <c r="F20" s="54">
        <f>+E20*D20</f>
        <v>240000</v>
      </c>
      <c r="G20" s="55">
        <v>60000</v>
      </c>
      <c r="H20" s="55">
        <v>60000</v>
      </c>
      <c r="I20" s="55">
        <v>60000</v>
      </c>
      <c r="J20" s="55">
        <v>60000</v>
      </c>
      <c r="K20" s="28" t="s">
        <v>32</v>
      </c>
      <c r="L20" s="28">
        <v>15</v>
      </c>
      <c r="M20" s="80" t="s">
        <v>108</v>
      </c>
      <c r="N20" s="56">
        <v>2</v>
      </c>
      <c r="O20" s="56">
        <v>8</v>
      </c>
      <c r="P20" s="56">
        <v>6</v>
      </c>
      <c r="Q20" s="57">
        <v>2</v>
      </c>
    </row>
    <row r="21" spans="1:17" ht="102" customHeight="1" x14ac:dyDescent="0.25">
      <c r="A21" s="33" t="s">
        <v>46</v>
      </c>
      <c r="B21" s="35">
        <f>+F21</f>
        <v>1482000</v>
      </c>
      <c r="C21" s="58" t="s">
        <v>34</v>
      </c>
      <c r="D21" s="27">
        <v>156</v>
      </c>
      <c r="E21" s="55">
        <v>9500</v>
      </c>
      <c r="F21" s="55">
        <f>+E21*D21</f>
        <v>1482000</v>
      </c>
      <c r="G21" s="55">
        <v>370500</v>
      </c>
      <c r="H21" s="55">
        <v>370500</v>
      </c>
      <c r="I21" s="55">
        <v>370500</v>
      </c>
      <c r="J21" s="55">
        <v>370500</v>
      </c>
      <c r="K21" s="28" t="s">
        <v>32</v>
      </c>
      <c r="L21" s="28">
        <v>15</v>
      </c>
      <c r="M21" s="80" t="s">
        <v>108</v>
      </c>
      <c r="N21" s="56">
        <v>2</v>
      </c>
      <c r="O21" s="56">
        <v>8</v>
      </c>
      <c r="P21" s="56">
        <v>6</v>
      </c>
      <c r="Q21" s="57">
        <v>2</v>
      </c>
    </row>
    <row r="22" spans="1:17" ht="64.5" customHeight="1" thickBot="1" x14ac:dyDescent="0.3">
      <c r="A22" s="34" t="s">
        <v>93</v>
      </c>
      <c r="B22" s="84">
        <f>+F22</f>
        <v>1670100</v>
      </c>
      <c r="C22" s="59" t="s">
        <v>47</v>
      </c>
      <c r="D22" s="60">
        <v>6</v>
      </c>
      <c r="E22" s="61">
        <v>278350</v>
      </c>
      <c r="F22" s="61">
        <v>1670100</v>
      </c>
      <c r="G22" s="61"/>
      <c r="H22" s="61">
        <f>+E22*3</f>
        <v>835050</v>
      </c>
      <c r="I22" s="61"/>
      <c r="J22" s="61">
        <f>+E22*3</f>
        <v>835050</v>
      </c>
      <c r="K22" s="62" t="s">
        <v>32</v>
      </c>
      <c r="L22" s="63">
        <v>15</v>
      </c>
      <c r="M22" s="80" t="s">
        <v>108</v>
      </c>
      <c r="N22" s="64">
        <v>2</v>
      </c>
      <c r="O22" s="64">
        <v>8</v>
      </c>
      <c r="P22" s="64">
        <v>6</v>
      </c>
      <c r="Q22" s="65">
        <v>2</v>
      </c>
    </row>
    <row r="23" spans="1:17" ht="19.5" thickBot="1" x14ac:dyDescent="0.35">
      <c r="A23" s="129" t="s">
        <v>0</v>
      </c>
      <c r="B23" s="130">
        <f>SUM(B19:B22)</f>
        <v>3592100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</row>
    <row r="24" spans="1:17" ht="16.5" thickBot="1" x14ac:dyDescent="0.3">
      <c r="A24" s="151" t="s">
        <v>1</v>
      </c>
      <c r="B24" s="172" t="s">
        <v>31</v>
      </c>
      <c r="C24" s="172" t="s">
        <v>2</v>
      </c>
      <c r="D24" s="172" t="s">
        <v>3</v>
      </c>
      <c r="E24" s="172" t="s">
        <v>4</v>
      </c>
      <c r="F24" s="184" t="s">
        <v>5</v>
      </c>
      <c r="G24" s="154" t="s">
        <v>6</v>
      </c>
      <c r="H24" s="155"/>
      <c r="I24" s="155"/>
      <c r="J24" s="156"/>
      <c r="K24" s="163" t="s">
        <v>11</v>
      </c>
      <c r="L24" s="164"/>
      <c r="M24" s="206" t="s">
        <v>12</v>
      </c>
      <c r="N24" s="207"/>
      <c r="O24" s="207"/>
      <c r="P24" s="207"/>
      <c r="Q24" s="208"/>
    </row>
    <row r="25" spans="1:17" ht="15.75" x14ac:dyDescent="0.25">
      <c r="A25" s="173"/>
      <c r="B25" s="173"/>
      <c r="C25" s="173"/>
      <c r="D25" s="173"/>
      <c r="E25" s="173"/>
      <c r="F25" s="185"/>
      <c r="G25" s="20" t="s">
        <v>7</v>
      </c>
      <c r="H25" s="21" t="s">
        <v>8</v>
      </c>
      <c r="I25" s="21" t="s">
        <v>9</v>
      </c>
      <c r="J25" s="22" t="s">
        <v>10</v>
      </c>
      <c r="K25" s="165"/>
      <c r="L25" s="166"/>
      <c r="M25" s="209"/>
      <c r="N25" s="210"/>
      <c r="O25" s="210"/>
      <c r="P25" s="210"/>
      <c r="Q25" s="211"/>
    </row>
    <row r="26" spans="1:17" ht="73.5" customHeight="1" x14ac:dyDescent="0.25">
      <c r="A26" s="200" t="s">
        <v>49</v>
      </c>
      <c r="B26" s="200" t="s">
        <v>35</v>
      </c>
      <c r="C26" s="69" t="s">
        <v>50</v>
      </c>
      <c r="D26" s="70" t="s">
        <v>53</v>
      </c>
      <c r="E26" s="71">
        <v>1</v>
      </c>
      <c r="F26" s="72">
        <v>1</v>
      </c>
      <c r="G26" s="72">
        <v>1</v>
      </c>
      <c r="H26" s="72"/>
      <c r="I26" s="72"/>
      <c r="J26" s="72"/>
      <c r="K26" s="202">
        <v>660000</v>
      </c>
      <c r="L26" s="203"/>
      <c r="M26" s="212"/>
      <c r="N26" s="213"/>
      <c r="O26" s="213"/>
      <c r="P26" s="213"/>
      <c r="Q26" s="214"/>
    </row>
    <row r="27" spans="1:17" ht="80.25" customHeight="1" x14ac:dyDescent="0.25">
      <c r="A27" s="201"/>
      <c r="B27" s="201"/>
      <c r="C27" s="26" t="s">
        <v>95</v>
      </c>
      <c r="D27" s="26" t="s">
        <v>54</v>
      </c>
      <c r="E27" s="28"/>
      <c r="F27" s="27">
        <v>60</v>
      </c>
      <c r="G27" s="28"/>
      <c r="H27" s="28"/>
      <c r="I27" s="27">
        <v>60</v>
      </c>
      <c r="J27" s="28"/>
      <c r="K27" s="204">
        <v>110000</v>
      </c>
      <c r="L27" s="205"/>
      <c r="M27" s="147"/>
      <c r="N27" s="148"/>
      <c r="O27" s="148"/>
      <c r="P27" s="148"/>
      <c r="Q27" s="171"/>
    </row>
    <row r="28" spans="1:17" ht="32.25" customHeight="1" thickBot="1" x14ac:dyDescent="0.35">
      <c r="A28" s="129" t="s">
        <v>15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39">
        <f>SUM(K26:L27)</f>
        <v>770000</v>
      </c>
      <c r="L28" s="140"/>
    </row>
    <row r="29" spans="1:17" ht="16.5" thickBot="1" x14ac:dyDescent="0.3">
      <c r="A29" s="151" t="s">
        <v>16</v>
      </c>
      <c r="B29" s="153" t="s">
        <v>17</v>
      </c>
      <c r="C29" s="254" t="s">
        <v>18</v>
      </c>
      <c r="D29" s="262"/>
      <c r="E29" s="262"/>
      <c r="F29" s="263"/>
      <c r="G29" s="154" t="s">
        <v>23</v>
      </c>
      <c r="H29" s="157"/>
      <c r="I29" s="157"/>
      <c r="J29" s="158"/>
      <c r="K29" s="159" t="s">
        <v>24</v>
      </c>
      <c r="L29" s="254" t="s">
        <v>33</v>
      </c>
      <c r="M29" s="255"/>
      <c r="N29" s="255"/>
      <c r="O29" s="255"/>
      <c r="P29" s="256"/>
      <c r="Q29" s="257"/>
    </row>
    <row r="30" spans="1:17" ht="48" thickBot="1" x14ac:dyDescent="0.3">
      <c r="A30" s="152"/>
      <c r="B30" s="152"/>
      <c r="C30" s="81" t="s">
        <v>19</v>
      </c>
      <c r="D30" s="82" t="s">
        <v>20</v>
      </c>
      <c r="E30" s="82" t="s">
        <v>21</v>
      </c>
      <c r="F30" s="82" t="s">
        <v>22</v>
      </c>
      <c r="G30" s="82" t="s">
        <v>7</v>
      </c>
      <c r="H30" s="82" t="s">
        <v>8</v>
      </c>
      <c r="I30" s="82" t="s">
        <v>9</v>
      </c>
      <c r="J30" s="83" t="s">
        <v>10</v>
      </c>
      <c r="K30" s="160"/>
      <c r="L30" s="82" t="s">
        <v>25</v>
      </c>
      <c r="M30" s="82" t="s">
        <v>26</v>
      </c>
      <c r="N30" s="82" t="s">
        <v>27</v>
      </c>
      <c r="O30" s="82" t="s">
        <v>28</v>
      </c>
      <c r="P30" s="82" t="s">
        <v>29</v>
      </c>
      <c r="Q30" s="82" t="s">
        <v>30</v>
      </c>
    </row>
    <row r="31" spans="1:17" ht="69.75" customHeight="1" x14ac:dyDescent="0.25">
      <c r="A31" s="218" t="s">
        <v>56</v>
      </c>
      <c r="B31" s="221">
        <v>660000</v>
      </c>
      <c r="C31" s="74" t="s">
        <v>58</v>
      </c>
      <c r="D31" s="75">
        <v>2</v>
      </c>
      <c r="E31" s="37">
        <v>30000</v>
      </c>
      <c r="F31" s="37">
        <f>+E31*D31</f>
        <v>60000</v>
      </c>
      <c r="G31" s="37">
        <v>30000</v>
      </c>
      <c r="H31" s="37">
        <v>30000</v>
      </c>
      <c r="I31" s="37"/>
      <c r="J31" s="37"/>
      <c r="K31" s="38" t="s">
        <v>32</v>
      </c>
      <c r="L31" s="75">
        <v>15</v>
      </c>
      <c r="M31" s="75" t="s">
        <v>108</v>
      </c>
      <c r="N31" s="38">
        <v>2</v>
      </c>
      <c r="O31" s="38">
        <v>8</v>
      </c>
      <c r="P31" s="38">
        <v>6</v>
      </c>
      <c r="Q31" s="91">
        <v>2</v>
      </c>
    </row>
    <row r="32" spans="1:17" ht="72" customHeight="1" x14ac:dyDescent="0.25">
      <c r="A32" s="219"/>
      <c r="B32" s="135"/>
      <c r="C32" s="76" t="s">
        <v>57</v>
      </c>
      <c r="D32" s="39">
        <v>1</v>
      </c>
      <c r="E32" s="40">
        <v>150000</v>
      </c>
      <c r="F32" s="40">
        <f>+E32*D32</f>
        <v>150000</v>
      </c>
      <c r="G32" s="40"/>
      <c r="H32" s="40">
        <v>150000</v>
      </c>
      <c r="I32" s="41"/>
      <c r="J32" s="41"/>
      <c r="K32" s="24" t="s">
        <v>32</v>
      </c>
      <c r="L32" s="23">
        <v>15</v>
      </c>
      <c r="M32" s="23" t="s">
        <v>108</v>
      </c>
      <c r="N32" s="24">
        <v>2</v>
      </c>
      <c r="O32" s="24">
        <v>8</v>
      </c>
      <c r="P32" s="24">
        <v>6</v>
      </c>
      <c r="Q32" s="92">
        <v>2</v>
      </c>
    </row>
    <row r="33" spans="1:17" ht="74.25" customHeight="1" x14ac:dyDescent="0.25">
      <c r="A33" s="220"/>
      <c r="B33" s="136"/>
      <c r="C33" s="74" t="s">
        <v>59</v>
      </c>
      <c r="D33" s="23">
        <v>500</v>
      </c>
      <c r="E33" s="41">
        <v>900</v>
      </c>
      <c r="F33" s="41">
        <f>+E33*D33</f>
        <v>450000</v>
      </c>
      <c r="G33" s="41"/>
      <c r="H33" s="41"/>
      <c r="I33" s="41"/>
      <c r="J33" s="41">
        <v>450000</v>
      </c>
      <c r="K33" s="24" t="s">
        <v>32</v>
      </c>
      <c r="L33" s="23">
        <v>15</v>
      </c>
      <c r="M33" s="23" t="s">
        <v>108</v>
      </c>
      <c r="N33" s="24">
        <v>2</v>
      </c>
      <c r="O33" s="24">
        <v>2</v>
      </c>
      <c r="P33" s="24">
        <v>2</v>
      </c>
      <c r="Q33" s="92">
        <v>1</v>
      </c>
    </row>
    <row r="34" spans="1:17" ht="101.25" customHeight="1" thickBot="1" x14ac:dyDescent="0.3">
      <c r="A34" s="34" t="s">
        <v>55</v>
      </c>
      <c r="B34" s="73">
        <v>110000</v>
      </c>
      <c r="C34" s="77" t="s">
        <v>60</v>
      </c>
      <c r="D34" s="36">
        <v>2</v>
      </c>
      <c r="E34" s="78">
        <v>55000</v>
      </c>
      <c r="F34" s="78">
        <f>+E34*D34</f>
        <v>110000</v>
      </c>
      <c r="G34" s="78"/>
      <c r="H34" s="78"/>
      <c r="I34" s="42">
        <v>55000</v>
      </c>
      <c r="J34" s="42">
        <v>55000</v>
      </c>
      <c r="K34" s="43" t="s">
        <v>32</v>
      </c>
      <c r="L34" s="44">
        <v>15</v>
      </c>
      <c r="M34" s="44" t="s">
        <v>108</v>
      </c>
      <c r="N34" s="43">
        <v>2</v>
      </c>
      <c r="O34" s="43">
        <v>8</v>
      </c>
      <c r="P34" s="43">
        <v>6</v>
      </c>
      <c r="Q34" s="94">
        <v>2</v>
      </c>
    </row>
    <row r="35" spans="1:17" x14ac:dyDescent="0.25">
      <c r="B35" s="128">
        <f>SUM(B31:B34)</f>
        <v>770000</v>
      </c>
    </row>
    <row r="36" spans="1:17" x14ac:dyDescent="0.25">
      <c r="F36" s="7"/>
    </row>
    <row r="37" spans="1:17" ht="19.5" thickBot="1" x14ac:dyDescent="0.35">
      <c r="A37" s="150" t="s">
        <v>0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</row>
    <row r="38" spans="1:17" ht="15.75" x14ac:dyDescent="0.25">
      <c r="A38" s="247" t="s">
        <v>1</v>
      </c>
      <c r="B38" s="249" t="s">
        <v>31</v>
      </c>
      <c r="C38" s="251" t="s">
        <v>2</v>
      </c>
      <c r="D38" s="251" t="s">
        <v>3</v>
      </c>
      <c r="E38" s="251" t="s">
        <v>4</v>
      </c>
      <c r="F38" s="251" t="s">
        <v>5</v>
      </c>
      <c r="G38" s="264" t="s">
        <v>6</v>
      </c>
      <c r="H38" s="265"/>
      <c r="I38" s="265"/>
      <c r="J38" s="265"/>
      <c r="K38" s="266" t="s">
        <v>11</v>
      </c>
      <c r="L38" s="266"/>
      <c r="M38" s="243" t="s">
        <v>12</v>
      </c>
      <c r="N38" s="243"/>
      <c r="O38" s="243"/>
      <c r="P38" s="243"/>
      <c r="Q38" s="244"/>
    </row>
    <row r="39" spans="1:17" ht="15.75" x14ac:dyDescent="0.25">
      <c r="A39" s="248"/>
      <c r="B39" s="250"/>
      <c r="C39" s="176"/>
      <c r="D39" s="176"/>
      <c r="E39" s="176"/>
      <c r="F39" s="176"/>
      <c r="G39" s="85" t="s">
        <v>7</v>
      </c>
      <c r="H39" s="85" t="s">
        <v>8</v>
      </c>
      <c r="I39" s="85" t="s">
        <v>9</v>
      </c>
      <c r="J39" s="85" t="s">
        <v>10</v>
      </c>
      <c r="K39" s="267"/>
      <c r="L39" s="267"/>
      <c r="M39" s="245"/>
      <c r="N39" s="245"/>
      <c r="O39" s="245"/>
      <c r="P39" s="245"/>
      <c r="Q39" s="246"/>
    </row>
    <row r="40" spans="1:17" ht="139.5" customHeight="1" thickBot="1" x14ac:dyDescent="0.3">
      <c r="A40" s="87" t="s">
        <v>62</v>
      </c>
      <c r="B40" s="88" t="s">
        <v>67</v>
      </c>
      <c r="C40" s="89" t="s">
        <v>61</v>
      </c>
      <c r="D40" s="90" t="s">
        <v>63</v>
      </c>
      <c r="E40" s="62">
        <v>1</v>
      </c>
      <c r="F40" s="63">
        <v>1</v>
      </c>
      <c r="G40" s="63"/>
      <c r="H40" s="63"/>
      <c r="I40" s="63">
        <v>1</v>
      </c>
      <c r="J40" s="63"/>
      <c r="K40" s="268">
        <f>+B44+B47</f>
        <v>1540000</v>
      </c>
      <c r="L40" s="268"/>
      <c r="M40" s="215"/>
      <c r="N40" s="215"/>
      <c r="O40" s="215"/>
      <c r="P40" s="215"/>
      <c r="Q40" s="216"/>
    </row>
    <row r="41" spans="1:17" ht="19.5" thickBot="1" x14ac:dyDescent="0.35">
      <c r="A41" s="150" t="s">
        <v>15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</row>
    <row r="42" spans="1:17" ht="16.5" thickBot="1" x14ac:dyDescent="0.3">
      <c r="A42" s="151" t="s">
        <v>16</v>
      </c>
      <c r="B42" s="153" t="s">
        <v>17</v>
      </c>
      <c r="C42" s="154" t="s">
        <v>18</v>
      </c>
      <c r="D42" s="155"/>
      <c r="E42" s="155"/>
      <c r="F42" s="156"/>
      <c r="G42" s="154" t="s">
        <v>23</v>
      </c>
      <c r="H42" s="157"/>
      <c r="I42" s="157"/>
      <c r="J42" s="158"/>
      <c r="K42" s="159" t="s">
        <v>24</v>
      </c>
      <c r="L42" s="186" t="s">
        <v>33</v>
      </c>
      <c r="M42" s="225"/>
      <c r="N42" s="225"/>
      <c r="O42" s="225"/>
      <c r="P42" s="226"/>
      <c r="Q42" s="227"/>
    </row>
    <row r="43" spans="1:17" ht="48" thickBot="1" x14ac:dyDescent="0.3">
      <c r="A43" s="152"/>
      <c r="B43" s="152"/>
      <c r="C43" s="81" t="s">
        <v>19</v>
      </c>
      <c r="D43" s="82" t="s">
        <v>20</v>
      </c>
      <c r="E43" s="82" t="s">
        <v>21</v>
      </c>
      <c r="F43" s="82" t="s">
        <v>22</v>
      </c>
      <c r="G43" s="82" t="s">
        <v>7</v>
      </c>
      <c r="H43" s="82" t="s">
        <v>8</v>
      </c>
      <c r="I43" s="82" t="s">
        <v>9</v>
      </c>
      <c r="J43" s="83" t="s">
        <v>10</v>
      </c>
      <c r="K43" s="160"/>
      <c r="L43" s="82" t="s">
        <v>25</v>
      </c>
      <c r="M43" s="82" t="s">
        <v>26</v>
      </c>
      <c r="N43" s="82" t="s">
        <v>27</v>
      </c>
      <c r="O43" s="82" t="s">
        <v>28</v>
      </c>
      <c r="P43" s="82" t="s">
        <v>29</v>
      </c>
      <c r="Q43" s="82" t="s">
        <v>30</v>
      </c>
    </row>
    <row r="44" spans="1:17" ht="38.25" customHeight="1" x14ac:dyDescent="0.25">
      <c r="A44" s="218" t="s">
        <v>68</v>
      </c>
      <c r="B44" s="221">
        <v>700000</v>
      </c>
      <c r="C44" s="95" t="s">
        <v>64</v>
      </c>
      <c r="D44" s="75">
        <v>1</v>
      </c>
      <c r="E44" s="37">
        <v>350000</v>
      </c>
      <c r="F44" s="37">
        <f>+E44*D44</f>
        <v>350000</v>
      </c>
      <c r="G44" s="37"/>
      <c r="H44" s="37"/>
      <c r="I44" s="37">
        <v>350000</v>
      </c>
      <c r="J44" s="37"/>
      <c r="K44" s="38" t="s">
        <v>32</v>
      </c>
      <c r="L44" s="38">
        <v>15</v>
      </c>
      <c r="M44" s="97" t="s">
        <v>108</v>
      </c>
      <c r="N44" s="38">
        <v>2</v>
      </c>
      <c r="O44" s="38">
        <v>8</v>
      </c>
      <c r="P44" s="38">
        <v>7</v>
      </c>
      <c r="Q44" s="91">
        <v>1</v>
      </c>
    </row>
    <row r="45" spans="1:17" ht="77.25" customHeight="1" x14ac:dyDescent="0.25">
      <c r="A45" s="219"/>
      <c r="B45" s="135"/>
      <c r="C45" s="74" t="s">
        <v>65</v>
      </c>
      <c r="D45" s="23">
        <v>3</v>
      </c>
      <c r="E45" s="41">
        <v>30000</v>
      </c>
      <c r="F45" s="41">
        <f>+E45*D45</f>
        <v>90000</v>
      </c>
      <c r="G45" s="41"/>
      <c r="H45" s="41">
        <v>45000</v>
      </c>
      <c r="I45" s="41">
        <v>45000</v>
      </c>
      <c r="J45" s="41"/>
      <c r="K45" s="24" t="s">
        <v>32</v>
      </c>
      <c r="L45" s="24">
        <v>15</v>
      </c>
      <c r="M45" s="98" t="s">
        <v>108</v>
      </c>
      <c r="N45" s="24">
        <v>2</v>
      </c>
      <c r="O45" s="24">
        <v>8</v>
      </c>
      <c r="P45" s="24">
        <v>6</v>
      </c>
      <c r="Q45" s="92">
        <v>2</v>
      </c>
    </row>
    <row r="46" spans="1:17" ht="67.5" customHeight="1" x14ac:dyDescent="0.25">
      <c r="A46" s="220"/>
      <c r="B46" s="136"/>
      <c r="C46" s="74" t="s">
        <v>66</v>
      </c>
      <c r="D46" s="23">
        <v>1</v>
      </c>
      <c r="E46" s="41">
        <v>260000</v>
      </c>
      <c r="F46" s="41">
        <f>+E46*D46</f>
        <v>260000</v>
      </c>
      <c r="G46" s="41"/>
      <c r="H46" s="41"/>
      <c r="I46" s="41"/>
      <c r="J46" s="41">
        <v>260000</v>
      </c>
      <c r="K46" s="24" t="s">
        <v>32</v>
      </c>
      <c r="L46" s="24">
        <v>15</v>
      </c>
      <c r="M46" s="98" t="s">
        <v>108</v>
      </c>
      <c r="N46" s="24">
        <v>2</v>
      </c>
      <c r="O46" s="24">
        <v>2</v>
      </c>
      <c r="P46" s="24">
        <v>2</v>
      </c>
      <c r="Q46" s="92">
        <v>2</v>
      </c>
    </row>
    <row r="47" spans="1:17" ht="30.75" customHeight="1" x14ac:dyDescent="0.25">
      <c r="A47" s="240" t="s">
        <v>75</v>
      </c>
      <c r="B47" s="134">
        <v>840000</v>
      </c>
      <c r="C47" s="66" t="s">
        <v>70</v>
      </c>
      <c r="D47" s="68">
        <v>5000</v>
      </c>
      <c r="E47" s="96">
        <v>32</v>
      </c>
      <c r="F47" s="41">
        <f t="shared" ref="F47:F52" si="0">+E47*D47</f>
        <v>160000</v>
      </c>
      <c r="G47" s="41"/>
      <c r="H47" s="41"/>
      <c r="I47" s="41"/>
      <c r="J47" s="41"/>
      <c r="K47" s="24" t="s">
        <v>32</v>
      </c>
      <c r="L47" s="24">
        <v>15</v>
      </c>
      <c r="M47" s="98" t="s">
        <v>108</v>
      </c>
      <c r="N47" s="24">
        <v>2</v>
      </c>
      <c r="O47" s="24">
        <v>8</v>
      </c>
      <c r="P47" s="24">
        <v>6</v>
      </c>
      <c r="Q47" s="92">
        <v>2</v>
      </c>
    </row>
    <row r="48" spans="1:17" ht="30" customHeight="1" x14ac:dyDescent="0.25">
      <c r="A48" s="219"/>
      <c r="B48" s="135"/>
      <c r="C48" s="66" t="s">
        <v>71</v>
      </c>
      <c r="D48" s="68">
        <v>5000</v>
      </c>
      <c r="E48" s="96">
        <v>32</v>
      </c>
      <c r="F48" s="41">
        <f t="shared" si="0"/>
        <v>160000</v>
      </c>
      <c r="G48" s="96"/>
      <c r="H48" s="96"/>
      <c r="I48" s="96"/>
      <c r="J48" s="96"/>
      <c r="K48" s="24" t="s">
        <v>32</v>
      </c>
      <c r="L48" s="67">
        <v>15</v>
      </c>
      <c r="M48" s="99" t="s">
        <v>108</v>
      </c>
      <c r="N48" s="67">
        <v>2</v>
      </c>
      <c r="O48" s="67">
        <v>2</v>
      </c>
      <c r="P48" s="67">
        <v>2</v>
      </c>
      <c r="Q48" s="93">
        <v>1</v>
      </c>
    </row>
    <row r="49" spans="1:17" ht="45" customHeight="1" x14ac:dyDescent="0.25">
      <c r="A49" s="219"/>
      <c r="B49" s="135"/>
      <c r="C49" s="66" t="s">
        <v>72</v>
      </c>
      <c r="D49" s="68">
        <v>5000</v>
      </c>
      <c r="E49" s="96">
        <v>32</v>
      </c>
      <c r="F49" s="41">
        <f t="shared" si="0"/>
        <v>160000</v>
      </c>
      <c r="G49" s="96"/>
      <c r="H49" s="96"/>
      <c r="I49" s="96"/>
      <c r="J49" s="96"/>
      <c r="K49" s="24" t="s">
        <v>32</v>
      </c>
      <c r="L49" s="67">
        <v>15</v>
      </c>
      <c r="M49" s="99" t="s">
        <v>108</v>
      </c>
      <c r="N49" s="67">
        <v>2</v>
      </c>
      <c r="O49" s="67">
        <v>2</v>
      </c>
      <c r="P49" s="67">
        <v>2</v>
      </c>
      <c r="Q49" s="93">
        <v>1</v>
      </c>
    </row>
    <row r="50" spans="1:17" ht="67.5" customHeight="1" x14ac:dyDescent="0.25">
      <c r="A50" s="219"/>
      <c r="B50" s="135"/>
      <c r="C50" s="66" t="s">
        <v>73</v>
      </c>
      <c r="D50" s="68">
        <v>5000</v>
      </c>
      <c r="E50" s="96">
        <v>32</v>
      </c>
      <c r="F50" s="41">
        <f t="shared" si="0"/>
        <v>160000</v>
      </c>
      <c r="G50" s="96"/>
      <c r="H50" s="96"/>
      <c r="I50" s="96"/>
      <c r="J50" s="96"/>
      <c r="K50" s="24" t="s">
        <v>32</v>
      </c>
      <c r="L50" s="67">
        <v>15</v>
      </c>
      <c r="M50" s="99" t="s">
        <v>108</v>
      </c>
      <c r="N50" s="67">
        <v>2</v>
      </c>
      <c r="O50" s="67">
        <v>2</v>
      </c>
      <c r="P50" s="67">
        <v>2</v>
      </c>
      <c r="Q50" s="93">
        <v>1</v>
      </c>
    </row>
    <row r="51" spans="1:17" ht="69" customHeight="1" x14ac:dyDescent="0.25">
      <c r="A51" s="219"/>
      <c r="B51" s="135"/>
      <c r="C51" s="66" t="s">
        <v>74</v>
      </c>
      <c r="D51" s="68">
        <v>5000</v>
      </c>
      <c r="E51" s="96">
        <v>32</v>
      </c>
      <c r="F51" s="41">
        <f t="shared" si="0"/>
        <v>160000</v>
      </c>
      <c r="G51" s="96"/>
      <c r="H51" s="96"/>
      <c r="I51" s="96"/>
      <c r="J51" s="96"/>
      <c r="K51" s="24" t="s">
        <v>32</v>
      </c>
      <c r="L51" s="67">
        <v>15</v>
      </c>
      <c r="M51" s="99" t="s">
        <v>108</v>
      </c>
      <c r="N51" s="67">
        <v>2</v>
      </c>
      <c r="O51" s="67">
        <v>2</v>
      </c>
      <c r="P51" s="67">
        <v>2</v>
      </c>
      <c r="Q51" s="93">
        <v>1</v>
      </c>
    </row>
    <row r="52" spans="1:17" ht="41.25" customHeight="1" thickBot="1" x14ac:dyDescent="0.3">
      <c r="A52" s="241"/>
      <c r="B52" s="242"/>
      <c r="C52" s="86" t="s">
        <v>69</v>
      </c>
      <c r="D52" s="44">
        <v>2000</v>
      </c>
      <c r="E52" s="42">
        <v>20</v>
      </c>
      <c r="F52" s="42">
        <f t="shared" si="0"/>
        <v>40000</v>
      </c>
      <c r="G52" s="42"/>
      <c r="H52" s="42"/>
      <c r="I52" s="42"/>
      <c r="J52" s="42"/>
      <c r="K52" s="24" t="s">
        <v>32</v>
      </c>
      <c r="L52" s="43">
        <v>15</v>
      </c>
      <c r="M52" s="100" t="s">
        <v>108</v>
      </c>
      <c r="N52" s="43">
        <v>2</v>
      </c>
      <c r="O52" s="43">
        <v>8</v>
      </c>
      <c r="P52" s="43">
        <v>6</v>
      </c>
      <c r="Q52" s="94">
        <v>3</v>
      </c>
    </row>
    <row r="53" spans="1:17" x14ac:dyDescent="0.25">
      <c r="B53" s="127">
        <f>SUM(B44:B52)</f>
        <v>1540000</v>
      </c>
    </row>
    <row r="55" spans="1:17" ht="19.5" thickBot="1" x14ac:dyDescent="0.35">
      <c r="A55" s="150" t="s">
        <v>0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</row>
    <row r="56" spans="1:17" ht="16.5" thickBot="1" x14ac:dyDescent="0.3">
      <c r="A56" s="151" t="s">
        <v>1</v>
      </c>
      <c r="B56" s="172" t="s">
        <v>31</v>
      </c>
      <c r="C56" s="172" t="s">
        <v>2</v>
      </c>
      <c r="D56" s="172" t="s">
        <v>3</v>
      </c>
      <c r="E56" s="172" t="s">
        <v>4</v>
      </c>
      <c r="F56" s="184" t="s">
        <v>5</v>
      </c>
      <c r="G56" s="186" t="s">
        <v>6</v>
      </c>
      <c r="H56" s="187"/>
      <c r="I56" s="187"/>
      <c r="J56" s="188"/>
      <c r="K56" s="159" t="s">
        <v>11</v>
      </c>
      <c r="L56" s="228"/>
      <c r="M56" s="231" t="s">
        <v>12</v>
      </c>
      <c r="N56" s="232"/>
      <c r="O56" s="232"/>
      <c r="P56" s="232"/>
      <c r="Q56" s="233"/>
    </row>
    <row r="57" spans="1:17" ht="15.75" x14ac:dyDescent="0.25">
      <c r="A57" s="173"/>
      <c r="B57" s="173"/>
      <c r="C57" s="173"/>
      <c r="D57" s="173"/>
      <c r="E57" s="173"/>
      <c r="F57" s="185"/>
      <c r="G57" s="20" t="s">
        <v>7</v>
      </c>
      <c r="H57" s="21" t="s">
        <v>8</v>
      </c>
      <c r="I57" s="21" t="s">
        <v>9</v>
      </c>
      <c r="J57" s="22" t="s">
        <v>10</v>
      </c>
      <c r="K57" s="229"/>
      <c r="L57" s="230"/>
      <c r="M57" s="234"/>
      <c r="N57" s="235"/>
      <c r="O57" s="235"/>
      <c r="P57" s="235"/>
      <c r="Q57" s="236"/>
    </row>
    <row r="58" spans="1:17" ht="63.75" thickBot="1" x14ac:dyDescent="0.3">
      <c r="A58" s="101" t="s">
        <v>76</v>
      </c>
      <c r="B58" s="101" t="s">
        <v>77</v>
      </c>
      <c r="C58" s="26" t="s">
        <v>61</v>
      </c>
      <c r="D58" s="101" t="s">
        <v>78</v>
      </c>
      <c r="E58" s="28">
        <v>1</v>
      </c>
      <c r="F58" s="27">
        <v>224</v>
      </c>
      <c r="G58" s="27"/>
      <c r="H58" s="27">
        <v>56</v>
      </c>
      <c r="I58" s="27">
        <v>112</v>
      </c>
      <c r="J58" s="27">
        <v>56</v>
      </c>
      <c r="K58" s="142">
        <v>700000</v>
      </c>
      <c r="L58" s="143"/>
      <c r="M58" s="237"/>
      <c r="N58" s="238"/>
      <c r="O58" s="238"/>
      <c r="P58" s="238"/>
      <c r="Q58" s="239"/>
    </row>
    <row r="59" spans="1:17" ht="19.5" thickBot="1" x14ac:dyDescent="0.35">
      <c r="A59" s="150" t="s">
        <v>15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</row>
    <row r="60" spans="1:17" ht="16.5" thickBot="1" x14ac:dyDescent="0.3">
      <c r="A60" s="151" t="s">
        <v>16</v>
      </c>
      <c r="B60" s="153" t="s">
        <v>17</v>
      </c>
      <c r="C60" s="154" t="s">
        <v>18</v>
      </c>
      <c r="D60" s="155"/>
      <c r="E60" s="155"/>
      <c r="F60" s="156"/>
      <c r="G60" s="154" t="s">
        <v>23</v>
      </c>
      <c r="H60" s="157"/>
      <c r="I60" s="157"/>
      <c r="J60" s="158"/>
      <c r="K60" s="159" t="s">
        <v>24</v>
      </c>
      <c r="L60" s="154" t="s">
        <v>33</v>
      </c>
      <c r="M60" s="157"/>
      <c r="N60" s="157"/>
      <c r="O60" s="157"/>
      <c r="P60" s="161"/>
      <c r="Q60" s="162"/>
    </row>
    <row r="61" spans="1:17" ht="48" thickBot="1" x14ac:dyDescent="0.3">
      <c r="A61" s="152"/>
      <c r="B61" s="152"/>
      <c r="C61" s="81" t="s">
        <v>19</v>
      </c>
      <c r="D61" s="82" t="s">
        <v>20</v>
      </c>
      <c r="E61" s="82" t="s">
        <v>21</v>
      </c>
      <c r="F61" s="82" t="s">
        <v>22</v>
      </c>
      <c r="G61" s="82" t="s">
        <v>7</v>
      </c>
      <c r="H61" s="82" t="s">
        <v>8</v>
      </c>
      <c r="I61" s="82" t="s">
        <v>9</v>
      </c>
      <c r="J61" s="83" t="s">
        <v>10</v>
      </c>
      <c r="K61" s="160"/>
      <c r="L61" s="82" t="s">
        <v>25</v>
      </c>
      <c r="M61" s="82" t="s">
        <v>26</v>
      </c>
      <c r="N61" s="82" t="s">
        <v>27</v>
      </c>
      <c r="O61" s="82" t="s">
        <v>28</v>
      </c>
      <c r="P61" s="82" t="s">
        <v>29</v>
      </c>
      <c r="Q61" s="82" t="s">
        <v>30</v>
      </c>
    </row>
    <row r="62" spans="1:17" ht="78.75" customHeight="1" x14ac:dyDescent="0.25">
      <c r="A62" s="105" t="s">
        <v>79</v>
      </c>
      <c r="B62" s="106">
        <v>700000</v>
      </c>
      <c r="C62" s="102" t="s">
        <v>80</v>
      </c>
      <c r="D62" s="103">
        <v>224</v>
      </c>
      <c r="E62" s="48">
        <v>3125</v>
      </c>
      <c r="F62" s="48">
        <f>+E62*D62</f>
        <v>700000</v>
      </c>
      <c r="G62" s="48"/>
      <c r="H62" s="48">
        <f>+H58*E62</f>
        <v>175000</v>
      </c>
      <c r="I62" s="48">
        <f>+I58*E62</f>
        <v>350000</v>
      </c>
      <c r="J62" s="48">
        <f>+J58*E62</f>
        <v>175000</v>
      </c>
      <c r="K62" s="49" t="s">
        <v>32</v>
      </c>
      <c r="L62" s="49">
        <v>15</v>
      </c>
      <c r="M62" s="98" t="s">
        <v>108</v>
      </c>
      <c r="N62" s="49">
        <v>2</v>
      </c>
      <c r="O62" s="49">
        <v>8</v>
      </c>
      <c r="P62" s="49">
        <v>6</v>
      </c>
      <c r="Q62" s="104">
        <v>2</v>
      </c>
    </row>
    <row r="63" spans="1:17" x14ac:dyDescent="0.25">
      <c r="B63" s="127">
        <f>+B62</f>
        <v>700000</v>
      </c>
    </row>
    <row r="64" spans="1:17" ht="18.75" x14ac:dyDescent="0.3">
      <c r="A64" s="174" t="s">
        <v>0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</row>
    <row r="65" spans="1:18" ht="15.75" x14ac:dyDescent="0.25">
      <c r="A65" s="151" t="s">
        <v>1</v>
      </c>
      <c r="B65" s="172" t="s">
        <v>31</v>
      </c>
      <c r="C65" s="175" t="s">
        <v>2</v>
      </c>
      <c r="D65" s="175" t="s">
        <v>3</v>
      </c>
      <c r="E65" s="175" t="s">
        <v>4</v>
      </c>
      <c r="F65" s="177" t="s">
        <v>5</v>
      </c>
      <c r="G65" s="179" t="s">
        <v>6</v>
      </c>
      <c r="H65" s="180"/>
      <c r="I65" s="180"/>
      <c r="J65" s="181"/>
      <c r="K65" s="182" t="s">
        <v>11</v>
      </c>
      <c r="L65" s="183"/>
      <c r="M65" s="144" t="s">
        <v>12</v>
      </c>
      <c r="N65" s="145"/>
      <c r="O65" s="145"/>
      <c r="P65" s="145"/>
      <c r="Q65" s="146"/>
    </row>
    <row r="66" spans="1:18" ht="15.75" x14ac:dyDescent="0.25">
      <c r="A66" s="173"/>
      <c r="B66" s="173"/>
      <c r="C66" s="176"/>
      <c r="D66" s="176"/>
      <c r="E66" s="176"/>
      <c r="F66" s="178"/>
      <c r="G66" s="107" t="s">
        <v>7</v>
      </c>
      <c r="H66" s="85" t="s">
        <v>8</v>
      </c>
      <c r="I66" s="85" t="s">
        <v>9</v>
      </c>
      <c r="J66" s="108" t="s">
        <v>10</v>
      </c>
      <c r="K66" s="182"/>
      <c r="L66" s="183"/>
      <c r="M66" s="144"/>
      <c r="N66" s="145"/>
      <c r="O66" s="145"/>
      <c r="P66" s="145"/>
      <c r="Q66" s="146"/>
    </row>
    <row r="67" spans="1:18" ht="107.25" customHeight="1" x14ac:dyDescent="0.25">
      <c r="A67" s="109" t="s">
        <v>81</v>
      </c>
      <c r="B67" s="101" t="s">
        <v>36</v>
      </c>
      <c r="C67" s="26" t="s">
        <v>82</v>
      </c>
      <c r="D67" s="101" t="s">
        <v>83</v>
      </c>
      <c r="E67" s="28">
        <v>1</v>
      </c>
      <c r="F67" s="27">
        <v>1</v>
      </c>
      <c r="G67" s="27">
        <v>1</v>
      </c>
      <c r="H67" s="27">
        <v>1</v>
      </c>
      <c r="I67" s="27">
        <v>1</v>
      </c>
      <c r="J67" s="27">
        <v>1</v>
      </c>
      <c r="K67" s="142">
        <f>SUM(B71:B81)</f>
        <v>2566500</v>
      </c>
      <c r="L67" s="143"/>
      <c r="M67" s="147"/>
      <c r="N67" s="148"/>
      <c r="O67" s="148"/>
      <c r="P67" s="148"/>
      <c r="Q67" s="149"/>
      <c r="R67">
        <f>3125*224</f>
        <v>700000</v>
      </c>
    </row>
    <row r="68" spans="1:18" ht="19.5" thickBot="1" x14ac:dyDescent="0.35">
      <c r="A68" s="150" t="s">
        <v>15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</row>
    <row r="69" spans="1:18" ht="16.5" thickBot="1" x14ac:dyDescent="0.3">
      <c r="A69" s="151" t="s">
        <v>16</v>
      </c>
      <c r="B69" s="153" t="s">
        <v>17</v>
      </c>
      <c r="C69" s="154" t="s">
        <v>18</v>
      </c>
      <c r="D69" s="155"/>
      <c r="E69" s="155"/>
      <c r="F69" s="156"/>
      <c r="G69" s="154" t="s">
        <v>23</v>
      </c>
      <c r="H69" s="157"/>
      <c r="I69" s="157"/>
      <c r="J69" s="158"/>
      <c r="K69" s="159" t="s">
        <v>24</v>
      </c>
      <c r="L69" s="154" t="s">
        <v>33</v>
      </c>
      <c r="M69" s="157"/>
      <c r="N69" s="157"/>
      <c r="O69" s="157"/>
      <c r="P69" s="161"/>
      <c r="Q69" s="162"/>
    </row>
    <row r="70" spans="1:18" ht="48" thickBot="1" x14ac:dyDescent="0.3">
      <c r="A70" s="152"/>
      <c r="B70" s="152"/>
      <c r="C70" s="81" t="s">
        <v>19</v>
      </c>
      <c r="D70" s="82" t="s">
        <v>20</v>
      </c>
      <c r="E70" s="82" t="s">
        <v>21</v>
      </c>
      <c r="F70" s="82" t="s">
        <v>22</v>
      </c>
      <c r="G70" s="82" t="s">
        <v>7</v>
      </c>
      <c r="H70" s="82" t="s">
        <v>8</v>
      </c>
      <c r="I70" s="82" t="s">
        <v>9</v>
      </c>
      <c r="J70" s="83" t="s">
        <v>10</v>
      </c>
      <c r="K70" s="160"/>
      <c r="L70" s="82" t="s">
        <v>25</v>
      </c>
      <c r="M70" s="82" t="s">
        <v>26</v>
      </c>
      <c r="N70" s="82" t="s">
        <v>27</v>
      </c>
      <c r="O70" s="82" t="s">
        <v>28</v>
      </c>
      <c r="P70" s="82" t="s">
        <v>29</v>
      </c>
      <c r="Q70" s="82" t="s">
        <v>30</v>
      </c>
    </row>
    <row r="71" spans="1:18" ht="69.75" customHeight="1" thickBot="1" x14ac:dyDescent="0.3">
      <c r="A71" s="260" t="s">
        <v>84</v>
      </c>
      <c r="B71" s="221">
        <v>1200000</v>
      </c>
      <c r="C71" s="115" t="s">
        <v>85</v>
      </c>
      <c r="D71" s="116">
        <v>1</v>
      </c>
      <c r="E71" s="117">
        <v>300000</v>
      </c>
      <c r="F71" s="117">
        <f>+E71*D71</f>
        <v>300000</v>
      </c>
      <c r="G71" s="117"/>
      <c r="H71" s="117">
        <v>300000</v>
      </c>
      <c r="I71" s="117"/>
      <c r="J71" s="117"/>
      <c r="K71" s="111" t="s">
        <v>32</v>
      </c>
      <c r="L71" s="24">
        <v>15</v>
      </c>
      <c r="M71" s="98" t="s">
        <v>108</v>
      </c>
      <c r="N71" s="24">
        <v>2</v>
      </c>
      <c r="O71" s="24">
        <v>2</v>
      </c>
      <c r="P71" s="24">
        <v>1</v>
      </c>
      <c r="Q71" s="24">
        <v>1</v>
      </c>
    </row>
    <row r="72" spans="1:18" ht="60" customHeight="1" thickBot="1" x14ac:dyDescent="0.3">
      <c r="A72" s="261"/>
      <c r="B72" s="135"/>
      <c r="C72" s="118" t="s">
        <v>86</v>
      </c>
      <c r="D72" s="119">
        <v>12</v>
      </c>
      <c r="E72" s="120">
        <v>75000</v>
      </c>
      <c r="F72" s="117">
        <f>+E72*D72</f>
        <v>900000</v>
      </c>
      <c r="G72" s="120"/>
      <c r="H72" s="120">
        <v>300000</v>
      </c>
      <c r="I72" s="120">
        <v>300000</v>
      </c>
      <c r="J72" s="120">
        <v>30000</v>
      </c>
      <c r="K72" s="111" t="s">
        <v>32</v>
      </c>
      <c r="L72" s="24">
        <v>15</v>
      </c>
      <c r="M72" s="98" t="s">
        <v>108</v>
      </c>
      <c r="N72" s="24">
        <v>2</v>
      </c>
      <c r="O72" s="24">
        <v>2</v>
      </c>
      <c r="P72" s="24">
        <v>2</v>
      </c>
      <c r="Q72" s="24">
        <v>1</v>
      </c>
    </row>
    <row r="73" spans="1:18" ht="52.5" customHeight="1" thickBot="1" x14ac:dyDescent="0.3">
      <c r="A73" s="110" t="s">
        <v>37</v>
      </c>
      <c r="B73" s="121">
        <v>1200000</v>
      </c>
      <c r="C73" s="66" t="s">
        <v>87</v>
      </c>
      <c r="D73" s="68">
        <v>1</v>
      </c>
      <c r="E73" s="96">
        <v>1200000</v>
      </c>
      <c r="F73" s="96">
        <v>1200000</v>
      </c>
      <c r="G73" s="112"/>
      <c r="H73" s="112"/>
      <c r="I73" s="96">
        <v>1200000</v>
      </c>
      <c r="J73" s="112"/>
      <c r="K73" s="111" t="s">
        <v>32</v>
      </c>
      <c r="L73" s="25">
        <v>15</v>
      </c>
      <c r="M73" s="125" t="s">
        <v>108</v>
      </c>
      <c r="N73" s="25">
        <v>6</v>
      </c>
      <c r="O73" s="25">
        <v>4</v>
      </c>
      <c r="P73" s="25">
        <v>2</v>
      </c>
      <c r="Q73" s="25">
        <v>2</v>
      </c>
    </row>
    <row r="74" spans="1:18" ht="24.75" customHeight="1" thickBot="1" x14ac:dyDescent="0.3">
      <c r="A74" s="222" t="s">
        <v>109</v>
      </c>
      <c r="B74" s="134">
        <f>SUM(F74:F77)</f>
        <v>166500</v>
      </c>
      <c r="C74" s="25" t="s">
        <v>88</v>
      </c>
      <c r="D74" s="23">
        <v>2</v>
      </c>
      <c r="E74" s="122">
        <f>16*1500</f>
        <v>24000</v>
      </c>
      <c r="F74" s="122">
        <v>24000</v>
      </c>
      <c r="G74" s="122"/>
      <c r="H74" s="122">
        <f>+F74</f>
        <v>24000</v>
      </c>
      <c r="I74" s="122"/>
      <c r="J74" s="122"/>
      <c r="K74" s="111" t="s">
        <v>32</v>
      </c>
      <c r="L74" s="25">
        <v>15</v>
      </c>
      <c r="M74" s="125" t="s">
        <v>108</v>
      </c>
      <c r="N74" s="25">
        <v>2</v>
      </c>
      <c r="O74" s="25">
        <v>8</v>
      </c>
      <c r="P74" s="25">
        <v>7</v>
      </c>
      <c r="Q74" s="25">
        <v>4</v>
      </c>
    </row>
    <row r="75" spans="1:18" ht="24" customHeight="1" thickBot="1" x14ac:dyDescent="0.3">
      <c r="A75" s="223"/>
      <c r="B75" s="135"/>
      <c r="C75" s="25" t="s">
        <v>90</v>
      </c>
      <c r="D75" s="23">
        <v>50</v>
      </c>
      <c r="E75" s="122">
        <v>200</v>
      </c>
      <c r="F75" s="122">
        <f>+E75*D75</f>
        <v>10000</v>
      </c>
      <c r="G75" s="122"/>
      <c r="H75" s="122">
        <f>+F75</f>
        <v>10000</v>
      </c>
      <c r="I75" s="122"/>
      <c r="J75" s="122"/>
      <c r="K75" s="111" t="s">
        <v>32</v>
      </c>
      <c r="L75" s="25">
        <v>15</v>
      </c>
      <c r="M75" s="125" t="s">
        <v>108</v>
      </c>
      <c r="N75" s="25">
        <v>3</v>
      </c>
      <c r="O75" s="25">
        <v>9</v>
      </c>
      <c r="P75" s="25">
        <v>2</v>
      </c>
      <c r="Q75" s="25">
        <v>1</v>
      </c>
    </row>
    <row r="76" spans="1:18" ht="21.75" customHeight="1" thickBot="1" x14ac:dyDescent="0.3">
      <c r="A76" s="223"/>
      <c r="B76" s="135"/>
      <c r="C76" s="25" t="s">
        <v>89</v>
      </c>
      <c r="D76" s="23">
        <v>50</v>
      </c>
      <c r="E76" s="122">
        <v>1650</v>
      </c>
      <c r="F76" s="122">
        <f>+E76*D76</f>
        <v>82500</v>
      </c>
      <c r="G76" s="122"/>
      <c r="H76" s="122">
        <f>+F76</f>
        <v>82500</v>
      </c>
      <c r="I76" s="122"/>
      <c r="J76" s="122"/>
      <c r="K76" s="111" t="s">
        <v>32</v>
      </c>
      <c r="L76" s="25">
        <v>15</v>
      </c>
      <c r="M76" s="125" t="s">
        <v>108</v>
      </c>
      <c r="N76" s="25">
        <v>3</v>
      </c>
      <c r="O76" s="25">
        <v>1</v>
      </c>
      <c r="P76" s="25">
        <v>1</v>
      </c>
      <c r="Q76" s="25">
        <v>1</v>
      </c>
    </row>
    <row r="77" spans="1:18" ht="21.75" customHeight="1" thickBot="1" x14ac:dyDescent="0.3">
      <c r="A77" s="223"/>
      <c r="B77" s="135"/>
      <c r="C77" s="25" t="s">
        <v>91</v>
      </c>
      <c r="D77" s="23">
        <v>1</v>
      </c>
      <c r="E77" s="122">
        <v>50000</v>
      </c>
      <c r="F77" s="122">
        <f>+E77*D77</f>
        <v>50000</v>
      </c>
      <c r="G77" s="122"/>
      <c r="H77" s="122">
        <f>+F77</f>
        <v>50000</v>
      </c>
      <c r="I77" s="122"/>
      <c r="J77" s="122"/>
      <c r="K77" s="111" t="s">
        <v>32</v>
      </c>
      <c r="L77" s="25">
        <v>15</v>
      </c>
      <c r="M77" s="125" t="s">
        <v>108</v>
      </c>
      <c r="N77" s="25">
        <v>2</v>
      </c>
      <c r="O77" s="25">
        <v>5</v>
      </c>
      <c r="P77" s="25">
        <v>3</v>
      </c>
      <c r="Q77" s="25">
        <v>3</v>
      </c>
    </row>
    <row r="78" spans="1:18" ht="31.5" customHeight="1" x14ac:dyDescent="0.25">
      <c r="A78" s="224"/>
      <c r="B78" s="136"/>
      <c r="C78" s="25" t="s">
        <v>92</v>
      </c>
      <c r="D78" s="132" t="s">
        <v>110</v>
      </c>
      <c r="E78" s="133"/>
      <c r="F78" s="25"/>
      <c r="G78" s="25"/>
      <c r="H78" s="25"/>
      <c r="I78" s="25"/>
      <c r="J78" s="25"/>
      <c r="K78" s="111" t="s">
        <v>32</v>
      </c>
      <c r="L78" s="25">
        <v>15</v>
      </c>
      <c r="M78" s="125" t="s">
        <v>108</v>
      </c>
      <c r="N78" s="25">
        <v>2</v>
      </c>
      <c r="O78" s="25">
        <v>5</v>
      </c>
      <c r="P78" s="25">
        <v>1</v>
      </c>
      <c r="Q78" s="25">
        <v>1</v>
      </c>
    </row>
    <row r="79" spans="1:18" ht="31.5" customHeight="1" x14ac:dyDescent="0.25">
      <c r="A79" s="252" t="s">
        <v>94</v>
      </c>
      <c r="B79" s="134"/>
      <c r="C79" s="112"/>
      <c r="D79" s="112"/>
      <c r="E79" s="112"/>
      <c r="F79" s="112"/>
      <c r="G79" s="112"/>
      <c r="H79" s="112"/>
      <c r="I79" s="112"/>
      <c r="J79" s="112"/>
      <c r="K79" s="112"/>
      <c r="L79" s="123"/>
      <c r="M79" s="123"/>
      <c r="N79" s="123"/>
      <c r="O79" s="123"/>
      <c r="P79" s="124"/>
      <c r="Q79" s="113"/>
    </row>
    <row r="80" spans="1:18" ht="31.5" customHeight="1" x14ac:dyDescent="0.25">
      <c r="A80" s="253"/>
      <c r="B80" s="135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4"/>
      <c r="Q80" s="113"/>
    </row>
    <row r="81" spans="1:17" ht="31.5" customHeight="1" x14ac:dyDescent="0.25">
      <c r="A81" s="253"/>
      <c r="B81" s="136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4"/>
      <c r="Q81" s="113"/>
    </row>
    <row r="82" spans="1:17" ht="31.5" customHeight="1" x14ac:dyDescent="0.25">
      <c r="A82" s="253"/>
      <c r="B82" s="126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4"/>
      <c r="Q82" s="113"/>
    </row>
    <row r="83" spans="1:17" x14ac:dyDescent="0.25">
      <c r="F83">
        <f>900000/12</f>
        <v>75000</v>
      </c>
    </row>
  </sheetData>
  <mergeCells count="123">
    <mergeCell ref="B7:D7"/>
    <mergeCell ref="B8:D8"/>
    <mergeCell ref="A79:A82"/>
    <mergeCell ref="L29:Q29"/>
    <mergeCell ref="B19:B20"/>
    <mergeCell ref="A71:A72"/>
    <mergeCell ref="B71:B72"/>
    <mergeCell ref="A29:A30"/>
    <mergeCell ref="B29:B30"/>
    <mergeCell ref="C29:F29"/>
    <mergeCell ref="G29:J29"/>
    <mergeCell ref="K29:K30"/>
    <mergeCell ref="A24:A25"/>
    <mergeCell ref="B24:B25"/>
    <mergeCell ref="C24:C25"/>
    <mergeCell ref="D24:D25"/>
    <mergeCell ref="E24:E25"/>
    <mergeCell ref="F24:F25"/>
    <mergeCell ref="G24:J24"/>
    <mergeCell ref="G38:J38"/>
    <mergeCell ref="K38:L39"/>
    <mergeCell ref="K40:L40"/>
    <mergeCell ref="A10:A11"/>
    <mergeCell ref="B10:B11"/>
    <mergeCell ref="C10:C11"/>
    <mergeCell ref="D10:D11"/>
    <mergeCell ref="E10:E11"/>
    <mergeCell ref="F10:F11"/>
    <mergeCell ref="G10:J10"/>
    <mergeCell ref="A37:L37"/>
    <mergeCell ref="A38:A39"/>
    <mergeCell ref="B38:B39"/>
    <mergeCell ref="C38:C39"/>
    <mergeCell ref="D38:D39"/>
    <mergeCell ref="E38:E39"/>
    <mergeCell ref="F38:F39"/>
    <mergeCell ref="A12:A14"/>
    <mergeCell ref="B12:B14"/>
    <mergeCell ref="A31:A33"/>
    <mergeCell ref="B31:B33"/>
    <mergeCell ref="A16:L16"/>
    <mergeCell ref="A74:A78"/>
    <mergeCell ref="B74:B78"/>
    <mergeCell ref="A41:L41"/>
    <mergeCell ref="A42:A43"/>
    <mergeCell ref="B42:B43"/>
    <mergeCell ref="C42:F42"/>
    <mergeCell ref="G42:J42"/>
    <mergeCell ref="K42:K43"/>
    <mergeCell ref="L42:Q42"/>
    <mergeCell ref="K56:L57"/>
    <mergeCell ref="K58:L58"/>
    <mergeCell ref="M56:Q57"/>
    <mergeCell ref="M58:Q58"/>
    <mergeCell ref="A44:A46"/>
    <mergeCell ref="B44:B46"/>
    <mergeCell ref="A47:A52"/>
    <mergeCell ref="B47:B52"/>
    <mergeCell ref="M38:Q39"/>
    <mergeCell ref="D56:D57"/>
    <mergeCell ref="A17:A18"/>
    <mergeCell ref="B17:B18"/>
    <mergeCell ref="C17:F17"/>
    <mergeCell ref="G17:J17"/>
    <mergeCell ref="K17:K18"/>
    <mergeCell ref="L17:Q17"/>
    <mergeCell ref="A19:A20"/>
    <mergeCell ref="A26:A27"/>
    <mergeCell ref="B26:B27"/>
    <mergeCell ref="K26:L26"/>
    <mergeCell ref="K27:L27"/>
    <mergeCell ref="M24:Q25"/>
    <mergeCell ref="M26:Q26"/>
    <mergeCell ref="M27:Q27"/>
    <mergeCell ref="M40:Q40"/>
    <mergeCell ref="K24:L25"/>
    <mergeCell ref="E56:E57"/>
    <mergeCell ref="A64:L64"/>
    <mergeCell ref="A65:A66"/>
    <mergeCell ref="B65:B66"/>
    <mergeCell ref="C65:C66"/>
    <mergeCell ref="D65:D66"/>
    <mergeCell ref="E65:E66"/>
    <mergeCell ref="F65:F66"/>
    <mergeCell ref="G65:J65"/>
    <mergeCell ref="A59:L59"/>
    <mergeCell ref="L60:Q60"/>
    <mergeCell ref="A60:A61"/>
    <mergeCell ref="B60:B61"/>
    <mergeCell ref="C60:F60"/>
    <mergeCell ref="G60:J60"/>
    <mergeCell ref="K65:L66"/>
    <mergeCell ref="K60:K61"/>
    <mergeCell ref="A55:L55"/>
    <mergeCell ref="F56:F57"/>
    <mergeCell ref="G56:J56"/>
    <mergeCell ref="A56:A57"/>
    <mergeCell ref="B56:B57"/>
    <mergeCell ref="C56:C57"/>
    <mergeCell ref="D78:E78"/>
    <mergeCell ref="B79:B81"/>
    <mergeCell ref="K15:L15"/>
    <mergeCell ref="K28:L28"/>
    <mergeCell ref="G7:I7"/>
    <mergeCell ref="G8:I8"/>
    <mergeCell ref="K67:L67"/>
    <mergeCell ref="M65:Q66"/>
    <mergeCell ref="M67:Q67"/>
    <mergeCell ref="A68:L68"/>
    <mergeCell ref="A69:A70"/>
    <mergeCell ref="B69:B70"/>
    <mergeCell ref="C69:F69"/>
    <mergeCell ref="G69:J69"/>
    <mergeCell ref="K69:K70"/>
    <mergeCell ref="L69:Q69"/>
    <mergeCell ref="K10:L11"/>
    <mergeCell ref="K12:L12"/>
    <mergeCell ref="K13:L13"/>
    <mergeCell ref="K14:L14"/>
    <mergeCell ref="M10:Q11"/>
    <mergeCell ref="M12:Q12"/>
    <mergeCell ref="M13:Q13"/>
    <mergeCell ref="M14:Q14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sqref="A1:Q2"/>
    </sheetView>
  </sheetViews>
  <sheetFormatPr baseColWidth="10" defaultColWidth="11.42578125" defaultRowHeight="15" x14ac:dyDescent="0.25"/>
  <sheetData>
    <row r="1" spans="1:17" x14ac:dyDescent="0.25">
      <c r="B1" s="269">
        <v>11200</v>
      </c>
      <c r="C1" s="11" t="s">
        <v>106</v>
      </c>
      <c r="D1" s="13">
        <v>10</v>
      </c>
      <c r="E1" s="14">
        <v>1000</v>
      </c>
      <c r="F1" s="14">
        <f>+E1*D1</f>
        <v>10000</v>
      </c>
      <c r="G1" s="14">
        <v>2500</v>
      </c>
      <c r="H1" s="14">
        <v>2500</v>
      </c>
      <c r="I1" s="14">
        <v>2500</v>
      </c>
      <c r="J1" s="15">
        <v>2500</v>
      </c>
      <c r="K1" s="16" t="s">
        <v>32</v>
      </c>
      <c r="L1" s="16">
        <v>13</v>
      </c>
      <c r="M1" s="16">
        <v>1</v>
      </c>
      <c r="N1" s="17">
        <v>2</v>
      </c>
      <c r="O1" s="17">
        <v>8</v>
      </c>
      <c r="P1" s="17">
        <v>6</v>
      </c>
      <c r="Q1" s="18"/>
    </row>
    <row r="2" spans="1:17" ht="24.75" thickBot="1" x14ac:dyDescent="0.3">
      <c r="A2" s="19"/>
      <c r="B2" s="270"/>
      <c r="C2" s="4" t="s">
        <v>107</v>
      </c>
      <c r="D2" s="1">
        <v>12</v>
      </c>
      <c r="E2" s="10">
        <v>100</v>
      </c>
      <c r="F2" s="2">
        <v>1200</v>
      </c>
      <c r="G2" s="12">
        <v>300</v>
      </c>
      <c r="H2" s="12">
        <v>300</v>
      </c>
      <c r="I2" s="12">
        <v>300</v>
      </c>
      <c r="J2" s="12">
        <v>300</v>
      </c>
      <c r="K2" s="3" t="s">
        <v>32</v>
      </c>
      <c r="L2" s="3">
        <v>13</v>
      </c>
      <c r="M2" s="3">
        <v>1</v>
      </c>
      <c r="N2" s="5">
        <v>2</v>
      </c>
      <c r="O2" s="5">
        <v>8</v>
      </c>
      <c r="P2" s="5">
        <v>6</v>
      </c>
      <c r="Q2" s="6"/>
    </row>
  </sheetData>
  <mergeCells count="1"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Matriz Referente </vt:lpstr>
      <vt:lpstr>Hoja1</vt:lpstr>
      <vt:lpstr>Hoja2</vt:lpstr>
      <vt:lpstr>'Matriz Referente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angelina.guillen</cp:lastModifiedBy>
  <cp:lastPrinted>2017-12-15T15:52:29Z</cp:lastPrinted>
  <dcterms:created xsi:type="dcterms:W3CDTF">2015-06-12T16:03:28Z</dcterms:created>
  <dcterms:modified xsi:type="dcterms:W3CDTF">2017-12-15T15:53:52Z</dcterms:modified>
</cp:coreProperties>
</file>