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Frias.MUJER\Desktop\"/>
    </mc:Choice>
  </mc:AlternateContent>
  <bookViews>
    <workbookView xWindow="0" yWindow="600" windowWidth="20460" windowHeight="10920"/>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93" i="1" l="1"/>
  <c r="G1992" i="1"/>
  <c r="G1991" i="1"/>
  <c r="G1990" i="1"/>
  <c r="G1989" i="1"/>
  <c r="G1988" i="1"/>
  <c r="G1987" i="1"/>
  <c r="G1986" i="1"/>
  <c r="G1985" i="1"/>
  <c r="C1985" i="1"/>
  <c r="G1984" i="1"/>
  <c r="G1983" i="1"/>
  <c r="C1983" i="1" s="1"/>
  <c r="G1982" i="1"/>
  <c r="G1981" i="1"/>
  <c r="G1980" i="1"/>
  <c r="G1979" i="1"/>
  <c r="C1979" i="1"/>
  <c r="G1978" i="1"/>
  <c r="G1977" i="1"/>
  <c r="G1976" i="1"/>
  <c r="G1975" i="1"/>
  <c r="G1974" i="1"/>
  <c r="G1973" i="1"/>
  <c r="G1972" i="1"/>
  <c r="C1972" i="1"/>
  <c r="G1971" i="1"/>
  <c r="G1970" i="1"/>
  <c r="G1969" i="1"/>
  <c r="G1968" i="1"/>
  <c r="G1967" i="1"/>
  <c r="G1966" i="1"/>
  <c r="G1965" i="1"/>
  <c r="G1964" i="1"/>
  <c r="G1963" i="1"/>
  <c r="G1962" i="1"/>
  <c r="G1961" i="1"/>
  <c r="G1960" i="1"/>
  <c r="G1959" i="1"/>
  <c r="G1958" i="1"/>
  <c r="G1957" i="1"/>
  <c r="C1957" i="1"/>
  <c r="G1956" i="1"/>
  <c r="G1955" i="1"/>
  <c r="G1954" i="1"/>
  <c r="C1954" i="1"/>
  <c r="G1953" i="1"/>
  <c r="G1952" i="1"/>
  <c r="G1951" i="1"/>
  <c r="C1951" i="1"/>
  <c r="G1950" i="1"/>
  <c r="G1949" i="1"/>
  <c r="G1948" i="1"/>
  <c r="G1947" i="1"/>
  <c r="G1946" i="1"/>
  <c r="G1945" i="1"/>
  <c r="G1944" i="1"/>
  <c r="G1943" i="1"/>
  <c r="G1942" i="1"/>
  <c r="G1941" i="1"/>
  <c r="G1940" i="1"/>
  <c r="G1939" i="1"/>
  <c r="G1938" i="1"/>
  <c r="C1938" i="1"/>
  <c r="G1937" i="1"/>
  <c r="G1936" i="1"/>
  <c r="G1935" i="1"/>
  <c r="G1934" i="1"/>
  <c r="G1933" i="1"/>
  <c r="G1932" i="1"/>
  <c r="G1931" i="1"/>
  <c r="G1930" i="1"/>
  <c r="G1929" i="1"/>
  <c r="G1928" i="1"/>
  <c r="G1927" i="1"/>
  <c r="G1926" i="1"/>
  <c r="G1925" i="1"/>
  <c r="C1925" i="1"/>
  <c r="G1924" i="1"/>
  <c r="G1923" i="1"/>
  <c r="G1922" i="1"/>
  <c r="G1921" i="1"/>
  <c r="G1920" i="1"/>
  <c r="G1919" i="1"/>
  <c r="G1918" i="1"/>
  <c r="G1917" i="1"/>
  <c r="G1916" i="1"/>
  <c r="C1916" i="1"/>
  <c r="G1915" i="1"/>
  <c r="G1914" i="1"/>
  <c r="G1913" i="1"/>
  <c r="G1912" i="1"/>
  <c r="J1911" i="1"/>
  <c r="G1911" i="1"/>
  <c r="G1910" i="1"/>
  <c r="C1910" i="1"/>
  <c r="G1909" i="1"/>
  <c r="G1908" i="1"/>
  <c r="G1907" i="1"/>
  <c r="G1906" i="1"/>
  <c r="G1905" i="1"/>
  <c r="C1905" i="1"/>
  <c r="G1903" i="1"/>
  <c r="G1902" i="1"/>
  <c r="G1901" i="1"/>
  <c r="G1900" i="1"/>
  <c r="C1900" i="1" s="1"/>
  <c r="G1899" i="1"/>
  <c r="G1898" i="1"/>
  <c r="G1897" i="1"/>
  <c r="G1896" i="1"/>
  <c r="G1895" i="1"/>
  <c r="G1894" i="1"/>
  <c r="G1893" i="1"/>
  <c r="C1893" i="1" s="1"/>
  <c r="G1892" i="1"/>
  <c r="G1891" i="1"/>
  <c r="G1890" i="1"/>
  <c r="G1889" i="1"/>
  <c r="C1889" i="1"/>
  <c r="G1888" i="1"/>
  <c r="G1887" i="1"/>
  <c r="G1886" i="1"/>
  <c r="G1885" i="1"/>
  <c r="C1885" i="1" s="1"/>
  <c r="G1878" i="1"/>
  <c r="F1878" i="1"/>
  <c r="G1877" i="1"/>
  <c r="C1877" i="1" s="1"/>
  <c r="G1868" i="1"/>
  <c r="G1867" i="1"/>
  <c r="G1866" i="1"/>
  <c r="G1865" i="1"/>
  <c r="G1864" i="1"/>
  <c r="G1863" i="1"/>
  <c r="G1862" i="1"/>
  <c r="G1861" i="1"/>
  <c r="G1860" i="1"/>
  <c r="G1859" i="1"/>
  <c r="G1858" i="1"/>
  <c r="G1857" i="1"/>
  <c r="G1856" i="1"/>
  <c r="C1856" i="1" s="1"/>
  <c r="L1826" i="1" s="1"/>
  <c r="G1855" i="1"/>
  <c r="G1854" i="1"/>
  <c r="G1853" i="1"/>
  <c r="G1852" i="1"/>
  <c r="G1851" i="1"/>
  <c r="G1850" i="1"/>
  <c r="G1849" i="1"/>
  <c r="G1848" i="1"/>
  <c r="G1847" i="1"/>
  <c r="G1846" i="1"/>
  <c r="G1845" i="1"/>
  <c r="G1844" i="1"/>
  <c r="G1843" i="1"/>
  <c r="C1843" i="1" s="1"/>
  <c r="G1842" i="1"/>
  <c r="G1841" i="1"/>
  <c r="G1840" i="1"/>
  <c r="G1839" i="1"/>
  <c r="G1838" i="1"/>
  <c r="G1837" i="1"/>
  <c r="G1836" i="1"/>
  <c r="G1835" i="1"/>
  <c r="G1834" i="1"/>
  <c r="G1833" i="1"/>
  <c r="G1832" i="1"/>
  <c r="G1831" i="1"/>
  <c r="G1830" i="1"/>
  <c r="C1830" i="1" s="1"/>
  <c r="G1822" i="1"/>
  <c r="C1822" i="1"/>
  <c r="G1821" i="1"/>
  <c r="C1821" i="1"/>
  <c r="G1820" i="1"/>
  <c r="C1820" i="1"/>
  <c r="G1817" i="1"/>
  <c r="H1817" i="1" s="1"/>
  <c r="G1816" i="1"/>
  <c r="H1816" i="1" s="1"/>
  <c r="G1815" i="1"/>
  <c r="H1815" i="1" s="1"/>
  <c r="H1814" i="1"/>
  <c r="G1814" i="1"/>
  <c r="F1814" i="1"/>
  <c r="C1814" i="1"/>
  <c r="L1809" i="1" s="1"/>
  <c r="F1793" i="1" l="1"/>
  <c r="B1793" i="1" s="1"/>
  <c r="F1792" i="1"/>
  <c r="B1792" i="1" s="1"/>
  <c r="F1791" i="1"/>
  <c r="B1791" i="1" s="1"/>
  <c r="F1790" i="1"/>
  <c r="F1789" i="1"/>
  <c r="B1789" i="1"/>
  <c r="F1788" i="1"/>
  <c r="B1788" i="1"/>
  <c r="F1787" i="1"/>
  <c r="B1787" i="1"/>
  <c r="F1786" i="1"/>
  <c r="B1786" i="1"/>
  <c r="F1785" i="1"/>
  <c r="B1785" i="1"/>
  <c r="F1784" i="1"/>
  <c r="F1783" i="1"/>
  <c r="F1782" i="1"/>
  <c r="F1781" i="1"/>
  <c r="B1781" i="1" s="1"/>
  <c r="F1780" i="1"/>
  <c r="B1779" i="1" s="1"/>
  <c r="F1778" i="1"/>
  <c r="F1777" i="1"/>
  <c r="B1777" i="1"/>
  <c r="F1776" i="1"/>
  <c r="F1775" i="1"/>
  <c r="B1775" i="1" s="1"/>
  <c r="F1774" i="1"/>
  <c r="B1774" i="1" s="1"/>
  <c r="F1773" i="1"/>
  <c r="F1772" i="1"/>
  <c r="F1771" i="1"/>
  <c r="F1770" i="1"/>
  <c r="B1770" i="1"/>
  <c r="F1769" i="1"/>
  <c r="B1769" i="1"/>
  <c r="F1768" i="1"/>
  <c r="F1767" i="1"/>
  <c r="B1767" i="1" s="1"/>
  <c r="F1764" i="1"/>
  <c r="F1763" i="1"/>
  <c r="F1762" i="1"/>
  <c r="B1762" i="1" s="1"/>
  <c r="F1759" i="1"/>
  <c r="F1758" i="1"/>
  <c r="F1757" i="1"/>
  <c r="F1756" i="1"/>
  <c r="B1756" i="1"/>
  <c r="F1755" i="1"/>
  <c r="B1755" i="1"/>
  <c r="F1754" i="1"/>
  <c r="B1754" i="1"/>
  <c r="B1795" i="1" s="1"/>
  <c r="F1736" i="1" l="1"/>
  <c r="F1735" i="1"/>
  <c r="F1734" i="1"/>
  <c r="B1734" i="1"/>
  <c r="F1730" i="1"/>
  <c r="B1730" i="1"/>
  <c r="F1712" i="1"/>
  <c r="F1711" i="1"/>
  <c r="F1710" i="1"/>
  <c r="F1709" i="1"/>
  <c r="F1708" i="1"/>
  <c r="F1707" i="1"/>
  <c r="E1707" i="1"/>
  <c r="B1707" i="1"/>
  <c r="E1702" i="1"/>
  <c r="F1702" i="1" s="1"/>
  <c r="B1701" i="1" s="1"/>
  <c r="F1701" i="1"/>
  <c r="F1697" i="1"/>
  <c r="F1696" i="1"/>
  <c r="F1695" i="1"/>
  <c r="B1695" i="1"/>
  <c r="F1690" i="1"/>
  <c r="F1689" i="1"/>
  <c r="F1688" i="1"/>
  <c r="F1687" i="1"/>
  <c r="F1686" i="1"/>
  <c r="B1686" i="1"/>
  <c r="F1665" i="1"/>
  <c r="B1665" i="1"/>
  <c r="F1630" i="1"/>
  <c r="F1629" i="1"/>
  <c r="B1627" i="1" s="1"/>
  <c r="F1628" i="1"/>
  <c r="D1627" i="1"/>
  <c r="F1614" i="1"/>
  <c r="F1613" i="1"/>
  <c r="F1612" i="1"/>
  <c r="D1612" i="1"/>
  <c r="F1611" i="1"/>
  <c r="B1611" i="1" s="1"/>
  <c r="F1607" i="1"/>
  <c r="F1606" i="1"/>
  <c r="F1605" i="1"/>
  <c r="F1604" i="1"/>
  <c r="F1603" i="1"/>
  <c r="F1602" i="1"/>
  <c r="F1601" i="1"/>
  <c r="F1600" i="1"/>
  <c r="F1599" i="1"/>
  <c r="B1599" i="1" s="1"/>
  <c r="F1598" i="1"/>
  <c r="F1597" i="1"/>
  <c r="F1596" i="1"/>
  <c r="F1595" i="1"/>
  <c r="F1594" i="1"/>
  <c r="F1593" i="1"/>
  <c r="F1592" i="1"/>
  <c r="F1591" i="1"/>
  <c r="B1591" i="1"/>
  <c r="F1588" i="1"/>
  <c r="F1587" i="1"/>
  <c r="F1586" i="1"/>
  <c r="F1585" i="1"/>
  <c r="B1584" i="1" s="1"/>
  <c r="F1584" i="1"/>
  <c r="K1580" i="1" l="1"/>
  <c r="F1545" i="1" l="1"/>
  <c r="F1544" i="1"/>
  <c r="B1543" i="1" s="1"/>
  <c r="F1542" i="1"/>
  <c r="F1541" i="1"/>
  <c r="F1540" i="1"/>
  <c r="F1539" i="1"/>
  <c r="F1537" i="1"/>
  <c r="B1537" i="1" s="1"/>
  <c r="F1536" i="1"/>
  <c r="F1535" i="1"/>
  <c r="B1534" i="1"/>
  <c r="F1532" i="1"/>
  <c r="F1531" i="1"/>
  <c r="B1530" i="1"/>
  <c r="F1527" i="1"/>
  <c r="B1527" i="1" s="1"/>
  <c r="F1526" i="1"/>
  <c r="D1521" i="1"/>
  <c r="F1521" i="1" s="1"/>
  <c r="B1519" i="1" s="1"/>
  <c r="F1520" i="1"/>
  <c r="F1518" i="1"/>
  <c r="F1517" i="1"/>
  <c r="F1516" i="1"/>
  <c r="F1515" i="1"/>
  <c r="E1514" i="1"/>
  <c r="F1514" i="1" s="1"/>
  <c r="B1513" i="1" s="1"/>
  <c r="K1507" i="1" s="1"/>
  <c r="F1513" i="1"/>
  <c r="F1492" i="1" l="1"/>
  <c r="B1492" i="1" s="1"/>
  <c r="F1491" i="1"/>
  <c r="F1490" i="1"/>
  <c r="F1489" i="1"/>
  <c r="B1489" i="1" s="1"/>
  <c r="F1487" i="1"/>
  <c r="B1487" i="1" s="1"/>
  <c r="F1485" i="1"/>
  <c r="F1484" i="1"/>
  <c r="B1484" i="1"/>
  <c r="F1483" i="1"/>
  <c r="F1482" i="1"/>
  <c r="B1482" i="1" s="1"/>
  <c r="F1481" i="1"/>
  <c r="F1480" i="1"/>
  <c r="F1479" i="1"/>
  <c r="B1478" i="1" s="1"/>
  <c r="F1477" i="1"/>
  <c r="F1476" i="1"/>
  <c r="F1475" i="1"/>
  <c r="F1473" i="1"/>
  <c r="F1472" i="1"/>
  <c r="B1471" i="1" s="1"/>
  <c r="F1470" i="1"/>
  <c r="F1469" i="1"/>
  <c r="F1468" i="1"/>
  <c r="F1467" i="1"/>
  <c r="F1466" i="1"/>
  <c r="F1465" i="1"/>
  <c r="F1464" i="1"/>
  <c r="D1464" i="1"/>
  <c r="F1463" i="1"/>
  <c r="B1463" i="1" s="1"/>
  <c r="F1461" i="1"/>
  <c r="F1460" i="1"/>
  <c r="F1459" i="1"/>
  <c r="F1458" i="1"/>
  <c r="B1458" i="1"/>
  <c r="F1453" i="1"/>
  <c r="B1453" i="1"/>
  <c r="F1450" i="1"/>
  <c r="F1449" i="1"/>
  <c r="F1448" i="1"/>
  <c r="B1448" i="1"/>
  <c r="F1447" i="1"/>
  <c r="F1446" i="1"/>
  <c r="F1445" i="1"/>
  <c r="F1444" i="1"/>
  <c r="F1443" i="1"/>
  <c r="B1443" i="1"/>
  <c r="B1494" i="1" s="1"/>
  <c r="F1422" i="1" l="1"/>
  <c r="B1422" i="1"/>
  <c r="F1421" i="1"/>
  <c r="F1420" i="1"/>
  <c r="B1420" i="1" s="1"/>
  <c r="F1419" i="1"/>
  <c r="F1418" i="1"/>
  <c r="F1417" i="1"/>
  <c r="B1417" i="1" s="1"/>
  <c r="F1416" i="1"/>
  <c r="F1415" i="1"/>
  <c r="F1414" i="1"/>
  <c r="F1413" i="1"/>
  <c r="B1413" i="1"/>
  <c r="F1412" i="1"/>
  <c r="F1411" i="1"/>
  <c r="F1410" i="1"/>
  <c r="B1410" i="1"/>
  <c r="F1409" i="1"/>
  <c r="B1409" i="1"/>
  <c r="F1408" i="1"/>
  <c r="F1407" i="1"/>
  <c r="F1406" i="1"/>
  <c r="B1406" i="1"/>
  <c r="F1405" i="1"/>
  <c r="F1404" i="1"/>
  <c r="B1404" i="1" s="1"/>
  <c r="F1403" i="1"/>
  <c r="F1402" i="1"/>
  <c r="F1401" i="1"/>
  <c r="B1401" i="1" s="1"/>
  <c r="F1393" i="1"/>
  <c r="B1393" i="1"/>
  <c r="F1392" i="1"/>
  <c r="B1392" i="1"/>
  <c r="F1391" i="1"/>
  <c r="B1391" i="1"/>
  <c r="F1390" i="1"/>
  <c r="B1390" i="1"/>
  <c r="F1389" i="1"/>
  <c r="B1389" i="1"/>
  <c r="F1388" i="1"/>
  <c r="F1387" i="1"/>
  <c r="B1387" i="1" s="1"/>
  <c r="F1386" i="1"/>
  <c r="B1386" i="1" s="1"/>
  <c r="F1385" i="1"/>
  <c r="F1384" i="1"/>
  <c r="B1384" i="1"/>
  <c r="F1383" i="1"/>
  <c r="F1382" i="1"/>
  <c r="B1382" i="1" s="1"/>
  <c r="F1381" i="1"/>
  <c r="F1380" i="1"/>
  <c r="F1379" i="1"/>
  <c r="F1378" i="1"/>
  <c r="F1377" i="1"/>
  <c r="B1377" i="1" s="1"/>
  <c r="K1373" i="1" s="1"/>
  <c r="K1397" i="1" l="1"/>
  <c r="C1348" i="1" l="1"/>
  <c r="C1347" i="1"/>
  <c r="G1346" i="1"/>
  <c r="K1346" i="1" s="1"/>
  <c r="G1345" i="1"/>
  <c r="J1345" i="1" s="1"/>
  <c r="J1344" i="1"/>
  <c r="H1344" i="1"/>
  <c r="G1344" i="1"/>
  <c r="K1344" i="1" s="1"/>
  <c r="C1344" i="1"/>
  <c r="I1343" i="1"/>
  <c r="G1343" i="1"/>
  <c r="K1343" i="1" s="1"/>
  <c r="G1342" i="1"/>
  <c r="I1342" i="1" s="1"/>
  <c r="G1341" i="1"/>
  <c r="G1340" i="1"/>
  <c r="C1340" i="1"/>
  <c r="G1339" i="1"/>
  <c r="H1339" i="1" s="1"/>
  <c r="H1338" i="1"/>
  <c r="G1338" i="1"/>
  <c r="H1337" i="1"/>
  <c r="G1337" i="1"/>
  <c r="C1337" i="1"/>
  <c r="G1336" i="1"/>
  <c r="J1336" i="1" s="1"/>
  <c r="G1335" i="1"/>
  <c r="J1335" i="1" s="1"/>
  <c r="K1342" i="1" l="1"/>
  <c r="I1345" i="1"/>
  <c r="K1345" i="1"/>
  <c r="C1335" i="1"/>
  <c r="C1339" i="1"/>
  <c r="C1342" i="1"/>
  <c r="I1344" i="1"/>
  <c r="H1345" i="1"/>
  <c r="C1346" i="1"/>
  <c r="H1306" i="1" l="1"/>
  <c r="D1305" i="1"/>
  <c r="H1296" i="1"/>
  <c r="H1294" i="1"/>
  <c r="D1294" i="1" s="1"/>
  <c r="D1285" i="1"/>
  <c r="H1277" i="1"/>
  <c r="H1276" i="1"/>
  <c r="H1275" i="1"/>
  <c r="H1274" i="1"/>
  <c r="H1273" i="1"/>
  <c r="H1272" i="1"/>
  <c r="H1271" i="1"/>
  <c r="H1270" i="1"/>
  <c r="H1269" i="1"/>
  <c r="H1268" i="1"/>
  <c r="H1267" i="1"/>
  <c r="H1266" i="1"/>
  <c r="D1266" i="1" s="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D1235" i="1"/>
  <c r="H1234" i="1"/>
  <c r="M1230" i="1" l="1"/>
  <c r="D1216" i="1" l="1"/>
  <c r="J1215" i="1"/>
  <c r="F1215" i="1"/>
  <c r="J1214" i="1"/>
  <c r="H1214" i="1"/>
  <c r="F1214" i="1"/>
  <c r="I1214" i="1" s="1"/>
  <c r="J1213" i="1"/>
  <c r="H1213" i="1"/>
  <c r="F1213" i="1"/>
  <c r="I1213" i="1" s="1"/>
  <c r="J1212" i="1"/>
  <c r="H1212" i="1"/>
  <c r="F1212" i="1"/>
  <c r="I1212" i="1" s="1"/>
  <c r="B1212" i="1"/>
  <c r="F1211" i="1"/>
  <c r="E1211" i="1"/>
  <c r="G1211" i="1" s="1"/>
  <c r="J1210" i="1"/>
  <c r="I1210" i="1"/>
  <c r="H1210" i="1"/>
  <c r="G1210" i="1"/>
  <c r="F1210" i="1"/>
  <c r="F1209" i="1"/>
  <c r="H1209" i="1" s="1"/>
  <c r="E1208" i="1"/>
  <c r="F1208" i="1" s="1"/>
  <c r="G1207" i="1"/>
  <c r="F1207" i="1"/>
  <c r="G1206" i="1"/>
  <c r="F1206" i="1"/>
  <c r="F1205" i="1"/>
  <c r="H1205" i="1" s="1"/>
  <c r="F1204" i="1"/>
  <c r="I1204" i="1" s="1"/>
  <c r="F1203" i="1"/>
  <c r="G1203" i="1" s="1"/>
  <c r="H1202" i="1"/>
  <c r="F1202" i="1"/>
  <c r="H1201" i="1"/>
  <c r="F1201" i="1"/>
  <c r="G1200" i="1"/>
  <c r="F1200" i="1"/>
  <c r="H1199" i="1"/>
  <c r="F1199" i="1"/>
  <c r="I1198" i="1"/>
  <c r="F1198" i="1"/>
  <c r="I1197" i="1"/>
  <c r="F1197" i="1"/>
  <c r="G1196" i="1"/>
  <c r="F1196" i="1"/>
  <c r="B1196" i="1"/>
  <c r="I1195" i="1"/>
  <c r="H1195" i="1"/>
  <c r="H1194" i="1"/>
  <c r="I1193" i="1"/>
  <c r="E1193" i="1"/>
  <c r="J1192" i="1"/>
  <c r="H1192" i="1"/>
  <c r="E1192" i="1"/>
  <c r="F1191" i="1"/>
  <c r="H1191" i="1" s="1"/>
  <c r="F1190" i="1"/>
  <c r="G1190" i="1" s="1"/>
  <c r="I1189" i="1"/>
  <c r="H1189" i="1"/>
  <c r="H1188" i="1"/>
  <c r="E1188" i="1"/>
  <c r="I1185" i="1"/>
  <c r="F1185" i="1"/>
  <c r="F1184" i="1"/>
  <c r="J1184" i="1" s="1"/>
  <c r="F1183" i="1"/>
  <c r="I1183" i="1" s="1"/>
  <c r="F1182" i="1"/>
  <c r="G1182" i="1" s="1"/>
  <c r="F1181" i="1"/>
  <c r="I1181" i="1" s="1"/>
  <c r="F1180" i="1"/>
  <c r="G1180" i="1" s="1"/>
  <c r="F1179" i="1"/>
  <c r="G1179" i="1" s="1"/>
  <c r="F1178" i="1"/>
  <c r="F1177" i="1"/>
  <c r="J1177" i="1" s="1"/>
  <c r="F1176" i="1"/>
  <c r="G1176" i="1" s="1"/>
  <c r="F1175" i="1"/>
  <c r="G1175" i="1" s="1"/>
  <c r="F1174" i="1"/>
  <c r="I1174" i="1" s="1"/>
  <c r="F1173" i="1"/>
  <c r="G1173" i="1" s="1"/>
  <c r="F1172" i="1"/>
  <c r="I1172" i="1" s="1"/>
  <c r="F1171" i="1"/>
  <c r="I1171" i="1" s="1"/>
  <c r="F1170" i="1"/>
  <c r="G1170" i="1" s="1"/>
  <c r="F1169" i="1"/>
  <c r="J1169" i="1" s="1"/>
  <c r="G1168" i="1"/>
  <c r="F1168" i="1"/>
  <c r="B1168" i="1"/>
  <c r="I1167" i="1"/>
  <c r="G1167" i="1"/>
  <c r="F1167" i="1"/>
  <c r="J1167" i="1" s="1"/>
  <c r="F1166" i="1"/>
  <c r="I1166" i="1" s="1"/>
  <c r="I1159" i="1" s="1"/>
  <c r="J1165" i="1"/>
  <c r="G1165" i="1"/>
  <c r="G1159" i="1" s="1"/>
  <c r="F1165" i="1"/>
  <c r="J1164" i="1"/>
  <c r="G1164" i="1"/>
  <c r="F1164" i="1"/>
  <c r="J1161" i="1"/>
  <c r="F1161" i="1"/>
  <c r="E1161" i="1"/>
  <c r="J1160" i="1"/>
  <c r="G1160" i="1"/>
  <c r="F1160" i="1"/>
  <c r="B1159" i="1" s="1"/>
  <c r="E1160" i="1"/>
  <c r="J1159" i="1"/>
  <c r="F1159" i="1"/>
  <c r="E1159" i="1"/>
  <c r="D1159" i="1"/>
  <c r="J1154" i="1"/>
  <c r="I1154" i="1"/>
  <c r="H1154" i="1"/>
  <c r="G1154" i="1"/>
  <c r="K1154" i="1" s="1"/>
  <c r="F1154" i="1"/>
  <c r="I1208" i="1" l="1"/>
  <c r="G1208" i="1"/>
  <c r="J1208" i="1"/>
  <c r="H1208" i="1"/>
  <c r="H1166" i="1"/>
  <c r="H1159" i="1" s="1"/>
  <c r="H1167" i="1"/>
  <c r="B1169" i="1"/>
  <c r="B1216" i="1" s="1"/>
  <c r="G1169" i="1"/>
  <c r="I1169" i="1"/>
  <c r="B1170" i="1"/>
  <c r="G1177" i="1"/>
  <c r="I1177" i="1"/>
  <c r="H1181" i="1"/>
  <c r="J1181" i="1"/>
  <c r="G1184" i="1"/>
  <c r="I1184" i="1"/>
  <c r="B1186" i="1"/>
  <c r="B1203" i="1"/>
  <c r="H1204" i="1"/>
  <c r="J1204" i="1"/>
  <c r="H1169" i="1"/>
  <c r="H1177" i="1"/>
  <c r="H1184" i="1"/>
  <c r="H1136" i="1" l="1"/>
  <c r="F1136" i="1"/>
  <c r="H1135" i="1"/>
  <c r="F1135" i="1"/>
  <c r="H1134" i="1"/>
  <c r="F1134" i="1"/>
  <c r="H1133" i="1"/>
  <c r="F1133" i="1"/>
  <c r="H1132" i="1"/>
  <c r="F1132" i="1"/>
  <c r="H1131" i="1"/>
  <c r="F1131" i="1"/>
  <c r="H1130" i="1"/>
  <c r="F1130" i="1"/>
  <c r="H1129" i="1"/>
  <c r="F1129" i="1"/>
  <c r="H1128" i="1"/>
  <c r="F1128" i="1"/>
  <c r="H1127" i="1"/>
  <c r="F1127" i="1"/>
  <c r="H1126" i="1"/>
  <c r="F1126" i="1"/>
  <c r="H1125" i="1"/>
  <c r="F1125" i="1"/>
  <c r="H1124" i="1"/>
  <c r="F1124" i="1"/>
  <c r="H1123" i="1"/>
  <c r="F1123" i="1"/>
  <c r="H1122" i="1"/>
  <c r="F1122" i="1"/>
  <c r="H1121" i="1"/>
  <c r="F1121" i="1"/>
  <c r="H1120" i="1"/>
  <c r="F1120" i="1"/>
  <c r="H1119" i="1"/>
  <c r="F1119" i="1"/>
  <c r="H1118" i="1"/>
  <c r="F1118" i="1"/>
  <c r="H1117" i="1"/>
  <c r="F1117" i="1"/>
  <c r="H1116" i="1"/>
  <c r="F1116" i="1"/>
  <c r="H1115" i="1"/>
  <c r="F1115" i="1"/>
  <c r="H1114" i="1"/>
  <c r="F1114" i="1"/>
  <c r="H1113" i="1"/>
  <c r="F1113" i="1"/>
  <c r="H1112" i="1"/>
  <c r="F1112" i="1"/>
  <c r="H1111" i="1"/>
  <c r="F1111" i="1"/>
  <c r="H1110" i="1"/>
  <c r="F1110" i="1"/>
  <c r="H1109" i="1"/>
  <c r="F1109" i="1"/>
  <c r="H1108" i="1"/>
  <c r="F1108" i="1"/>
  <c r="H1107" i="1"/>
  <c r="F1107" i="1"/>
  <c r="H1106" i="1"/>
  <c r="F1106" i="1"/>
  <c r="H1105" i="1"/>
  <c r="F1105" i="1"/>
  <c r="H1104" i="1"/>
  <c r="F1104" i="1"/>
  <c r="H1103" i="1"/>
  <c r="F1103" i="1"/>
  <c r="H1102" i="1"/>
  <c r="F1102" i="1"/>
  <c r="H1101" i="1"/>
  <c r="F1101" i="1"/>
  <c r="H1100" i="1"/>
  <c r="F1100" i="1"/>
  <c r="H1099" i="1"/>
  <c r="F1099" i="1"/>
  <c r="H1098" i="1"/>
  <c r="F1098" i="1"/>
  <c r="H1097" i="1"/>
  <c r="F1097" i="1"/>
  <c r="H1096" i="1"/>
  <c r="F1096" i="1"/>
  <c r="H1095" i="1"/>
  <c r="F1095" i="1"/>
  <c r="H1094" i="1"/>
  <c r="F1094" i="1"/>
  <c r="H1093" i="1"/>
  <c r="F1093" i="1"/>
  <c r="H1092" i="1"/>
  <c r="F1092" i="1"/>
  <c r="H1091" i="1"/>
  <c r="F1091" i="1"/>
  <c r="H1090" i="1"/>
  <c r="F1090" i="1"/>
  <c r="H1089" i="1"/>
  <c r="F1089" i="1"/>
  <c r="H1088" i="1"/>
  <c r="F1088" i="1"/>
  <c r="H1087" i="1"/>
  <c r="F1087" i="1"/>
  <c r="H1086" i="1"/>
  <c r="F1086" i="1"/>
  <c r="H1085" i="1"/>
  <c r="F1085" i="1"/>
  <c r="H1084" i="1"/>
  <c r="F1084" i="1"/>
  <c r="H1083" i="1"/>
  <c r="F1083" i="1"/>
  <c r="H1082" i="1"/>
  <c r="F1082" i="1"/>
  <c r="H1081" i="1"/>
  <c r="F1081" i="1"/>
  <c r="H1080" i="1"/>
  <c r="F1080" i="1"/>
  <c r="H1079" i="1"/>
  <c r="F1079" i="1"/>
  <c r="H1078" i="1"/>
  <c r="F1078" i="1"/>
  <c r="H1077" i="1"/>
  <c r="F1077" i="1"/>
  <c r="H1076" i="1"/>
  <c r="F1076" i="1"/>
  <c r="H1075" i="1"/>
  <c r="F1075" i="1"/>
  <c r="H1074" i="1"/>
  <c r="F1074" i="1"/>
  <c r="H1073" i="1"/>
  <c r="F1073" i="1"/>
  <c r="H1072" i="1"/>
  <c r="F1072" i="1"/>
  <c r="H1071" i="1"/>
  <c r="F1071" i="1"/>
  <c r="H1070" i="1"/>
  <c r="F1070" i="1"/>
  <c r="H1069" i="1"/>
  <c r="F1069" i="1"/>
  <c r="H1068" i="1"/>
  <c r="F1068" i="1"/>
  <c r="H1067" i="1"/>
  <c r="F1067" i="1"/>
  <c r="H1066" i="1"/>
  <c r="F1066" i="1"/>
  <c r="H1065" i="1"/>
  <c r="F1065" i="1"/>
  <c r="H1064" i="1"/>
  <c r="F1064" i="1"/>
  <c r="H1063" i="1"/>
  <c r="F1063" i="1"/>
  <c r="H1062" i="1"/>
  <c r="F1062" i="1"/>
  <c r="H1061" i="1"/>
  <c r="F1061" i="1"/>
  <c r="H1060" i="1"/>
  <c r="F1060" i="1"/>
  <c r="H1059" i="1"/>
  <c r="F1059" i="1"/>
  <c r="H1058" i="1"/>
  <c r="F1058" i="1"/>
  <c r="H1057" i="1"/>
  <c r="F1057" i="1"/>
  <c r="H1056" i="1"/>
  <c r="F1056" i="1"/>
  <c r="H1055" i="1"/>
  <c r="F1055" i="1"/>
  <c r="H1054" i="1"/>
  <c r="F1054" i="1"/>
  <c r="H1053" i="1"/>
  <c r="F1053" i="1"/>
  <c r="H1052" i="1"/>
  <c r="F1052" i="1"/>
  <c r="H1051" i="1"/>
  <c r="F1051" i="1"/>
  <c r="H1050" i="1"/>
  <c r="F1050" i="1"/>
  <c r="H1049" i="1"/>
  <c r="F1049" i="1"/>
  <c r="H1048" i="1"/>
  <c r="F1048" i="1"/>
  <c r="H1047" i="1"/>
  <c r="F1047" i="1"/>
  <c r="H1046" i="1"/>
  <c r="F1046" i="1"/>
  <c r="H1045" i="1"/>
  <c r="F1045" i="1"/>
  <c r="H1044" i="1"/>
  <c r="F1044" i="1"/>
  <c r="H1043" i="1"/>
  <c r="F1043" i="1"/>
  <c r="H1042" i="1"/>
  <c r="F1042" i="1"/>
  <c r="H1041" i="1"/>
  <c r="F1041" i="1"/>
  <c r="H1040" i="1"/>
  <c r="F1040" i="1"/>
  <c r="H1039" i="1"/>
  <c r="F1039" i="1"/>
  <c r="H1038" i="1"/>
  <c r="F1038" i="1"/>
  <c r="H1037" i="1"/>
  <c r="F1037" i="1"/>
  <c r="H1036" i="1"/>
  <c r="F1036" i="1"/>
  <c r="H1035" i="1"/>
  <c r="F1035" i="1"/>
  <c r="H1034" i="1"/>
  <c r="F1034" i="1"/>
  <c r="H1033" i="1"/>
  <c r="F1033" i="1"/>
  <c r="H1032" i="1"/>
  <c r="F1032" i="1"/>
  <c r="H1031" i="1"/>
  <c r="F1031" i="1"/>
  <c r="H1030" i="1"/>
  <c r="F1030" i="1"/>
  <c r="H1029" i="1"/>
  <c r="F1029" i="1"/>
  <c r="H1028" i="1"/>
  <c r="F1028" i="1"/>
  <c r="H1027" i="1"/>
  <c r="F1027" i="1"/>
  <c r="H1026" i="1"/>
  <c r="F1026" i="1"/>
  <c r="H1025" i="1"/>
  <c r="F1025" i="1"/>
  <c r="H1024" i="1"/>
  <c r="F1024" i="1"/>
  <c r="H1023" i="1"/>
  <c r="F1023" i="1"/>
  <c r="H1022" i="1"/>
  <c r="F1022" i="1"/>
  <c r="H1021" i="1"/>
  <c r="F1021" i="1"/>
  <c r="H1020" i="1"/>
  <c r="F1020" i="1"/>
  <c r="H1019" i="1"/>
  <c r="F1019" i="1"/>
  <c r="H1018" i="1"/>
  <c r="F1018" i="1"/>
  <c r="H1017" i="1"/>
  <c r="F1017" i="1"/>
  <c r="H1016" i="1"/>
  <c r="F1016" i="1"/>
  <c r="H1015" i="1"/>
  <c r="F1015" i="1"/>
  <c r="H1014" i="1"/>
  <c r="F1014" i="1"/>
  <c r="H1013" i="1"/>
  <c r="F1013" i="1"/>
  <c r="H1012" i="1"/>
  <c r="F1012" i="1"/>
  <c r="H1011" i="1"/>
  <c r="F1011" i="1"/>
  <c r="H1010" i="1"/>
  <c r="F1010" i="1"/>
  <c r="H1009" i="1"/>
  <c r="F1009" i="1"/>
  <c r="H1008" i="1"/>
  <c r="F1008" i="1"/>
  <c r="H1007" i="1"/>
  <c r="F1007" i="1"/>
  <c r="H1006" i="1"/>
  <c r="F1006" i="1"/>
  <c r="H1005" i="1"/>
  <c r="F1005" i="1"/>
  <c r="F999" i="1"/>
  <c r="B999" i="1"/>
  <c r="F998" i="1"/>
  <c r="F997" i="1"/>
  <c r="F996" i="1"/>
  <c r="F995" i="1"/>
  <c r="F994" i="1"/>
  <c r="F993" i="1"/>
  <c r="F992" i="1"/>
  <c r="B992" i="1" s="1"/>
  <c r="F991" i="1"/>
  <c r="F990" i="1"/>
  <c r="F989" i="1"/>
  <c r="B989" i="1" s="1"/>
  <c r="F988" i="1"/>
  <c r="F987" i="1"/>
  <c r="F986" i="1"/>
  <c r="F985" i="1"/>
  <c r="F984" i="1"/>
  <c r="B984" i="1" s="1"/>
  <c r="F983" i="1"/>
  <c r="F982" i="1"/>
  <c r="F981" i="1"/>
  <c r="B981" i="1" s="1"/>
  <c r="F980" i="1"/>
  <c r="B980" i="1" s="1"/>
  <c r="F979" i="1"/>
  <c r="E978" i="1"/>
  <c r="F978" i="1" s="1"/>
  <c r="B975" i="1" s="1"/>
  <c r="D978" i="1"/>
  <c r="F976" i="1"/>
  <c r="F975" i="1"/>
  <c r="F974" i="1"/>
  <c r="F973" i="1"/>
  <c r="F972" i="1"/>
  <c r="F971" i="1"/>
  <c r="B971" i="1" s="1"/>
  <c r="G970" i="1"/>
  <c r="F970" i="1"/>
  <c r="F969" i="1"/>
  <c r="F968" i="1"/>
  <c r="F967" i="1"/>
  <c r="F966" i="1"/>
  <c r="F965" i="1"/>
  <c r="B965" i="1" s="1"/>
  <c r="F964" i="1"/>
  <c r="F963" i="1"/>
  <c r="F962" i="1"/>
  <c r="F961" i="1"/>
  <c r="F960" i="1"/>
  <c r="F959" i="1"/>
  <c r="F958" i="1"/>
  <c r="F957" i="1"/>
  <c r="F956" i="1"/>
  <c r="F955" i="1"/>
  <c r="F954" i="1"/>
  <c r="F953" i="1"/>
  <c r="F952" i="1"/>
  <c r="F951" i="1"/>
  <c r="F950" i="1"/>
  <c r="F949" i="1"/>
  <c r="B949" i="1"/>
  <c r="F948" i="1"/>
  <c r="F947" i="1"/>
  <c r="B947" i="1" s="1"/>
  <c r="F945" i="1"/>
  <c r="B945" i="1" s="1"/>
  <c r="F944" i="1"/>
  <c r="F943" i="1"/>
  <c r="F942" i="1"/>
  <c r="F941" i="1"/>
  <c r="B941" i="1"/>
  <c r="F940" i="1"/>
  <c r="F939" i="1"/>
  <c r="F938" i="1"/>
  <c r="F937" i="1"/>
  <c r="F936" i="1"/>
  <c r="F935" i="1"/>
  <c r="F934" i="1"/>
  <c r="B934" i="1"/>
  <c r="F933" i="1"/>
  <c r="F932" i="1"/>
  <c r="F931" i="1"/>
  <c r="F930" i="1"/>
  <c r="B930" i="1" s="1"/>
  <c r="F929" i="1"/>
  <c r="F928" i="1"/>
  <c r="F927" i="1"/>
  <c r="F926" i="1"/>
  <c r="B926" i="1"/>
  <c r="F925" i="1"/>
  <c r="F924" i="1"/>
  <c r="F923" i="1"/>
  <c r="F922" i="1"/>
  <c r="B922" i="1" s="1"/>
  <c r="F921" i="1"/>
  <c r="F920" i="1"/>
  <c r="F919" i="1"/>
  <c r="F918" i="1"/>
  <c r="B918" i="1"/>
  <c r="B1140" i="1" s="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74" i="1"/>
  <c r="F873" i="1"/>
  <c r="F872" i="1"/>
  <c r="G871" i="1"/>
  <c r="F871" i="1"/>
  <c r="B871" i="1"/>
  <c r="F869" i="1"/>
  <c r="F868" i="1"/>
  <c r="F867" i="1"/>
  <c r="F866" i="1"/>
  <c r="F865" i="1"/>
  <c r="F864" i="1"/>
  <c r="B864" i="1" s="1"/>
  <c r="F862" i="1"/>
  <c r="F860" i="1"/>
  <c r="F859" i="1"/>
  <c r="B859" i="1" s="1"/>
  <c r="F858" i="1"/>
  <c r="B858" i="1" s="1"/>
  <c r="F857" i="1"/>
  <c r="F856" i="1"/>
  <c r="H856" i="1" s="1"/>
  <c r="H855" i="1"/>
  <c r="F855" i="1"/>
  <c r="I855" i="1" s="1"/>
  <c r="B855" i="1"/>
  <c r="F854" i="1"/>
  <c r="F853" i="1"/>
  <c r="F852" i="1"/>
  <c r="F851" i="1"/>
  <c r="F850" i="1"/>
  <c r="F849" i="1"/>
  <c r="B848" i="1" s="1"/>
  <c r="F827" i="1" l="1"/>
  <c r="F826" i="1"/>
  <c r="F818" i="1"/>
  <c r="F808" i="1"/>
  <c r="D788" i="1"/>
  <c r="H785" i="1"/>
  <c r="H784" i="1"/>
  <c r="H783" i="1"/>
  <c r="H768" i="1"/>
  <c r="H760" i="1"/>
  <c r="H759" i="1"/>
  <c r="H758" i="1"/>
  <c r="H757" i="1"/>
  <c r="H756" i="1"/>
  <c r="H755" i="1"/>
  <c r="D755" i="1" s="1"/>
  <c r="D726" i="1"/>
  <c r="H725" i="1"/>
  <c r="H724" i="1"/>
  <c r="D724" i="1" s="1"/>
  <c r="H723" i="1"/>
  <c r="H722" i="1"/>
  <c r="H721" i="1"/>
  <c r="H720" i="1"/>
  <c r="D720" i="1"/>
  <c r="H719" i="1"/>
  <c r="H718" i="1"/>
  <c r="D718" i="1" s="1"/>
  <c r="H717" i="1"/>
  <c r="H716" i="1"/>
  <c r="D716" i="1" s="1"/>
  <c r="H715" i="1"/>
  <c r="H714" i="1"/>
  <c r="H713" i="1"/>
  <c r="H712" i="1"/>
  <c r="D712" i="1"/>
  <c r="H711" i="1"/>
  <c r="H710" i="1"/>
  <c r="D710" i="1" s="1"/>
  <c r="H709" i="1"/>
  <c r="H708" i="1"/>
  <c r="D708" i="1" s="1"/>
  <c r="H707" i="1"/>
  <c r="H706" i="1"/>
  <c r="H705" i="1"/>
  <c r="H704" i="1"/>
  <c r="D704" i="1"/>
  <c r="H703" i="1"/>
  <c r="H702" i="1"/>
  <c r="D702" i="1" s="1"/>
  <c r="H701" i="1"/>
  <c r="H700" i="1"/>
  <c r="D700" i="1" s="1"/>
  <c r="H699" i="1"/>
  <c r="H698" i="1"/>
  <c r="G697" i="1"/>
  <c r="H697" i="1" s="1"/>
  <c r="H696" i="1"/>
  <c r="H695" i="1"/>
  <c r="D695" i="1" s="1"/>
  <c r="H694" i="1"/>
  <c r="H693" i="1"/>
  <c r="D693" i="1" s="1"/>
  <c r="H692" i="1"/>
  <c r="H691" i="1"/>
  <c r="H690" i="1"/>
  <c r="D690" i="1" s="1"/>
  <c r="H689" i="1"/>
  <c r="H688" i="1"/>
  <c r="H687" i="1"/>
  <c r="H686" i="1"/>
  <c r="H685" i="1"/>
  <c r="H684" i="1"/>
  <c r="H683" i="1"/>
  <c r="H682" i="1"/>
  <c r="D680" i="1" s="1"/>
  <c r="H681" i="1"/>
  <c r="H680" i="1"/>
  <c r="H679" i="1"/>
  <c r="H678" i="1"/>
  <c r="D678" i="1" s="1"/>
  <c r="H677" i="1"/>
  <c r="H676" i="1"/>
  <c r="H675" i="1"/>
  <c r="H674" i="1"/>
  <c r="I673" i="1"/>
  <c r="H673" i="1"/>
  <c r="H672" i="1"/>
  <c r="D672" i="1" s="1"/>
  <c r="H671" i="1"/>
  <c r="I671" i="1" s="1"/>
  <c r="H670" i="1"/>
  <c r="I669" i="1"/>
  <c r="H669" i="1"/>
  <c r="I668" i="1"/>
  <c r="H668" i="1"/>
  <c r="D668" i="1"/>
  <c r="H667" i="1"/>
  <c r="D667" i="1"/>
  <c r="H666" i="1"/>
  <c r="I666" i="1" s="1"/>
  <c r="H665" i="1"/>
  <c r="I665" i="1" s="1"/>
  <c r="H664" i="1"/>
  <c r="I664" i="1" s="1"/>
  <c r="H663" i="1"/>
  <c r="I663" i="1" s="1"/>
  <c r="H662" i="1"/>
  <c r="H661" i="1"/>
  <c r="I660" i="1"/>
  <c r="H660" i="1"/>
  <c r="I659" i="1"/>
  <c r="H659" i="1"/>
  <c r="D659" i="1"/>
  <c r="H658" i="1"/>
  <c r="H657" i="1"/>
  <c r="H656" i="1"/>
  <c r="H655" i="1"/>
  <c r="H654" i="1"/>
  <c r="D654" i="1"/>
  <c r="H653" i="1"/>
  <c r="H652" i="1"/>
  <c r="D652" i="1" s="1"/>
  <c r="H651" i="1"/>
  <c r="H650" i="1"/>
  <c r="D650" i="1" s="1"/>
  <c r="H649" i="1"/>
  <c r="H648" i="1"/>
  <c r="H647" i="1"/>
  <c r="H646" i="1"/>
  <c r="H645" i="1"/>
  <c r="H644" i="1"/>
  <c r="H643" i="1"/>
  <c r="D643" i="1" s="1"/>
  <c r="H642" i="1"/>
  <c r="H641" i="1"/>
  <c r="D641" i="1" s="1"/>
  <c r="H640" i="1"/>
  <c r="I640" i="1" s="1"/>
  <c r="H639" i="1"/>
  <c r="I639" i="1" s="1"/>
  <c r="I638" i="1"/>
  <c r="H638" i="1"/>
  <c r="I637" i="1"/>
  <c r="H637" i="1"/>
  <c r="D637" i="1"/>
  <c r="H636" i="1"/>
  <c r="H635" i="1"/>
  <c r="D635" i="1" s="1"/>
  <c r="H634" i="1"/>
  <c r="H633" i="1"/>
  <c r="D633" i="1" s="1"/>
  <c r="H632" i="1"/>
  <c r="I632" i="1" s="1"/>
  <c r="H631" i="1"/>
  <c r="I631" i="1" s="1"/>
  <c r="I630" i="1"/>
  <c r="H630" i="1"/>
  <c r="I629" i="1"/>
  <c r="H629" i="1"/>
  <c r="D629" i="1"/>
  <c r="H628" i="1"/>
  <c r="I628" i="1" s="1"/>
  <c r="H627" i="1"/>
  <c r="I627" i="1" s="1"/>
  <c r="H626" i="1"/>
  <c r="I626" i="1" s="1"/>
  <c r="H625" i="1"/>
  <c r="I625" i="1" s="1"/>
  <c r="H624" i="1"/>
  <c r="I624" i="1" s="1"/>
  <c r="H623" i="1"/>
  <c r="I623" i="1" s="1"/>
  <c r="I622" i="1"/>
  <c r="H622" i="1"/>
  <c r="I621" i="1"/>
  <c r="H621" i="1"/>
  <c r="D621" i="1"/>
  <c r="H620" i="1"/>
  <c r="I620" i="1" s="1"/>
  <c r="H619" i="1"/>
  <c r="D619" i="1" s="1"/>
  <c r="H618" i="1"/>
  <c r="I618" i="1" s="1"/>
  <c r="H617" i="1"/>
  <c r="I617" i="1" s="1"/>
  <c r="H616" i="1"/>
  <c r="H615" i="1"/>
  <c r="D615" i="1"/>
  <c r="H614" i="1"/>
  <c r="I614" i="1" s="1"/>
  <c r="H613" i="1"/>
  <c r="I613" i="1" s="1"/>
  <c r="H612" i="1"/>
  <c r="H611" i="1"/>
  <c r="D611" i="1" s="1"/>
  <c r="H610" i="1"/>
  <c r="H609" i="1"/>
  <c r="H608" i="1"/>
  <c r="H607" i="1"/>
  <c r="D607" i="1"/>
  <c r="H606" i="1"/>
  <c r="H605" i="1"/>
  <c r="D605" i="1" s="1"/>
  <c r="H604" i="1"/>
  <c r="H603" i="1"/>
  <c r="D603" i="1" s="1"/>
  <c r="H602" i="1"/>
  <c r="H601" i="1"/>
  <c r="H600" i="1"/>
  <c r="H599" i="1"/>
  <c r="D599" i="1"/>
  <c r="H598" i="1"/>
  <c r="H597" i="1"/>
  <c r="H596" i="1"/>
  <c r="H595" i="1"/>
  <c r="D595" i="1" s="1"/>
  <c r="H594" i="1"/>
  <c r="H593" i="1"/>
  <c r="D593" i="1" s="1"/>
  <c r="H592" i="1"/>
  <c r="H591" i="1"/>
  <c r="H583" i="1"/>
  <c r="H582" i="1"/>
  <c r="H581" i="1"/>
  <c r="H580" i="1"/>
  <c r="D580" i="1"/>
  <c r="H579" i="1"/>
  <c r="D579" i="1"/>
  <c r="H578" i="1"/>
  <c r="H577" i="1"/>
  <c r="D577" i="1" s="1"/>
  <c r="H576" i="1"/>
  <c r="H575" i="1"/>
  <c r="D575" i="1" s="1"/>
  <c r="H574" i="1"/>
  <c r="H573" i="1"/>
  <c r="H572" i="1"/>
  <c r="H571" i="1"/>
  <c r="D571" i="1"/>
  <c r="H570" i="1"/>
  <c r="H569" i="1"/>
  <c r="D569" i="1" s="1"/>
  <c r="H568" i="1"/>
  <c r="H567" i="1"/>
  <c r="I567" i="1" s="1"/>
  <c r="H566" i="1"/>
  <c r="H565" i="1"/>
  <c r="I565" i="1" s="1"/>
  <c r="H564" i="1"/>
  <c r="D564" i="1" s="1"/>
  <c r="H563" i="1"/>
  <c r="H562" i="1"/>
  <c r="H561" i="1"/>
  <c r="H560" i="1"/>
  <c r="H559" i="1"/>
  <c r="H558" i="1"/>
  <c r="H557" i="1"/>
  <c r="D556" i="1" s="1"/>
  <c r="H555" i="1"/>
  <c r="G554" i="1"/>
  <c r="H554" i="1" s="1"/>
  <c r="H553" i="1"/>
  <c r="H552" i="1"/>
  <c r="D552" i="1" s="1"/>
  <c r="H551" i="1"/>
  <c r="H550" i="1"/>
  <c r="H549" i="1"/>
  <c r="H548" i="1"/>
  <c r="H547" i="1"/>
  <c r="D547" i="1"/>
  <c r="H546" i="1"/>
  <c r="I545" i="1"/>
  <c r="H545" i="1"/>
  <c r="H544" i="1"/>
  <c r="H543" i="1"/>
  <c r="D543" i="1"/>
  <c r="H542" i="1"/>
  <c r="D542" i="1"/>
  <c r="F525" i="1"/>
  <c r="F524" i="1"/>
  <c r="F523" i="1"/>
  <c r="F522" i="1"/>
  <c r="F521" i="1"/>
  <c r="F520" i="1"/>
  <c r="F519" i="1"/>
  <c r="B519" i="1"/>
  <c r="F518" i="1"/>
  <c r="F517" i="1"/>
  <c r="F516" i="1"/>
  <c r="B516" i="1"/>
  <c r="F515" i="1"/>
  <c r="F514" i="1"/>
  <c r="F513" i="1"/>
  <c r="F512" i="1"/>
  <c r="B511" i="1" s="1"/>
  <c r="F510" i="1"/>
  <c r="F509" i="1"/>
  <c r="F508" i="1"/>
  <c r="F507" i="1"/>
  <c r="B506" i="1" s="1"/>
  <c r="F504" i="1"/>
  <c r="F503" i="1"/>
  <c r="F502" i="1"/>
  <c r="B502" i="1" s="1"/>
  <c r="D549" i="1" l="1"/>
  <c r="D573" i="1"/>
  <c r="D582" i="1"/>
  <c r="D591" i="1"/>
  <c r="D601" i="1"/>
  <c r="D609" i="1"/>
  <c r="D625" i="1"/>
  <c r="D648" i="1"/>
  <c r="D661" i="1"/>
  <c r="D663" i="1"/>
  <c r="D670" i="1"/>
  <c r="D676" i="1"/>
  <c r="D683" i="1"/>
  <c r="D691" i="1"/>
  <c r="D706" i="1"/>
  <c r="D714" i="1"/>
  <c r="D722" i="1"/>
  <c r="D565" i="1"/>
  <c r="D567" i="1"/>
  <c r="D613" i="1"/>
  <c r="D617" i="1"/>
  <c r="D623" i="1"/>
  <c r="D627" i="1"/>
  <c r="D631" i="1"/>
  <c r="D639" i="1"/>
  <c r="D665" i="1"/>
  <c r="B526" i="1"/>
  <c r="N538" i="1" l="1"/>
  <c r="D587" i="1"/>
  <c r="G474" i="1"/>
  <c r="G473" i="1"/>
  <c r="G472" i="1"/>
  <c r="G471" i="1"/>
  <c r="G470" i="1"/>
  <c r="G469" i="1"/>
  <c r="G468" i="1"/>
  <c r="G467" i="1"/>
  <c r="C467" i="1" s="1"/>
  <c r="G447" i="1" l="1"/>
  <c r="C447" i="1"/>
  <c r="G446" i="1"/>
  <c r="C446" i="1"/>
  <c r="G445" i="1"/>
  <c r="C445" i="1"/>
  <c r="G444" i="1"/>
  <c r="C444" i="1"/>
  <c r="G443" i="1"/>
  <c r="C443" i="1"/>
  <c r="G442" i="1"/>
  <c r="C442" i="1"/>
  <c r="G441" i="1"/>
  <c r="C441" i="1"/>
  <c r="G440" i="1"/>
  <c r="C440" i="1"/>
  <c r="G439" i="1"/>
  <c r="C439" i="1"/>
  <c r="G438" i="1"/>
  <c r="C438" i="1"/>
  <c r="G437" i="1"/>
  <c r="C437" i="1"/>
  <c r="G436" i="1"/>
  <c r="C436" i="1"/>
  <c r="L431" i="1" s="1"/>
  <c r="G435" i="1"/>
  <c r="C435" i="1"/>
  <c r="G427" i="1"/>
  <c r="G426" i="1"/>
  <c r="G425" i="1"/>
  <c r="G424" i="1"/>
  <c r="G423" i="1"/>
  <c r="G422" i="1"/>
  <c r="G421" i="1"/>
  <c r="G420" i="1"/>
  <c r="G418" i="1"/>
  <c r="C418" i="1"/>
  <c r="C428" i="1" s="1"/>
  <c r="H416" i="1"/>
  <c r="F416" i="1"/>
  <c r="E416" i="1"/>
  <c r="B416" i="1"/>
  <c r="G413" i="1"/>
  <c r="XFD413" i="1" s="1"/>
  <c r="G412" i="1"/>
  <c r="XFD412" i="1" s="1"/>
  <c r="G411" i="1"/>
  <c r="XFD411" i="1" s="1"/>
  <c r="G410" i="1"/>
  <c r="XFD410" i="1" s="1"/>
  <c r="G409" i="1"/>
  <c r="XFD409" i="1" s="1"/>
  <c r="XFD408" i="1"/>
  <c r="G407" i="1"/>
  <c r="XFD407" i="1" s="1"/>
  <c r="G406" i="1"/>
  <c r="C405" i="1"/>
  <c r="XFD405" i="1" s="1"/>
  <c r="G402" i="1"/>
  <c r="C402" i="1" s="1"/>
  <c r="G401" i="1"/>
  <c r="G400" i="1"/>
  <c r="G399" i="1"/>
  <c r="G398" i="1"/>
  <c r="G397" i="1"/>
  <c r="G396" i="1"/>
  <c r="G395" i="1"/>
  <c r="G394" i="1"/>
  <c r="G393" i="1"/>
  <c r="G392" i="1"/>
  <c r="G391" i="1"/>
  <c r="G390" i="1"/>
  <c r="G389" i="1"/>
  <c r="G388" i="1"/>
  <c r="G387" i="1"/>
  <c r="G386" i="1"/>
  <c r="G385" i="1"/>
  <c r="G384" i="1"/>
  <c r="C384" i="1"/>
  <c r="G383" i="1"/>
  <c r="C383" i="1"/>
  <c r="G382" i="1"/>
  <c r="C382" i="1"/>
  <c r="G381" i="1"/>
  <c r="C381" i="1"/>
  <c r="G380" i="1"/>
  <c r="C380" i="1"/>
  <c r="G379" i="1"/>
  <c r="C379" i="1"/>
  <c r="G378" i="1"/>
  <c r="C378" i="1"/>
  <c r="G377" i="1"/>
  <c r="G376" i="1"/>
  <c r="C396" i="1" l="1"/>
  <c r="G416" i="1"/>
  <c r="C398" i="1"/>
  <c r="C403" i="1" s="1"/>
  <c r="C416" i="1"/>
  <c r="XFD416" i="1" s="1"/>
  <c r="XFD406" i="1"/>
  <c r="L372" i="1" l="1"/>
  <c r="G357" i="1"/>
  <c r="K357" i="1" s="1"/>
  <c r="G356" i="1"/>
  <c r="K356" i="1" s="1"/>
  <c r="J354" i="1"/>
  <c r="G354" i="1"/>
  <c r="J353" i="1"/>
  <c r="G353" i="1"/>
  <c r="J352" i="1"/>
  <c r="G352" i="1"/>
  <c r="J351" i="1"/>
  <c r="G351" i="1"/>
  <c r="J350" i="1"/>
  <c r="G350" i="1"/>
  <c r="J349" i="1"/>
  <c r="G349" i="1"/>
  <c r="J348" i="1"/>
  <c r="G348" i="1"/>
  <c r="J347" i="1"/>
  <c r="G347" i="1"/>
  <c r="C347" i="1"/>
  <c r="G346" i="1"/>
  <c r="I346" i="1" s="1"/>
  <c r="G345" i="1"/>
  <c r="I345" i="1" s="1"/>
  <c r="G344" i="1"/>
  <c r="I344" i="1" s="1"/>
  <c r="G343" i="1"/>
  <c r="I343" i="1" s="1"/>
  <c r="C343" i="1" s="1"/>
  <c r="G342" i="1"/>
  <c r="G341" i="1"/>
  <c r="G340" i="1"/>
  <c r="C340" i="1" s="1"/>
  <c r="G333" i="1"/>
  <c r="J333" i="1" s="1"/>
  <c r="G332" i="1"/>
  <c r="J332" i="1" s="1"/>
  <c r="G331" i="1"/>
  <c r="G330" i="1"/>
  <c r="G329" i="1"/>
  <c r="I328" i="1"/>
  <c r="G328" i="1"/>
  <c r="J328" i="1" s="1"/>
  <c r="G327" i="1"/>
  <c r="J327" i="1" s="1"/>
  <c r="I326" i="1"/>
  <c r="G326" i="1"/>
  <c r="J326" i="1" s="1"/>
  <c r="G325" i="1"/>
  <c r="J325" i="1" s="1"/>
  <c r="G322" i="1"/>
  <c r="K322" i="1" s="1"/>
  <c r="G321" i="1"/>
  <c r="K321" i="1" s="1"/>
  <c r="G320" i="1"/>
  <c r="K320" i="1" s="1"/>
  <c r="G319" i="1"/>
  <c r="K319" i="1" s="1"/>
  <c r="G318" i="1"/>
  <c r="K318" i="1" s="1"/>
  <c r="G317" i="1"/>
  <c r="K317" i="1" s="1"/>
  <c r="G316" i="1"/>
  <c r="K316" i="1" s="1"/>
  <c r="G315" i="1"/>
  <c r="K315" i="1" s="1"/>
  <c r="I314" i="1"/>
  <c r="G314" i="1"/>
  <c r="I313" i="1"/>
  <c r="G313" i="1"/>
  <c r="I312" i="1"/>
  <c r="G312" i="1"/>
  <c r="I311" i="1"/>
  <c r="G311" i="1"/>
  <c r="I310" i="1"/>
  <c r="G310" i="1"/>
  <c r="C310" i="1"/>
  <c r="G302" i="1"/>
  <c r="I302" i="1" s="1"/>
  <c r="G301" i="1"/>
  <c r="I301" i="1" s="1"/>
  <c r="G300" i="1"/>
  <c r="I300" i="1" s="1"/>
  <c r="G299" i="1"/>
  <c r="I299" i="1" s="1"/>
  <c r="G298" i="1"/>
  <c r="I298" i="1" s="1"/>
  <c r="G297" i="1"/>
  <c r="I297" i="1" s="1"/>
  <c r="G296" i="1"/>
  <c r="I296" i="1" s="1"/>
  <c r="G295" i="1"/>
  <c r="I295" i="1" s="1"/>
  <c r="G294" i="1"/>
  <c r="I294" i="1" s="1"/>
  <c r="G293" i="1"/>
  <c r="I293" i="1" s="1"/>
  <c r="G283" i="1"/>
  <c r="I283" i="1" s="1"/>
  <c r="G282" i="1"/>
  <c r="I282" i="1" s="1"/>
  <c r="G281" i="1"/>
  <c r="I281" i="1" s="1"/>
  <c r="G279" i="1"/>
  <c r="J279" i="1" s="1"/>
  <c r="G278" i="1"/>
  <c r="J278" i="1" s="1"/>
  <c r="G277" i="1"/>
  <c r="J277" i="1" s="1"/>
  <c r="G276" i="1"/>
  <c r="J276" i="1" s="1"/>
  <c r="G275" i="1"/>
  <c r="J275" i="1" s="1"/>
  <c r="G274" i="1"/>
  <c r="J274" i="1" s="1"/>
  <c r="G273" i="1"/>
  <c r="J273" i="1" s="1"/>
  <c r="G272" i="1"/>
  <c r="J272" i="1" s="1"/>
  <c r="G271" i="1"/>
  <c r="J271" i="1" s="1"/>
  <c r="G270" i="1"/>
  <c r="J270" i="1" s="1"/>
  <c r="G269" i="1"/>
  <c r="I269" i="1" s="1"/>
  <c r="G268" i="1"/>
  <c r="I268" i="1" s="1"/>
  <c r="G267" i="1"/>
  <c r="I267" i="1" s="1"/>
  <c r="G266" i="1"/>
  <c r="I266" i="1" s="1"/>
  <c r="G265" i="1"/>
  <c r="I265" i="1" s="1"/>
  <c r="G264" i="1"/>
  <c r="I264" i="1" s="1"/>
  <c r="G263" i="1"/>
  <c r="I263" i="1" s="1"/>
  <c r="G262" i="1"/>
  <c r="I262" i="1" s="1"/>
  <c r="G261" i="1"/>
  <c r="H235" i="1"/>
  <c r="D234" i="1" s="1"/>
  <c r="H225" i="1"/>
  <c r="H223" i="1"/>
  <c r="D223" i="1" s="1"/>
  <c r="D214" i="1"/>
  <c r="H206" i="1"/>
  <c r="H205" i="1"/>
  <c r="H204" i="1"/>
  <c r="H203" i="1"/>
  <c r="H202" i="1"/>
  <c r="H201" i="1"/>
  <c r="H200" i="1"/>
  <c r="H199" i="1"/>
  <c r="H198" i="1"/>
  <c r="H197" i="1"/>
  <c r="H196" i="1"/>
  <c r="H195" i="1"/>
  <c r="D195" i="1" s="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D164" i="1" s="1"/>
  <c r="M159" i="1" l="1"/>
  <c r="K325" i="1"/>
  <c r="K327" i="1"/>
  <c r="C261" i="1"/>
  <c r="C281" i="1"/>
  <c r="C325" i="1"/>
  <c r="I325" i="1"/>
  <c r="K326" i="1"/>
  <c r="I327" i="1"/>
  <c r="K328" i="1"/>
  <c r="C269" i="1"/>
  <c r="C293" i="1"/>
  <c r="C315" i="1"/>
  <c r="I332" i="1"/>
  <c r="K332" i="1"/>
  <c r="C345" i="1"/>
  <c r="C356" i="1"/>
  <c r="F130" i="1"/>
  <c r="D130" i="1"/>
  <c r="F129" i="1"/>
  <c r="F128" i="1"/>
  <c r="F127" i="1"/>
  <c r="F126" i="1"/>
  <c r="F125" i="1"/>
  <c r="F124" i="1"/>
  <c r="B124" i="1"/>
  <c r="F123" i="1"/>
  <c r="F122" i="1"/>
  <c r="F121" i="1"/>
  <c r="F120" i="1"/>
  <c r="B120" i="1" s="1"/>
  <c r="F119" i="1"/>
  <c r="F118" i="1"/>
  <c r="F117" i="1"/>
  <c r="F116" i="1"/>
  <c r="F115" i="1"/>
  <c r="F114" i="1"/>
  <c r="F113" i="1"/>
  <c r="B113" i="1" s="1"/>
  <c r="F87" i="1"/>
  <c r="F85" i="1"/>
  <c r="F84" i="1"/>
  <c r="B83" i="1" s="1"/>
  <c r="F81" i="1"/>
  <c r="F80" i="1"/>
  <c r="F79" i="1"/>
  <c r="F78" i="1"/>
  <c r="B78" i="1" s="1"/>
  <c r="F70" i="1"/>
  <c r="F69" i="1"/>
  <c r="E61" i="1"/>
  <c r="E60" i="1"/>
  <c r="F59" i="1"/>
  <c r="B58" i="1" s="1"/>
  <c r="B69" i="1" l="1"/>
  <c r="C359" i="1"/>
  <c r="B143" i="1"/>
  <c r="I40" i="1" l="1"/>
  <c r="H40" i="1"/>
  <c r="G40" i="1"/>
  <c r="F40" i="1"/>
  <c r="J39" i="1"/>
  <c r="I39" i="1"/>
  <c r="H39" i="1"/>
  <c r="G39" i="1"/>
  <c r="F39" i="1"/>
  <c r="J38" i="1"/>
  <c r="I38" i="1"/>
  <c r="H38" i="1"/>
  <c r="G38" i="1"/>
  <c r="F38" i="1"/>
  <c r="G37" i="1"/>
  <c r="F37" i="1"/>
  <c r="J37" i="1" s="1"/>
  <c r="G36" i="1"/>
  <c r="F36" i="1"/>
  <c r="J36" i="1" s="1"/>
  <c r="F35" i="1"/>
  <c r="B35" i="1" s="1"/>
  <c r="F34" i="1"/>
  <c r="B34" i="1" s="1"/>
  <c r="F33" i="1"/>
  <c r="F32" i="1"/>
  <c r="B32" i="1"/>
  <c r="F31" i="1"/>
  <c r="F30" i="1"/>
  <c r="F29" i="1"/>
  <c r="B29" i="1"/>
  <c r="F28" i="1"/>
  <c r="F27" i="1"/>
  <c r="F26" i="1"/>
  <c r="F25" i="1"/>
  <c r="F24" i="1"/>
  <c r="B24" i="1"/>
  <c r="F22" i="1"/>
  <c r="G22" i="1" s="1"/>
  <c r="F21" i="1"/>
  <c r="G21" i="1" s="1"/>
  <c r="F20" i="1"/>
  <c r="G20" i="1" s="1"/>
  <c r="F19" i="1"/>
  <c r="G19" i="1" s="1"/>
  <c r="J13" i="1"/>
  <c r="I13" i="1"/>
  <c r="H13" i="1"/>
  <c r="G13" i="1"/>
  <c r="K13" i="1" s="1"/>
  <c r="F13" i="1"/>
  <c r="E13" i="1"/>
  <c r="B37" i="1" l="1"/>
  <c r="I36" i="1"/>
  <c r="B18" i="1"/>
  <c r="H36" i="1"/>
</calcChain>
</file>

<file path=xl/comments1.xml><?xml version="1.0" encoding="utf-8"?>
<comments xmlns="http://schemas.openxmlformats.org/spreadsheetml/2006/main">
  <authors>
    <author>angelina.guillen</author>
  </authors>
  <commentList>
    <comment ref="C921" authorId="0" shapeId="0">
      <text>
        <r>
          <rPr>
            <b/>
            <sz val="8"/>
            <color indexed="81"/>
            <rFont val="Tahoma"/>
            <family val="2"/>
          </rPr>
          <t>angelina.guillen:</t>
        </r>
        <r>
          <rPr>
            <sz val="8"/>
            <color indexed="81"/>
            <rFont val="Tahoma"/>
            <family val="2"/>
          </rPr>
          <t xml:space="preserve">
</t>
        </r>
      </text>
    </comment>
    <comment ref="K1748" authorId="0" shapeId="0">
      <text>
        <r>
          <rPr>
            <b/>
            <sz val="8"/>
            <color indexed="81"/>
            <rFont val="Tahoma"/>
            <family val="2"/>
          </rPr>
          <t>angelina.guillen:</t>
        </r>
        <r>
          <rPr>
            <sz val="8"/>
            <color indexed="81"/>
            <rFont val="Tahoma"/>
            <family val="2"/>
          </rPr>
          <t xml:space="preserve">
</t>
        </r>
      </text>
    </comment>
    <comment ref="D1943" authorId="0" shapeId="0">
      <text>
        <r>
          <rPr>
            <b/>
            <sz val="8"/>
            <color indexed="81"/>
            <rFont val="Tahoma"/>
            <family val="2"/>
          </rPr>
          <t>angelina.guillen:</t>
        </r>
        <r>
          <rPr>
            <sz val="8"/>
            <color indexed="81"/>
            <rFont val="Tahoma"/>
            <family val="2"/>
          </rPr>
          <t xml:space="preserve">
</t>
        </r>
      </text>
    </comment>
  </commentList>
</comments>
</file>

<file path=xl/sharedStrings.xml><?xml version="1.0" encoding="utf-8"?>
<sst xmlns="http://schemas.openxmlformats.org/spreadsheetml/2006/main" count="5080" uniqueCount="1458">
  <si>
    <t xml:space="preserve">Unidad Rectora: </t>
  </si>
  <si>
    <t xml:space="preserve">MINISTERIO DE LA MUJER </t>
  </si>
  <si>
    <t>Unidad Ejecutora:</t>
  </si>
  <si>
    <t>Eje Estratégico: END 2010  2030</t>
  </si>
  <si>
    <t>Eje Estratégico: PEI 2016  2020</t>
  </si>
  <si>
    <t>Objetivo General : END 2010  2030</t>
  </si>
  <si>
    <t>Objetivos Estratégicos : PEI 2015  2020</t>
  </si>
  <si>
    <t>LINEA DE EMERGENCIA 24 HRS</t>
  </si>
  <si>
    <t>POA 2019</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</si>
  <si>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</si>
  <si>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</si>
  <si>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</si>
  <si>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</si>
  <si>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</si>
  <si>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</si>
  <si>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</si>
  <si>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</si>
  <si>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t>Presupuesto</t>
  </si>
  <si>
    <t>Riesgo(s)</t>
  </si>
  <si>
    <t>Ene-Mar</t>
  </si>
  <si>
    <t>Abr-Jun</t>
  </si>
  <si>
    <t>Jul-Sep</t>
  </si>
  <si>
    <t>Oct-Dic</t>
  </si>
  <si>
    <t>Personas en situaciones de emergencias atendidas a traves de la linea 24 horas.</t>
  </si>
  <si>
    <t>Atenciones ofrecidas en el programa de atencion a la violencia, rescate, refugio y otras atenciones.</t>
  </si>
  <si>
    <t xml:space="preserve"> Rescates</t>
  </si>
  <si>
    <t>Estadísticas  e Informes</t>
  </si>
  <si>
    <t>Caida de los servicios de telefonia. Falta de combustible.  Falta de personal.</t>
  </si>
  <si>
    <t xml:space="preserve">Actividades y sus  Atributos </t>
  </si>
  <si>
    <t>Actividades</t>
  </si>
  <si>
    <t>Presupuesto por Actividad</t>
  </si>
  <si>
    <t>Insumos</t>
  </si>
  <si>
    <t>Inversión/Trimestre (RD $)</t>
  </si>
  <si>
    <t xml:space="preserve">Fuente de Financiamiento </t>
  </si>
  <si>
    <t xml:space="preserve">Est. Programática </t>
  </si>
  <si>
    <t xml:space="preserve">Identificación </t>
  </si>
  <si>
    <t>Cantidad</t>
  </si>
  <si>
    <t>Costo Unitario (RD$)</t>
  </si>
  <si>
    <t>Monto (RD$)</t>
  </si>
  <si>
    <t>Jul-Sept</t>
  </si>
  <si>
    <t>Prog.</t>
  </si>
  <si>
    <t>Act.</t>
  </si>
  <si>
    <t>Objeto</t>
  </si>
  <si>
    <t>Cuenta</t>
  </si>
  <si>
    <t>Subcta.</t>
  </si>
  <si>
    <t>Auxiliar</t>
  </si>
  <si>
    <t xml:space="preserve"> Atender las llamadas a la Linea de Emergencia, 24/7, realizar los rescates a nivel nacional.</t>
  </si>
  <si>
    <t>Combustible (galón)</t>
  </si>
  <si>
    <t>Fondo General</t>
  </si>
  <si>
    <t xml:space="preserve">Técnica (viáticos) </t>
  </si>
  <si>
    <t>Chofer (viáticos)</t>
  </si>
  <si>
    <t>Militar (Viatico)</t>
  </si>
  <si>
    <t>Realizar  reuniones, entrenamiento, seguimiento y monitoreo a Encargadas, choferes y operdores/as  de la Línea de Emergencia,  04 reuniones en la sede Central con 50 participantes.</t>
  </si>
  <si>
    <t xml:space="preserve"> Refrigerio </t>
  </si>
  <si>
    <t>Almuerzo</t>
  </si>
  <si>
    <t>Impresiones y Encuadernaciones</t>
  </si>
  <si>
    <t xml:space="preserve">Encargada (viáticos) </t>
  </si>
  <si>
    <t xml:space="preserve">Cuatro talleres de capacitación de prevención y atención de violencia para operadores/as de la Línea de Emergencia  y el 911 para  40 participantes </t>
  </si>
  <si>
    <t>Refrigerio</t>
  </si>
  <si>
    <t>Materiales Informaticos; Lapiceros, libretas, folders, brochurs del ministerio de la Mujer.</t>
  </si>
  <si>
    <t>Tres (3)  Reuniones de Fortalecimiento  con las Unidades de Atencion de Violencia de Genero en Santo Domingoy las fiscalias barriales  y con los destacamento en todo el gran Santo Domingo.</t>
  </si>
  <si>
    <t>Combustible  (galón)</t>
  </si>
  <si>
    <t>Material Gastable</t>
  </si>
  <si>
    <t>Alquiler local a La Oficina Presidencial de Tecnologia de la Informcion y Comunicación (OPTIC).</t>
  </si>
  <si>
    <t xml:space="preserve">Alquiler de Local </t>
  </si>
  <si>
    <t xml:space="preserve">Compra de dos Vehiculos y mantenimientos para los mismos para la Linea de Emergencia. </t>
  </si>
  <si>
    <t xml:space="preserve">Compra de Dos (02) Vehiculos para la Linea de Emergencia </t>
  </si>
  <si>
    <t xml:space="preserve">Mantenimientos general 2 veces al año  de  11 vehiculos asignados a la Linea de Emergencia. </t>
  </si>
  <si>
    <t xml:space="preserve"> </t>
  </si>
  <si>
    <t xml:space="preserve">Contratacion de  choferes (2) para la Linea de Emergencia </t>
  </si>
  <si>
    <t xml:space="preserve">Contratacion de  operadores (15) de la Linea de Emergencia </t>
  </si>
  <si>
    <t xml:space="preserve">Contratacion de  coordinadores (2) de la Linea de Emergencia </t>
  </si>
  <si>
    <t xml:space="preserve">Contratacion de  paralegales  (2) para el acompanamienro de los rescates. </t>
  </si>
  <si>
    <t>Unidad Rectora: A1:L13A9A1:RA1:R13</t>
  </si>
  <si>
    <t>ADMINISTRACION DE CONTRIBUCIONES ESPECIALES</t>
  </si>
  <si>
    <t>SOCIEDAD CON IGUALDAD DE DERECHOS Y OPORTUNIDADES</t>
  </si>
  <si>
    <t>SISTEMA INTEGRAL DE PROTECCION  A LA MUJER</t>
  </si>
  <si>
    <t xml:space="preserve">  IGUALDAD DE DERECHOS Y OPORTUNIDADES. </t>
  </si>
  <si>
    <t>Objetivos Estrategicos : PEI 2016  2020</t>
  </si>
  <si>
    <t xml:space="preserve"> Contribuir con la implementación de políticas públicas de detección, prevención, atención y sanción de violencia contra las mujeres</t>
  </si>
  <si>
    <t xml:space="preserve">Administracion de Comtribuciones Especiales </t>
  </si>
  <si>
    <t>POA-2019</t>
  </si>
  <si>
    <t xml:space="preserve">Casas de Acogida o Refugios </t>
  </si>
  <si>
    <t>1.- Protección a víctimas  de violencia contra la mujer e intrafamiliar ofrecida en las casas de acogida.</t>
  </si>
  <si>
    <t xml:space="preserve">Dar  albergue seguro,  de manera temporal, a las mujeres ,niños, niñas y adolescentes victimas de violencia contra la Mujer e intrafamiliar o domestica.  </t>
  </si>
  <si>
    <t xml:space="preserve">Mujeres y sus NNA atentidas hasta octubre del 2019
</t>
  </si>
  <si>
    <t>Reporte Estadistico</t>
  </si>
  <si>
    <t>Inversion/Trimestre (RD $)</t>
  </si>
  <si>
    <t xml:space="preserve">1.1- Realizar compras trimestrales para el sostenimiento de  las tres Casas de Acogida  
</t>
  </si>
  <si>
    <t>Alimentos</t>
  </si>
  <si>
    <t>03</t>
  </si>
  <si>
    <t>Medicamentos</t>
  </si>
  <si>
    <t>0</t>
  </si>
  <si>
    <t>Material de  limpieza</t>
  </si>
  <si>
    <t>Productos de  higiene personal</t>
  </si>
  <si>
    <t xml:space="preserve">Materiales y Suministro </t>
  </si>
  <si>
    <t xml:space="preserve">2.- Coordinación de Actividades con los actores del Sistema de Proteccion y atencion a Victimas de Violencia </t>
  </si>
  <si>
    <t xml:space="preserve">Realizar reuniones de articulacion y seguimiento al sistema de proteccion de visctimas de violencia albergadas en las casas de acogida. </t>
  </si>
  <si>
    <t xml:space="preserve">Identificacion </t>
  </si>
  <si>
    <t xml:space="preserve">2. 1- Realizar reuniones para la coordinacion de trabajos con Ministerio Público, Ministerio de Salud Pública, Ministerio de Educacion, Embajadas y Policia Nacional. 
</t>
  </si>
  <si>
    <t>Listados de participantes</t>
  </si>
  <si>
    <t xml:space="preserve">2.3- Gestionar donaciones  con Plan Social, Promese CAL, Comedores Economicnos, Star Product, Instituciones Internacionales, ONG, Despacho de la Primera Dama, SENASA, para cubrir las necesisades de las usuarias sus hijos e hijas  segun lo establece la Ley 88-03
</t>
  </si>
  <si>
    <t>Donaciones logradas</t>
  </si>
  <si>
    <t>3.- Funcionamiento Eficiente de las Casas de Acogida</t>
  </si>
  <si>
    <t xml:space="preserve">Construccion, readecuación y mantenimiento de las Casas de Acogida </t>
  </si>
  <si>
    <t xml:space="preserve">Unidad Casas de Acogida </t>
  </si>
  <si>
    <t>Casas funcionando satisfactoriamente</t>
  </si>
  <si>
    <t>Final 2019</t>
  </si>
  <si>
    <t xml:space="preserve">3.1  Realizar  Construccion de Casa de Acogida  en la Region Sur  y su Equipamiento                                 
</t>
  </si>
  <si>
    <t xml:space="preserve">Edificación                                                                                                             </t>
  </si>
  <si>
    <t xml:space="preserve">Mobiliarios y Equipos </t>
  </si>
  <si>
    <t xml:space="preserve">Vehiculo de Motor </t>
  </si>
  <si>
    <t xml:space="preserve">Contratacion Personal (nomina) </t>
  </si>
  <si>
    <t xml:space="preserve">3.2 Realizar  Construcción de Casa de Acogida  en la Provincia de Santo Domingo  y su Equipamiento                                 
</t>
  </si>
  <si>
    <t xml:space="preserve">3.3Readecuacion y Mantenimiento de las tres Casas </t>
  </si>
  <si>
    <t xml:space="preserve">Obras Menores </t>
  </si>
  <si>
    <t xml:space="preserve">3.4 Personal faltante en las tres Casas de Acogida en funcionamiento
</t>
  </si>
  <si>
    <t xml:space="preserve">Contratacion Personal faltante en las Casas de Acogida   (nomina) 
</t>
  </si>
  <si>
    <t>4.- Capacitación para el personal de la Coordinación  y de las tres Casas de Acogida  en coordinacion con la Direccion de Educación</t>
  </si>
  <si>
    <t xml:space="preserve">Formacion y especializacion continuada al personal de la Coordinacion y al que labora en los tres refugios. </t>
  </si>
  <si>
    <t xml:space="preserve">Auxiliar </t>
  </si>
  <si>
    <t xml:space="preserve">4. 1 talleres de autocuidado </t>
  </si>
  <si>
    <t xml:space="preserve">Todo el personal de Casas de Acogida </t>
  </si>
  <si>
    <t>2 Talleres</t>
  </si>
  <si>
    <t>X</t>
  </si>
  <si>
    <t xml:space="preserve">4,2 Diplomado en Trabajo Social </t>
  </si>
  <si>
    <t xml:space="preserve">Encargadas técnicas y psicologa 
</t>
  </si>
  <si>
    <t>30 Personas</t>
  </si>
  <si>
    <t>4.3 Taller en Intervencion en Crisis</t>
  </si>
  <si>
    <t>Para el personal que labora en las Casas de Acogida</t>
  </si>
  <si>
    <t>4.4 Taller de manejo de inventarios, nominas,  impuestos.</t>
  </si>
  <si>
    <t xml:space="preserve">Administradoras y contadora 
</t>
  </si>
  <si>
    <t xml:space="preserve">1 Taller </t>
  </si>
  <si>
    <t xml:space="preserve">4.5 Taller sobre el Manual de Procedimiento y Protocolo de Casas de Acogida Revisado
</t>
  </si>
  <si>
    <t xml:space="preserve">Todo el personal de las Casas de Acogida </t>
  </si>
  <si>
    <t xml:space="preserve">2 Talleres </t>
  </si>
  <si>
    <t xml:space="preserve">4. 6 Talleres de actualizacion para el manejo psicologico, legal, social y de salud, relacion con Linea de Emergencia y Oficinas Provinciales de la Mujer. </t>
  </si>
  <si>
    <t>Personal de las Casas de Acogida</t>
  </si>
  <si>
    <t>4.7 Talleres sobre Relaciones Interpersonales</t>
  </si>
  <si>
    <t>4.8 Talleres sobre Afrontamiento en situaciones criticas.</t>
  </si>
  <si>
    <t>4.9 Talleres de retroalimentacion para la aplicación del Observatorio</t>
  </si>
  <si>
    <t>Personal Tecnico de las Casas de Acogida</t>
  </si>
  <si>
    <t>3 Talleres</t>
  </si>
  <si>
    <t>4.10  Talleres para el Personal de Seguridad</t>
  </si>
  <si>
    <t>Personal de seguridad.</t>
  </si>
  <si>
    <t>4.11  Curso de programas basicos de computadora</t>
  </si>
  <si>
    <t xml:space="preserve">5.  Realizar reuniones con fiscales de las Unidades de Atencion a la VGIS, Fiscalias  y Encargadas y Abogadas de las OPM 
</t>
  </si>
  <si>
    <t xml:space="preserve">Relizar reuniones </t>
  </si>
  <si>
    <t>5.1  Reunion con fiscales de las Unidades de Atencion y Encargadas provinciales  de la region sur: San Cristobal, Villa Altagracia, Bani, Azua, San Jose de Ocoa, Barahona, Pedernales, San Juan de la Maguana, Elias Piña, Neiba y Jimani.</t>
  </si>
  <si>
    <t>Viáticos Coordinadora y Encargada Tecnica</t>
  </si>
  <si>
    <t>Alojamiento Coordinadora y encargada Tecnica.</t>
  </si>
  <si>
    <t xml:space="preserve">Viáticos Técnicas </t>
  </si>
  <si>
    <t xml:space="preserve">Alojamiento Tecnica  </t>
  </si>
  <si>
    <t>Viáticos Chofer</t>
  </si>
  <si>
    <t xml:space="preserve">Alojamiento Chofer </t>
  </si>
  <si>
    <t xml:space="preserve">Combustible </t>
  </si>
  <si>
    <t xml:space="preserve">5.2  Reunion con fiscales de las Unidades de Atencion y Encargadas provinciales  de la region este y zona metropolitana: Provincia Santo Domingo, Monte Plata, San Pedro de Macoris, El Seibo, La Romana, La Altagracia
</t>
  </si>
  <si>
    <t xml:space="preserve">Viáticos Coordinadora y Encargada
</t>
  </si>
  <si>
    <t>Viáticos Técnicas</t>
  </si>
  <si>
    <t xml:space="preserve">Viáticos Chofer </t>
  </si>
  <si>
    <t xml:space="preserve">5.3 Reunion con fiscales de las Unidades de Atencion y Encargadas provinciales  de la region Norte: Bonao, La Vega, Moca, Santiago, Mao, Monte Cristi, Santiago Rodriguez, Nagua, Samana, San Francisco, Cotui, Provincia Mirabal, Dajabon, Puerto Plata  </t>
  </si>
  <si>
    <t xml:space="preserve">Viáticos Coordinadora y Encargada. </t>
  </si>
  <si>
    <t>Alojamiento Coordinadora y encargada.</t>
  </si>
  <si>
    <t xml:space="preserve">6.- Implementarn del Programa de Trabajo Social del Ministerio de la Mujer y Casas de Acogida 
</t>
  </si>
  <si>
    <t xml:space="preserve">     Dar seguimiento a las usuarias egresadas sus hijos/as para la ruptura del circulo de la violencia y su reinsercion social, a través de los grupos de apoyo dirigidos por las 
trabajadoras sociales.</t>
  </si>
  <si>
    <t>15,600.000.00</t>
  </si>
  <si>
    <t xml:space="preserve">Indentificacion </t>
  </si>
  <si>
    <t xml:space="preserve">6. 1 Contratar  trabajadoras sociales. </t>
  </si>
  <si>
    <t>Personal de Casas de Acogida</t>
  </si>
  <si>
    <t>Reajuste Salarial</t>
  </si>
  <si>
    <t>7.- Manual, Brochur e Impresos de Casas de Acogidas revisados y actualizados</t>
  </si>
  <si>
    <t>Manual de Funcionamiento, Protocolo de Atencion, funcionamiento y perfiles del personal de las Casas de Acogida o Refugios. Brochur Informativo e impresos de Oficina  utilizados en las Casas de Acogida o Refugios</t>
  </si>
  <si>
    <t xml:space="preserve">Indenticacion </t>
  </si>
  <si>
    <t>Impresión del Manual, Brochur, carpetas, separadores de libros bolsas, hojas, sobres, sellos, recibos, otros.</t>
  </si>
  <si>
    <t xml:space="preserve">ACTIVIDADES CENTRALES </t>
  </si>
  <si>
    <t>UN ESTADO SOCIAL Y DEMOCRATICO DE DERECHOS</t>
  </si>
  <si>
    <t>FORTALECIMIENTO INSTITUCIONAL</t>
  </si>
  <si>
    <t>ADMINISTRACION PUBLICA EFICIENTE, TRANSPARENTE  Y ORIENTADA A RESULTADO</t>
  </si>
  <si>
    <t>Objetivos Estrategicos : PEI 2015 2020</t>
  </si>
  <si>
    <t>Fortalecer los Mecanismos de Gestión y Aumentar la Capacidad Institucional para Mejorar la Eficacia y Eficiencia de los Procesos.</t>
  </si>
  <si>
    <t xml:space="preserve">Dirección Superior y Planificacion </t>
  </si>
  <si>
    <t xml:space="preserve">Planificacion y Desarrollo </t>
  </si>
  <si>
    <t xml:space="preserve">Formulación,  Monitoreo y Evaluación  de Planes, Programas y Proyectos </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</si>
  <si>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</si>
  <si>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</si>
  <si>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</si>
  <si>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</si>
  <si>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</si>
  <si>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</si>
  <si>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</si>
  <si>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</si>
  <si>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Jóvenes sensibilizados para la prevencion de embarazo en adolescentes, ITS, violencia, genero, valores, autoestima, proyecto de vida,entre otros.</t>
  </si>
  <si>
    <t>Cantidad  de Jovenes y Adolescentes capacitados/as y sensibilizadas/os</t>
  </si>
  <si>
    <t>Informes, listas de participantes, fotos</t>
  </si>
  <si>
    <t>Actividades y sus atributos</t>
  </si>
  <si>
    <t xml:space="preserve">Actividades                                                                  </t>
  </si>
  <si>
    <t>Presupuesto por actividad</t>
  </si>
  <si>
    <t>Inversión/trimestre (RD$)</t>
  </si>
  <si>
    <t xml:space="preserve">Fuente de financiamiento         </t>
  </si>
  <si>
    <t>Est. programática</t>
  </si>
  <si>
    <t>Identificación</t>
  </si>
  <si>
    <t>Costo unitario (RD$)</t>
  </si>
  <si>
    <t>Realizar (150) Jornadas de capacitación en Salud Integral de Adolescentes. (Proyecto de vida, prevención de embarazo en adolescentes, violencia, género, ITS, entre otros) con grupos de adolescentes, utilizando un recorrido vivencial y dinámico por todas las áreas que conforman el salón experimetal.</t>
  </si>
  <si>
    <t>Resma Papel Bond 81/2x11</t>
  </si>
  <si>
    <t>Fondo  General</t>
  </si>
  <si>
    <t>paquetes Foami</t>
  </si>
  <si>
    <t>Sacapuntas Electricos</t>
  </si>
  <si>
    <t>cajas Lapices de Carbónn</t>
  </si>
  <si>
    <t>Tijeras</t>
  </si>
  <si>
    <t>Cajas  Vasos  desechables</t>
  </si>
  <si>
    <t>Faldos Papel Higienico</t>
  </si>
  <si>
    <t>Chancletas de goma</t>
  </si>
  <si>
    <t xml:space="preserve"> Cajas Boligrafos</t>
  </si>
  <si>
    <t xml:space="preserve"> Faldos  Papel de mano </t>
  </si>
  <si>
    <t>Cartulina de colores</t>
  </si>
  <si>
    <t>UHU en pasta</t>
  </si>
  <si>
    <t>UHU liquido</t>
  </si>
  <si>
    <t>Resma Papel cartulina 81/2x11</t>
  </si>
  <si>
    <t>Desinfectante en Spray para sandalias de recorrido.</t>
  </si>
  <si>
    <t xml:space="preserve">Material para elaboracion de pulseras del ciclo menstrual. (acrilico 6MM) paquetes. </t>
  </si>
  <si>
    <t>Reproducción de brochure del Centro PSIA</t>
  </si>
  <si>
    <t>Reproducción de brochure de la menstruación</t>
  </si>
  <si>
    <t>Rerpoducción Hoja Informatica Prevención de Embarazo eb Adolescentes.</t>
  </si>
  <si>
    <t>Rerpoducción Hoja Informatica Prevención de Vilencia</t>
  </si>
  <si>
    <t>Rerpoducción Hoja Informatica Derechos Sexuales y Reproductivos</t>
  </si>
  <si>
    <t>Adecuacion Area Experimental del Centro</t>
  </si>
  <si>
    <t>Rollos de hilo engomado para pulseras de ciclo menstrual.</t>
  </si>
  <si>
    <t>Combustible para autobus (galones)</t>
  </si>
  <si>
    <t>Combustible para Planta Electrica  del Centro (galones)</t>
  </si>
  <si>
    <t>combustible Vehiculo Centro galones</t>
  </si>
  <si>
    <t>Producto y sus Atributos</t>
  </si>
  <si>
    <t xml:space="preserve">150 J¢venes Capacitados en materia de Salud Integral de adolescentes, para servir como entes multiplicdoes </t>
  </si>
  <si>
    <t xml:space="preserve">Talleres de capacitación en materia de salud integral de adolescentes </t>
  </si>
  <si>
    <t>Número de personas capacitadas</t>
  </si>
  <si>
    <t>Listas de paprticipantes ,informes, fotos</t>
  </si>
  <si>
    <t xml:space="preserve">5 talleres  de formacion basica de Jóvenes multplicadores, en materia de salud integral de adolescentes: San Juan Las Matas de Farfan, Elias Piña, Barahona,  Neyba. Talleres de 2 dias  cda uno para 30 participantes en: , se contratara un facilitar por dia, se pagará viaticos a dos tecnicas/os y 1 chofer por dia,                                                                                                                                         5 Talleres de seguimiento y actualizacion a jóvenes nultiplicadores formados en materia de salud integral de  adolescentes.     San Juan Las Matas de Farfan, Elias Piña, Barahona,  Neyba. Talleres de 2 dias  cda uno para 30 participantes en: , se contratara un facilitar por dia, se pagará viaticos a dos tecnicas/os y 1 chofer                                                                        </t>
  </si>
  <si>
    <t>Alimentos y Bebidas</t>
  </si>
  <si>
    <t>1 facilitadores Talleres a  $16,000.00 por taller.</t>
  </si>
  <si>
    <r>
      <t xml:space="preserve"> </t>
    </r>
    <r>
      <rPr>
        <sz val="20"/>
        <color indexed="8"/>
        <rFont val="Calibri"/>
        <family val="2"/>
      </rPr>
      <t>Viaticos 2 Tecnicas</t>
    </r>
  </si>
  <si>
    <t xml:space="preserve"> Viaticos 1 Chofer</t>
  </si>
  <si>
    <t>Material de Apoyo</t>
  </si>
  <si>
    <t>Combustible galones de combustible para 10 talleres</t>
  </si>
  <si>
    <t xml:space="preserve"> Personal para Centro PSIA</t>
  </si>
  <si>
    <t>Nombrar (2 facilitadores, 1 técnica/o 1 chofer)</t>
  </si>
  <si>
    <t>Cantidad de personas</t>
  </si>
  <si>
    <t>Nombrar</t>
  </si>
  <si>
    <t>4 personas</t>
  </si>
  <si>
    <t xml:space="preserve">Nombrar dos facilitadores para guiar a los y las adolescentes en el recorrido y capacitarlos en materia de salud integral de adolesentes.     1 Técnica/o, un chofer para el autobús, </t>
  </si>
  <si>
    <t>salarios:  2 facilitadores, 1 Tecnica/o, 1 chofer</t>
  </si>
  <si>
    <t>Vehiculo</t>
  </si>
  <si>
    <t xml:space="preserve"> Una camioneta 4x4 doble cabina  para el Centro de Promoción de Salud Integral de Adolescentes</t>
  </si>
  <si>
    <t>vehiculo</t>
  </si>
  <si>
    <t xml:space="preserve">Comprar una camioneta 4x4 doble cabina </t>
  </si>
  <si>
    <t xml:space="preserve">1 Camioneta 4x4 </t>
  </si>
  <si>
    <t>Mantenimiento Vehiculos del Centro</t>
  </si>
  <si>
    <t xml:space="preserve">8 visitas supervision Construccion Centro de Promoción de Salud Integral de Adolescentes en San Juan de la Maguana. </t>
  </si>
  <si>
    <t xml:space="preserve">Supervisar la construcción de un Centro de Promoción de Salud Integral de Adolescentes en San Juan de la Maguana. </t>
  </si>
  <si>
    <t xml:space="preserve">Núnero de visitas </t>
  </si>
  <si>
    <t>A traves de informes</t>
  </si>
  <si>
    <t>8 visitas</t>
  </si>
  <si>
    <t>2 visitas</t>
  </si>
  <si>
    <t>Realizar 8 visitas de supervisión a la construcción del Cebtro de Promoción de Salud Integral de Adolescentes en San Juan de la Maguana(4 on dormida y 4 sin dormida)</t>
  </si>
  <si>
    <t xml:space="preserve">viaticos con dormida Encargada </t>
  </si>
  <si>
    <t>viaticos con dormida Tecnica.</t>
  </si>
  <si>
    <t>viaticos con dormida Chofer</t>
  </si>
  <si>
    <t xml:space="preserve">viaticos  sin domida Encargada </t>
  </si>
  <si>
    <t>viaticos sin dormida Tecnica.</t>
  </si>
  <si>
    <t>viaticos sin dormidaChofer</t>
  </si>
  <si>
    <t>Galones Gasolina</t>
  </si>
  <si>
    <t>Nota:  Tomar en cuenta mantenimiento de los vehiculos del Centro PSIA</t>
  </si>
  <si>
    <t>Pintura interior y exterior del Centro PSIA</t>
  </si>
  <si>
    <t>COMISION DE ETICA</t>
  </si>
  <si>
    <t>Fomentar el correcto proceder de los servidores públicos de la institución, promover su apego a la ética, asesorar en la toma de decisiones y medidas institucionales apegadas a la ética pública y normas de integridad, asesorar en la disposición de procedimientos y normativas que contribuyan a crear un ambiente de integridad, transparencia y rendición de cuentas oportuna a la ciudadanía.</t>
  </si>
  <si>
    <t>Servidores públicos  apegados a la ética, medidas institucionales apegadas a la ética pública y normas de integridad, procedimientos y normativas que contribuyan a crear un ambiente de integridad, transparencia y rendición de cuentas oportuna a la ciudadanía.</t>
  </si>
  <si>
    <t xml:space="preserve"> Plan Operativo</t>
  </si>
  <si>
    <t xml:space="preserve">POA 2019 elaborado y difundido </t>
  </si>
  <si>
    <t xml:space="preserve">El vencimiento de los plazos y no realización de actividades por no asignar recursos oportunamente. </t>
  </si>
  <si>
    <t>Aplicar encuestas para medir el conocimiento de los servidores públicos en la institución sobre temas relacionados a la ética, integridad, transparencia y prácticas anti-corrupción.</t>
  </si>
  <si>
    <t>Impresión</t>
  </si>
  <si>
    <t>Fondo                        100</t>
  </si>
  <si>
    <t>Combustible/ Gasoil</t>
  </si>
  <si>
    <t>Viaticos Encargada/o</t>
  </si>
  <si>
    <t>Viaticos Tecnica/o</t>
  </si>
  <si>
    <t>Viaticos Chofer</t>
  </si>
  <si>
    <t>Peaje</t>
  </si>
  <si>
    <t>Agua</t>
  </si>
  <si>
    <t>Café</t>
  </si>
  <si>
    <t xml:space="preserve">Sensibilizar a los servidores públicos a través de charlas, talleres, cine fórums, seminarios, entre otras actividades; sobre temas relacionados a la ética en la función pública.                               6 Jornadas (4 regionales y 2 locales) </t>
  </si>
  <si>
    <t xml:space="preserve">Refrigerio </t>
  </si>
  <si>
    <t xml:space="preserve">Servicios tecnicos de capacitacion </t>
  </si>
  <si>
    <t>Material de apoyo</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</si>
  <si>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</si>
  <si>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N/A</t>
  </si>
  <si>
    <t>Realizar actividades en conmemoración al Día Nacional de la Ética Ciudadana (29 de abril).</t>
  </si>
  <si>
    <t>Realizar auditorias éticas aleatorias a los instrumentos de Transparencia Institucional a fin de garantizar la veracidad de las informaciones publicadas por la institución.</t>
  </si>
  <si>
    <t>Elaborar y mantener actualizada una base de datos de los sujetos obligados a presentar declaración jurada de bienes.</t>
  </si>
  <si>
    <t>Elaborar y mantener actualizada una base de datos sobre los funcionarios nombrados por decreto presidencial en la institución.</t>
  </si>
  <si>
    <t>Mantener disponible un correo electrónico para la recepción de denuncias.</t>
  </si>
  <si>
    <r>
      <t xml:space="preserve"> Sensibilizar a los servidores sobre la forma en que deben presentar sus denuncias y promocionar los medios disponibles.  </t>
    </r>
    <r>
      <rPr>
        <sz val="12"/>
        <rFont val="Times New Roman"/>
        <family val="1"/>
      </rPr>
      <t>6 Jornadas (4 regionales y 2 locales)</t>
    </r>
  </si>
  <si>
    <t>Fondo 100</t>
  </si>
  <si>
    <t xml:space="preserve">Gestionar la firma de los funcionarios nombrados por decreto presidencial. </t>
  </si>
  <si>
    <t xml:space="preserve">Monitorear y evaluar el contenido de los compromisos de comportamiento ético (códigos de pautas éticas) en la gestión de los firmantes. </t>
  </si>
  <si>
    <t>Elaboración y/o actualización del código de ética institucional.</t>
  </si>
  <si>
    <t>Diagramacion</t>
  </si>
  <si>
    <t xml:space="preserve"> Distribución y promoción de su contenido entre los servidores públicos de la institución</t>
  </si>
  <si>
    <t xml:space="preserve">Difusion </t>
  </si>
  <si>
    <t>Montaje lanzamiento</t>
  </si>
  <si>
    <r>
      <t xml:space="preserve">Sensibilizar al personal sobre qué son conflictos de intereses y como detectarlos. </t>
    </r>
    <r>
      <rPr>
        <sz val="12"/>
        <rFont val="Times New Roman"/>
        <family val="1"/>
      </rPr>
      <t xml:space="preserve"> 6 Conferencias (2 locales 4 regionales)</t>
    </r>
  </si>
  <si>
    <t>Detectar potenciales casos de conflictos de intereses en la institución.</t>
  </si>
  <si>
    <r>
      <t>Sensibilizar de forma presencial sobre los delitos de corrupción tipificados en la ley dominicana y presentar casos prácticos (Ej.: Cohecho, soborno, nepotismo, abuso de confianza, etc.)</t>
    </r>
    <r>
      <rPr>
        <sz val="12"/>
        <color indexed="10"/>
        <rFont val="Times New Roman"/>
        <family val="1"/>
      </rPr>
      <t xml:space="preserve"> </t>
    </r>
    <r>
      <rPr>
        <sz val="12"/>
        <rFont val="Times New Roman"/>
        <family val="1"/>
      </rPr>
      <t>12 Charlas (6 Regionales 6 locales)</t>
    </r>
  </si>
  <si>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</si>
  <si>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Fondo                         100</t>
  </si>
  <si>
    <t>Verificar el cumplimiento de los procedimientos de selección a los que están sujetas las contrataciones públicas, según el artículo 16 de la ley 340-06.</t>
  </si>
  <si>
    <t>Desarrollar un piloto para la Identificación y mitigación de situaciones que facilitan o estimulan actos de corrupción o contrarios a los valores institucionales, en  las áreas más vulnerables de la organización.</t>
  </si>
  <si>
    <t>Carpetas</t>
  </si>
  <si>
    <t xml:space="preserve">Realizar reuniones ordinarias mensuales para atender asuntos relativos al plan de acción. </t>
  </si>
  <si>
    <t>Material  de Apoyo</t>
  </si>
  <si>
    <t>Elaborar el plan de trabajo 2020, gestionar la inclusión en el POA institucional y asignación de fondos a las actividades que lo ameriten.</t>
  </si>
  <si>
    <t>café</t>
  </si>
  <si>
    <t>Llevar un registro de las Comisiones de ética o enlaces en las dependencias que tenga la institución en el interior del país.</t>
  </si>
  <si>
    <t>Gestionar la designación de la comisión electoral para conformar la nueva CEP 2019-2021.</t>
  </si>
  <si>
    <t>Presentar informe de gestión sobre las ejecutorias de la CEP 2017-2019, a ser entregada a la nueva CEP y la DIGEIG.</t>
  </si>
  <si>
    <t>Materiales</t>
  </si>
  <si>
    <t>Unidad Rectora: DIRECCIÓN DE COMUNICACIÓN</t>
  </si>
  <si>
    <t xml:space="preserve">UNA SOCIEDAD CON IGUALDAD DE DERECHOS Y OPORTUNIDADES </t>
  </si>
  <si>
    <t xml:space="preserve">IGUALDAD DE DERECHOS Y OPORTUNIDADES </t>
  </si>
  <si>
    <t>Fortalecer el Rol Rector del MMujer, Promoviendo su Naturaleza ante la Sociedad</t>
  </si>
  <si>
    <t>Servicios de Comunicaciones y Relaciones Públicas</t>
  </si>
  <si>
    <t xml:space="preserve">Estrategia de Comunicación para la proyección de la imagen institucional y las iniciativas educativas y comunitarias del Ministerio de la Mujer </t>
  </si>
  <si>
    <t>Desarrollar a través de una estrategia de comunicación efectiva que garantice el posicionamiento y sensibilice a la población en la igualdad y equidad.</t>
  </si>
  <si>
    <t>Difusión de campaña</t>
  </si>
  <si>
    <t>Colocación de campaña</t>
  </si>
  <si>
    <t xml:space="preserve">Producción y difusión camapañas de concientizacion sobre los roles y servicios del Ministerio de la Mujer: Prevención y Atención a la Violencia, Coordinación Intersectorial, Derechos Económicos, Educación en Género y Promoción a los Derechos a la Salud. </t>
  </si>
  <si>
    <t>Producción</t>
  </si>
  <si>
    <t>Presupuesto Nacional</t>
  </si>
  <si>
    <t>0001</t>
  </si>
  <si>
    <t>04</t>
  </si>
  <si>
    <t>Difusión</t>
  </si>
  <si>
    <t>Contratar promoción para difundir informaciones relativas al Ministerio de la Mujer.</t>
  </si>
  <si>
    <t xml:space="preserve">Influencers y líderes de opinión </t>
  </si>
  <si>
    <t>Relanzamiento de la imagen del Ministerio de la Mujer.</t>
  </si>
  <si>
    <t>Diseño de Manual de Identidad</t>
  </si>
  <si>
    <t>Cartelería en edificaciones</t>
  </si>
  <si>
    <t>Papelería</t>
  </si>
  <si>
    <t>Impresión de material informativo del Ministerio de la Mujer: brochures, afiches, carpetas, volantes, carpetas y demás</t>
  </si>
  <si>
    <t>Brochures</t>
  </si>
  <si>
    <t>Afiches 17x22</t>
  </si>
  <si>
    <t>Abanicos de cartón</t>
  </si>
  <si>
    <t>Termos</t>
  </si>
  <si>
    <t>Volantes</t>
  </si>
  <si>
    <t>4</t>
  </si>
  <si>
    <t>Camisetas</t>
  </si>
  <si>
    <t xml:space="preserve"> Paraguas</t>
  </si>
  <si>
    <t>Revista MMujer</t>
  </si>
  <si>
    <t>Libro Mujeres extraordinarias. Producción, diagramación e impresión.</t>
  </si>
  <si>
    <t>Libro Costumbres ancestrales. Producción, diagramación e impresión</t>
  </si>
  <si>
    <t>Bumper Sticker</t>
  </si>
  <si>
    <t>Producción de campaña educativa que promueva el uso de la línea de auxilio en caso de violencia de género o denuncia.</t>
  </si>
  <si>
    <t>Grabación y edición de videos</t>
  </si>
  <si>
    <t>Difusión por medios de comunicación y redes sociales</t>
  </si>
  <si>
    <t>Realización de campaña para la promoción del día Internacional de la Mujer</t>
  </si>
  <si>
    <t>Campaña audiovisual</t>
  </si>
  <si>
    <t>Diseño de línea gráfica</t>
  </si>
  <si>
    <t>Diseño de afiches</t>
  </si>
  <si>
    <t>Transmisión especial de programa de radio.</t>
  </si>
  <si>
    <t>Transmisión en vivo</t>
  </si>
  <si>
    <t>1</t>
  </si>
  <si>
    <t>Producción de Medalla al Mérito de la Mujer Dominicana</t>
  </si>
  <si>
    <t>Realizar proceso de selección de Galardonadas mediante Consejo Consultivo: 15 personas, dos (2) jornadas preselección; 45 personas una (1) jornada Selección</t>
  </si>
  <si>
    <t xml:space="preserve">12 Galardonadas </t>
  </si>
  <si>
    <t>Notaria Pública</t>
  </si>
  <si>
    <t>Refrigerio 3 días</t>
  </si>
  <si>
    <t>Invitaciones</t>
  </si>
  <si>
    <t xml:space="preserve">1000  Invitaciones </t>
  </si>
  <si>
    <t xml:space="preserve">Invitaciones </t>
  </si>
  <si>
    <t xml:space="preserve">Mensajería </t>
  </si>
  <si>
    <t xml:space="preserve">Aporte Económico como reconocimiento  a las galardonadas </t>
  </si>
  <si>
    <t>Un (1) Premio</t>
  </si>
  <si>
    <t>Reconocimiento</t>
  </si>
  <si>
    <t>13</t>
  </si>
  <si>
    <t xml:space="preserve">Medallas </t>
  </si>
  <si>
    <t>13 Medallas</t>
  </si>
  <si>
    <t xml:space="preserve">Brindis </t>
  </si>
  <si>
    <t>Diseño y Diagramación de Semblanza</t>
  </si>
  <si>
    <t xml:space="preserve">Proyección Perfil de las galardonadas </t>
  </si>
  <si>
    <t xml:space="preserve">Diseño y producción y difusión </t>
  </si>
  <si>
    <t>Diseño, producción e impresión libro de mano</t>
  </si>
  <si>
    <t>Programado en el POA</t>
  </si>
  <si>
    <t>Conmemoración del 25 de noviembre, día de la No Violencia contra la Mujer</t>
  </si>
  <si>
    <t>Producción y difusión de Spot por el día de No Violencia a la Mujer</t>
  </si>
  <si>
    <t>100.000.00</t>
  </si>
  <si>
    <t>Creación de artes, afiches, volantes y brochures</t>
  </si>
  <si>
    <t>Diseño</t>
  </si>
  <si>
    <t>Reproducción</t>
  </si>
  <si>
    <t>Evento en honor al día Internacional de la No Violencia contra la Mujer</t>
  </si>
  <si>
    <t>Montaje de espacio</t>
  </si>
  <si>
    <t>Reservación de espacio</t>
  </si>
  <si>
    <t>Refrigerio del equipo de producción</t>
  </si>
  <si>
    <t xml:space="preserve">Contratación de maestría de ceremonia y </t>
  </si>
  <si>
    <t>Difusión y cuñas en medios de comunicación</t>
  </si>
  <si>
    <t>Material propaganda</t>
  </si>
  <si>
    <t>Reproducción de materiales educativos y promocionales del Ministerio de la Mujer</t>
  </si>
  <si>
    <t>Se imprimirán los materiales educativos, promocionales y de sensibilización, que promuevan los ideales y objetivos del Mmujer</t>
  </si>
  <si>
    <t>Publicaciones; ediciones gráficas</t>
  </si>
  <si>
    <t xml:space="preserve">Concurso estudiantel festival de cine </t>
  </si>
  <si>
    <t>Promoción y premiación</t>
  </si>
  <si>
    <t>Consurso estudiantel diseño de campaña</t>
  </si>
  <si>
    <t>Concurso fotográfico Carmen Suárez</t>
  </si>
  <si>
    <t>Exposición fotográfica</t>
  </si>
  <si>
    <t>Producción y montaje</t>
  </si>
  <si>
    <t>Feria del Libro</t>
  </si>
  <si>
    <t>Montaje, viáticos, materiales</t>
  </si>
  <si>
    <t>Jornadas de sensibilización con periodistas en provincias</t>
  </si>
  <si>
    <t>Organización y montaje</t>
  </si>
  <si>
    <t>Reuniones de MMujer con directivos de medios y líderes de opinión</t>
  </si>
  <si>
    <t xml:space="preserve">Organización  </t>
  </si>
  <si>
    <t>Reuniones de Mmujer con artistas</t>
  </si>
  <si>
    <t>Organización</t>
  </si>
  <si>
    <t>Expo Mujer</t>
  </si>
  <si>
    <t>Desayuno para cronistas sociales por el Día de la Mujer</t>
  </si>
  <si>
    <t>Almuerzo con reporteros por Navidad</t>
  </si>
  <si>
    <t>Cursos para el personal</t>
  </si>
  <si>
    <t>Conferencias</t>
  </si>
  <si>
    <t>Eje Estratégico: PEI 2018  2020</t>
  </si>
  <si>
    <t>Objetivos Estrategicos : PEI 2018  2020</t>
  </si>
  <si>
    <t>Dirección Juridica</t>
  </si>
  <si>
    <t xml:space="preserve">Asesoria Legal al Ministerio </t>
  </si>
  <si>
    <t>Brindar asesoria en materia legal a la máxima autoridad del Ministerio de la Mujer.</t>
  </si>
  <si>
    <t>Documentos legales</t>
  </si>
  <si>
    <t>Documentos notarizados</t>
  </si>
  <si>
    <t xml:space="preserve">                                                                                                                                                                                                                                                                                                                                                                                                                                                                                                                          </t>
  </si>
  <si>
    <t xml:space="preserve">Elaborar  y notarizar de  documentos; Contratos laborales, Contratos de alquiler, Contratos de Servicios,
Acuerdos y Convenios
</t>
  </si>
  <si>
    <t xml:space="preserve">Servicios Juridicos 
</t>
  </si>
  <si>
    <t>Prsupuesto Nacional</t>
  </si>
  <si>
    <t xml:space="preserve"> Tramitar de Rescisión de Contratos de Alquiler</t>
  </si>
  <si>
    <t xml:space="preserve">
Realizar investigación casos Laborales</t>
  </si>
  <si>
    <t>Director (Viaticos)</t>
  </si>
  <si>
    <t>Chofer (Viaticos)</t>
  </si>
  <si>
    <t>Combustible (galon)</t>
  </si>
  <si>
    <t xml:space="preserve">
Acta de Medalla al Mérito
</t>
  </si>
  <si>
    <t>Contratar consultoria para  elaborar propuesta  del reglamento de aplicación de la Ley 86-99</t>
  </si>
  <si>
    <t xml:space="preserve">Servicios Tecnicos Profesionales </t>
  </si>
  <si>
    <t xml:space="preserve">Programado en el POA 2019                </t>
  </si>
  <si>
    <t>DIRECCION DE COORDINACION INTERSECTORIA ( SELLO IGUALANDO RD</t>
  </si>
  <si>
    <t>Instituciones del gobierno central y descentralizado con sello de igualdad de genero (Igualando - RD)</t>
  </si>
  <si>
    <t xml:space="preserve">Promover y establecer un modelo de igualdad de genero con calidad en las instituciones publicas y descentralizadas del pais que incrementen la competitividad y promueva acciones y politicas a nivel publico para eliminar brechas de genero e incrementar la participacion y las oportunidades laborales equitativas entre mujeres y hombres </t>
  </si>
  <si>
    <t>Asistencia tecnica para el desarrollo de las Instituciones Pilotos del proyecto Igualando RD.</t>
  </si>
  <si>
    <t xml:space="preserve">20 galones </t>
  </si>
  <si>
    <t xml:space="preserve">Contratacion de consultor </t>
  </si>
  <si>
    <t>Servicios de Publicación</t>
  </si>
  <si>
    <t xml:space="preserve">Dos jornadas de presentacion y focalizacion de las experiencias obtenidas en el proceso  con instituciones y municipios interesados en participar del Sello Publico </t>
  </si>
  <si>
    <t>Hotel /Salon</t>
  </si>
  <si>
    <t>Alquileres</t>
  </si>
  <si>
    <t>Combustible</t>
  </si>
  <si>
    <t>20 galones</t>
  </si>
  <si>
    <t>Servicios de Impresiones</t>
  </si>
  <si>
    <t>Organización de 3 eventos de intercambio de buenas practicas aprendidas.</t>
  </si>
  <si>
    <t xml:space="preserve">Salón u Hotel </t>
  </si>
  <si>
    <t xml:space="preserve">Refrigerios </t>
  </si>
  <si>
    <t xml:space="preserve">Servicios de Impresiones </t>
  </si>
  <si>
    <t>100 galones</t>
  </si>
  <si>
    <t>Una consultoria para sistematizar el resultado de la experiencia del piloto y su posterior publicacion</t>
  </si>
  <si>
    <t xml:space="preserve">Servicios de publicación </t>
  </si>
  <si>
    <t xml:space="preserve">Evento  de reconocimiento a las instituciones del gobierno central y descentralizado </t>
  </si>
  <si>
    <t xml:space="preserve">Salón </t>
  </si>
  <si>
    <t>Otros Alquileres</t>
  </si>
  <si>
    <t>Material Impreso</t>
  </si>
  <si>
    <t xml:space="preserve">Banner  </t>
  </si>
  <si>
    <r>
      <t xml:space="preserve">Unidad rectora:        </t>
    </r>
    <r>
      <rPr>
        <b/>
        <sz val="18"/>
        <color indexed="8"/>
        <rFont val="Calibri"/>
        <family val="2"/>
      </rPr>
      <t>Ministerio de la Mujer</t>
    </r>
  </si>
  <si>
    <r>
      <t xml:space="preserve">Unidad ejecutora:    </t>
    </r>
    <r>
      <rPr>
        <b/>
        <sz val="18"/>
        <color indexed="8"/>
        <rFont val="Calibri"/>
        <family val="2"/>
      </rPr>
      <t>Ministerio de la Mujer</t>
    </r>
  </si>
  <si>
    <r>
      <t xml:space="preserve">Unidad ejecutora:    </t>
    </r>
    <r>
      <rPr>
        <b/>
        <sz val="18"/>
        <color indexed="8"/>
        <rFont val="Calibri"/>
        <family val="2"/>
      </rPr>
      <t>Dirección de Promoción de los Derechos Integrales de la Mujer.</t>
    </r>
  </si>
  <si>
    <t>Eje Estratégico:         END 2010- 2030  Un Estado Social y democráti de Derechos.</t>
  </si>
  <si>
    <t>Eje Estratégico:                PEI 2016 2020 SISTEMA INTEGRAL DE PROTECCION A LA MUJER</t>
  </si>
  <si>
    <t>Objetivo General :          END 2010 2030 IGUALDAD DE DERECHOS Y OPORTUNIDADES.</t>
  </si>
  <si>
    <t>Objetivos Estrategicos : PEI 2016 2020 FORTALECIMIENTO DEL EJERCICIO PLENO DE LOS DERECHOS DE LA MUJER</t>
  </si>
  <si>
    <t>Departamento de Promoción y Autonomía Económica.</t>
  </si>
  <si>
    <t>1.-Empresas del sector privado con sello de igualdad de género (Igualando-RD)</t>
  </si>
  <si>
    <t>Brindar  asesoramiento técnico experto en el diseño de medidas y planes de igualdad, así como formación especializada en gestión empresarial desde la perspectiva de género, promoviendo entornos laborales libres de discriminación.</t>
  </si>
  <si>
    <t>Sellos Igualando-RD otorgados a empresas privadas</t>
  </si>
  <si>
    <t>Informes de trimestrales/ Reconocimiento y certificacion de Empresas</t>
  </si>
  <si>
    <t>3  Empresas certificadas</t>
  </si>
  <si>
    <t>1.1- Asesora para el sistema de gestión de igualdad de género en las empresas y organizaciones.</t>
  </si>
  <si>
    <t>Contratacion Servicios Profesionales</t>
  </si>
  <si>
    <t>x</t>
  </si>
  <si>
    <t>1.2  Participar en Foro regional de la comunidad del Sello Privado. Pasaje aereo, Seguro de viaje, Estadía y combustible para transporte para el aeropuerto.Pasaje aereo, Estadía(hotel), Viático, Galones de combustible para ir y venir del aeropuerto.</t>
  </si>
  <si>
    <t>Pasaje aereo</t>
  </si>
  <si>
    <t>Estadía (hotel)</t>
  </si>
  <si>
    <t>Viático</t>
  </si>
  <si>
    <t>Combustible(galones)</t>
  </si>
  <si>
    <t>1.3- Realizar reunión de  seguimiento a empresas que han firmado carta compromiso. 24 reuniones de cinco participantes: Combustible (3 galones x reunión) y materiales didácticos.</t>
  </si>
  <si>
    <t>Combustible (galones)</t>
  </si>
  <si>
    <t xml:space="preserve">Materiales didácticos(carpetas) </t>
  </si>
  <si>
    <t>1.4- Imprimir de Materiales</t>
  </si>
  <si>
    <t>Brochur</t>
  </si>
  <si>
    <t>Norma</t>
  </si>
  <si>
    <t>1.5- Realizar espacios de socialización  del Sello y la Norma: desayuno, Almuerzo, etc.  Cuatro reuniones de 5 participantes. Combustible(3 gslonrd x reunión), salón, Desayuno o almuerso, material didactico.</t>
  </si>
  <si>
    <t>Refrigerio o almuerzo</t>
  </si>
  <si>
    <t>Materiales didácticos(Carpetas)</t>
  </si>
  <si>
    <t>1.6- Realizar tercera Gala de reconocimiento a las empresas. Combustible(3 galones x reunión), salón, refrigerio, material didactico, banner.</t>
  </si>
  <si>
    <t>otros Alquileres</t>
  </si>
  <si>
    <t>Material didáctico</t>
  </si>
  <si>
    <t>Placa Reconocimiento</t>
  </si>
  <si>
    <t>Imprevisto</t>
  </si>
  <si>
    <t>1.7- Contratar de persona de apoyo para el seguimiento a las empresas. Personal técnico</t>
  </si>
  <si>
    <t>Contratación Técnico/a</t>
  </si>
  <si>
    <t>1.8-  Implementar una campaña de comunicación: preparación y diseño de material impreso y/o audiovisual,  diseño y aprobación del Sello: Contrat diseñador de campaña, coloración de cuñas radiales, televisión y prensa escrita. Contratar  creativo para la preparación y diseño de material de campaña.</t>
  </si>
  <si>
    <t>Contratar  diseñador de campaña</t>
  </si>
  <si>
    <t>Colocacion de cuñas radiales, television y prensa escrita</t>
  </si>
  <si>
    <t>1.9-   Realizar reuniones  con el Instituto Dominicano para la Calidad (INDOCAL),  para dar seguimiento a la Norma: Revisar, actualizar y documentar el modelo. Cuatro (4) reuniones de 4 participantes: Combustible(3 galones x reunión) y Materiales didácticos.</t>
  </si>
  <si>
    <t>1.10- Realizar reunión con la participación del Consejo Interinstitucional para la entrega u otorgamiento a las empresas/instituciones la certifiación que avala el cumplimiento de los requisistos establecido en las dimensiones de aplicación del Modelo  y el Sello Igualando-RD.  Cuatro(4) reuniones de cinco(5) participantes. Combustible(3 galones x reunión)  y materiales didácticos.</t>
  </si>
  <si>
    <t>1.11-  Realizar  Visitas  de presentación del Programa de Certificación a las empresas, gobierno, ONGs, donantes, Universidades y Congreso.  Venticuatro (24) visitas: Combustible (3 galones x reunión)  y materiales didácticos.</t>
  </si>
  <si>
    <t>1.12-   Realizar reuniones de formalización del compromiso de las empresas por medio de la firma de un acuerdo o carta de intención por las empresas con la Entidad Coordinadora del Sello. Diez (10) C reuniones de  cinco(5) participantes: Combustible(3 galones x reunión) y  materiales didácticos.</t>
  </si>
  <si>
    <t>Combustible( galones)</t>
  </si>
  <si>
    <t>1.13-   Firmar  Carta Compromiso con nuevas empresas. Diez firmas : 3 galones de combustible por cada actividad y materiales didácticos.</t>
  </si>
  <si>
    <t>1.14-  Desarrollar talleres de  formación para incorporación de la igualdad de oportunidades entre mujeres y hombres en la gestión empresarial,  presencial de Sello,  dirigido  al personal de los diferentes departamentos de las  empresas.  Quince(15) talleres de treinta (30) Participantes: combustible(3 galones x taller)  y materiales didácticos.</t>
  </si>
  <si>
    <t>Combustible ( galones)</t>
  </si>
  <si>
    <t>1.15-  Realizar reuniones de coordinación con la Direccion de Educacion en Género y con Dir. de  Técnología, de este Ministerio  para  la Creación de la Plataforma Virtual.  Seis (6) reuniones: dos(2) galones de  combustible por cada reunión.</t>
  </si>
  <si>
    <t>1.16-  Realizar  capacitaciones virtuales para el personal del proyecto,  para uso herramientas y acompañamiento a empresas. 2  capacitaciones :  material educativo y facilitación.</t>
  </si>
  <si>
    <t xml:space="preserve">Facilitación </t>
  </si>
  <si>
    <t xml:space="preserve">Material educativo </t>
  </si>
  <si>
    <t>1.17-  Realizar un acuerdo de colaboración para el   Intercambio de la cooperación Sur Sur para capacitación del personal del proyecto, lecciones aprendidas de otros paises, e incorporación en la experiencia regional.  Cinco (5) reuniones de cinco participantes. Galones de Combustible (3) por cada reunión y Material educativo.</t>
  </si>
  <si>
    <t>2.- Formulación de lineamientos de políticas  para incrementar el nivel de autonomía económica de las mujeres en la República Dominicana.</t>
  </si>
  <si>
    <r>
      <t xml:space="preserve">Constribuir a fortalecer el empoderamiento, </t>
    </r>
    <r>
      <rPr>
        <sz val="18"/>
        <rFont val="Calibri"/>
        <family val="2"/>
      </rPr>
      <t xml:space="preserve"> autonomia econòmica y la superación de la pobreza de las mujeres  y las niñas a través del diseño y  articulación de políticas; capacitación, y Formación Técnico Profesional..</t>
    </r>
  </si>
  <si>
    <t>Cantidad de propuestas de políticas elaboradas y consensuadas con actores.</t>
  </si>
  <si>
    <t>Listados de participantes, informes trimestrales e informe anual.</t>
  </si>
  <si>
    <t>30 Reuniones</t>
  </si>
  <si>
    <t>Monto (RD)</t>
  </si>
  <si>
    <t>2.1-  Reunión para dar seguimiento y/o  revisiòn  a los convenios entre el Ministerio de la Mujer y otra Instituciones y Asociaciones. 20 Reuniones de cinco (5) participantes: Tras(3) gls. De combustible por cada reunión y material didáctico.</t>
  </si>
  <si>
    <t>2.2-  Realizar reuniones para la revisión del convenio con el Instituto de Formación Técnico Profesional (INFOTEP) y este Ministerio. Cinco(5) reuniones de cinco (5) participantes: tres(3) gls. de combustible  por cada reunión y material didáctico.</t>
  </si>
  <si>
    <t>Galones de combustible</t>
  </si>
  <si>
    <t>2.3-  Firma del Convenio con el  Instituto Técnico Profesional (INFOTEP).  Un (1) convenio. Combustible Galones, Salón con capacidad para 50 personas, Materiales didácticos,  Refrigerio para 50 personas,  Imprevisto.</t>
  </si>
  <si>
    <t>Galones de Combustible</t>
  </si>
  <si>
    <t>Salón</t>
  </si>
  <si>
    <t>2.4-  Reuniones de articulación con el Consejo Nacional de Seguridad Alimentaria y Nutricional (CONASSAN).  Cinco reuniones de 5 participantes: Combustible(3 gls. Por reunión) y material didáctico.</t>
  </si>
  <si>
    <t>Materiales didacticos(Carpetas)</t>
  </si>
  <si>
    <t>2.5-   Reuniónes de articulación y coordinación con el Sistema Nacional para la Soberania y la Seguridad Alimentaria y nutricional (SINASSAN).  Cinco reuniones de 5 participantes: Combustible(3 gls. Por reunión) y material didáctico.</t>
  </si>
  <si>
    <t>2.6-   Reuniones de Articulación para velar por la igualdad de género, en materia del derechos a la alientación y en todos los ámbitos de la soberania  y seguridad alimentaria y nutricional, en especial la participación de la mujer en la cadena aliementaria, atravéz de acciones positivas.  Cinco reuniones de 5 participantes: Combustible(3 gls. Por reunión) y material didáctico.</t>
  </si>
  <si>
    <t>*</t>
  </si>
  <si>
    <t>2.7-   Reuniones de articulación  para la elaboración del Plan Nacional de seguridad Alimentaria y Nutricional.  Cinco reuniones de 5 participantes: Combustible(3 gls. Por reunión) y material didáctico.</t>
  </si>
  <si>
    <t>2.8-   Reuniones de articulación y coordinación con La Fao.  Cinco reuniones de 5 participantes: Combustible(3 gls. Por reunión) y material didáctico.</t>
  </si>
  <si>
    <t>2.9-  Reuniones ariculación y coordinación con el Ministerio de Agricultura, atravéz de su Oficina de Equidad de Género.   Cinco reuniones de 5 participantes: Combustible(3 gls. Por reunión) y material didáctico.</t>
  </si>
  <si>
    <t>2.10-  Reunión para  formulación del plan estratégico de país del Programa Mundial de Alimentos, que constribuyan a lograr el ODS 2 Hambre 0. Cinco reuniones de cinco participantes .  Cinco(5) reuniones de 5 participantes: Combustible(3 gls. Por reunión) y material didáctico.</t>
  </si>
  <si>
    <t>2.11-    Reunión para desarrollar una linea organizativa local, con mujeres vinculadas a la producción en sus comunidades que le permita acceder a los medios de producción en todo su ciclo en la cadena de valor. Ocho(8) reuniones de cinco participantes c/u.  Tres galones de combustible por cada reunión y materiales didácticos.</t>
  </si>
  <si>
    <t>2.12-     Realizar reunión para la elaboración y discusión  de una propuésta  para el cierre de brecha de genero existente en el sector rural.  Cinco)5) reuniones de cinco (5) participantes.  Combustible(3 galones x reunión) y materiales didácticos.</t>
  </si>
  <si>
    <t>3,000.00</t>
  </si>
  <si>
    <t>4,375.00</t>
  </si>
  <si>
    <t>2.13-   Realizar reuniones  de apoyo a talleres para la asesorias de empredimiento femenino. Cinco reuniones de cinco participantes : 3 galones Combustible y Materiales didacticos.</t>
  </si>
  <si>
    <r>
      <t xml:space="preserve">2.14-  Realizar reuniones para coordinar capacitaciones a emprendedoras y empresarias con el apoyo de Viceministerio de Pymes, </t>
    </r>
    <r>
      <rPr>
        <sz val="18"/>
        <color indexed="8"/>
        <rFont val="Calibri"/>
        <family val="2"/>
      </rPr>
      <t xml:space="preserve"> Infotep, Centros Pymes, BAnco Arícola y Banca Solidaria, Proindustria, Direccion de Compras y Contrataciones. Quince(15) reuniones de cinco participantes: Tres (3) galones de combustible por cada reunión y material didactico.</t>
    </r>
  </si>
  <si>
    <t>2.15- Reunión para coordinar la asistencia técnica especializada para emprendedoras y mipymes lidereadas por mujeres. Diez(10) reuniones de cinco participantes: 3 galones de combustible por cada reunión y material didactico</t>
  </si>
  <si>
    <t>2.16-  Gestionar financiamiento para mujeres en la creación de proyectos puntuales . Cinco(5) reuinones de cinco (5) participantes: Tres (3) galones de combustible por reunión y material didáctico.</t>
  </si>
  <si>
    <t>2.17-  Realizar reuniones para la formalización de cinco (5) acuerdos para la promoción del acceso al crédito y a los medios de producción.  Diez(10) reuniones de cinco participantes: Combustible seis(3) galones x cada reunión) y materiales didáticos</t>
  </si>
  <si>
    <t>Combustible(Galones)</t>
  </si>
  <si>
    <t>2.18-  Realizar  reuniones de Seguimiento a la Implementación del Convenio 189.  Seis (6) reuniones de cinco (5) participantes: Combustible( 3  galones x cada reunión)  y materiales didácticos.</t>
  </si>
  <si>
    <t>2.19-  Realizar  reuniones de seguimiento a la ractificación del Convenio 156. Cuatro (4) reuniones de cinco(5) participantes: Combustible(3 galones x cada reunión)  y materiales didácticos,</t>
  </si>
  <si>
    <t>2.20-  Realizar reuniones de seguimiento a la ractificación del Converio 187 sobre Salud y Seguridad en el Trabajo. Cuatro(4) reuniones de 5 participantes: Combustible(3 gls. Por reunión) y material didáctico.</t>
  </si>
  <si>
    <t>2.21-  Realizar reunión de seguimiento a la ractificación del Converio 183 sobre protección a la Maternidad.  Cuatro(4) reuniones de 5 participantes: Combustible(3 gls. Por reunión) y material didáctico.</t>
  </si>
  <si>
    <t>2.22- Realizar reunión de seguimiento a Aplicación a la recomendación 204 informalidad a la formalidad.  Cinco(5) reuniones de 5 participantes: Combustible(3 gls. Por reunión) y material didáctico.</t>
  </si>
  <si>
    <t xml:space="preserve"> 2.23-  formulación de propuesta para la economía del cuidado y los desafios para el empoderamiento económico de las mujeres. Cinco(5) reuniones de icnco participantes:  Tres (3) galones de combustible por cada reunión y material didáctico.</t>
  </si>
  <si>
    <t>2.24-  Reuniones de seguimiento a la creación de un plan de acción para la empleabilidad de las NINIS. Diez(10)reuniones de cinco(5) participantes:Tres galones de Combustible x cada reunión y material didáctico.</t>
  </si>
  <si>
    <r>
      <t>2.</t>
    </r>
    <r>
      <rPr>
        <sz val="18"/>
        <rFont val="Calibri"/>
        <family val="2"/>
      </rPr>
      <t>25-  Realizar reunión de coordinación y seguimiento para la ejecusión del  plan de Trabajo realizado con el Comité Intersindical de la Mujer Trabajadora (CIMTRA). Ocho (8) reuniones de cinco participantes: Comustible(Tres galones por reunión) y materiales didácticos.</t>
    </r>
  </si>
  <si>
    <t xml:space="preserve">2.26-  Realizar charlas, seminarios o  encuentros con el CIMTRA (2). Dos actividades de 50 participantes. </t>
  </si>
  <si>
    <t>Refrigerio y almuerzo</t>
  </si>
  <si>
    <t>Banner con marco de tross</t>
  </si>
  <si>
    <t>2.27-  Ofrecer  acompañamiento en espacios radiales y televisivos conjuntamente con el CIMTRA, con el objetivo educar a la población en los temas que sean de común interés de ambas entidades desde una perspectiva de género. Tres(3)  acompañamiento. Combustible(tres galones por actividad) y materiales didacticos.</t>
  </si>
  <si>
    <t>Materiales didácticos</t>
  </si>
  <si>
    <t>2.28-  Desarrollar campañas de información y difusión de los derechos de las mujeres trabajadoras.</t>
  </si>
  <si>
    <t>2.29-  Reunión para facilitar la interacción de CIMTRA con organismos de cooperación nacional e internacional y servir de aval institucional-gubernamental para la ejecusión de actividades, programas y proyectos en los que CINTRA y las mujeres trabajadoras pueden ser beneficiarias. Diez (10) reuniones de 5 participantes: Combustible(3 gls. por reunión) y material diáctico.</t>
  </si>
  <si>
    <t>2.30-  Evento de reflexión con la clase trabajadora y las trabajadoras;  Situación y Desafios. Un evento de 200 participantes: Combustible, Salón, Refrigerio, Banner, Materiales didácticos e imprevistos.</t>
  </si>
  <si>
    <t>Refrigerio y Almuerzo</t>
  </si>
  <si>
    <t>2.31-    Reunión para  la creacion y fortalecimineto de redes para promover la participacion civica de las mujeres en espacios de discusion colectiva al mismo tiempo colaborar en acciones para el desarrollo local con perspectiva de genero.Doce(12) reuniones de dinco participantes c/u.  Tres galones de combustible por cada reunión y materiales didácticos.</t>
  </si>
  <si>
    <t>2.32-  Reunión integrar  las mujeres  en el modelo de desarrollo económico  y en los procesos de toma de decición.   Cinco reuniones de 5 participantes: Combustible(3 gls. Por reunión) y materiales didácticos.</t>
  </si>
  <si>
    <t>materiales didacticos(Carpetas)</t>
  </si>
  <si>
    <t>2.33-  Instalar  Mesa de Trabajo con instituciones vinculadas con las  Politicas públicas de empleos decente que garanticen el acceso a la mujer. Una(1) mesa de trabajo. Ocho (8) reuniones de cinco(5) participantes : Combustible(3 galones comb. x reunión) y materiales didacticos.</t>
  </si>
  <si>
    <t>2.34-  Realizar  reuniones para lograr la Armonización de la normativa laboral existente con los convenios internacionales ratificados por el Estado Dominicano y el Código de Trabajo Dominicano. Ocho (8) reuniones: de cinco (5) Participantes:   Combustible(3 galones x reunión) y material educativo.</t>
  </si>
  <si>
    <t>Material educativo (Carpetas)</t>
  </si>
  <si>
    <t>2.35-  Realizar estudio sobre Brecha Salarial por Género en la República Dominicana</t>
  </si>
  <si>
    <t>Contratación de una Consultora</t>
  </si>
  <si>
    <t>2.36-  Realizar  reuniones para dar seguimiento a las brechas laboral, segun el Observatorio de Mercado Laboral Dominicano (OMLAB).  Seis (6) reuniones de cinco (5) participantes: Combustible(3 galones x reunión) y materiales didácticos.</t>
  </si>
  <si>
    <t>2.37-  Realizar reuniones de coordinación con la mesa intersectorial para la formulación y seguimiento a la propuesta del codigo laboral: Seis (6)  Reuniones de cinco(5) participantes: Combustible(3 galones x reunión) y materiales didácticos.</t>
  </si>
  <si>
    <t>3,600.00</t>
  </si>
  <si>
    <t>2.38-   Realizar reuniones  de coordinación institucionales vinculadas al tema de micro crédito, capital semilla, huertos familiares:  Doce(12) reuniones de cinco (5) participantes:   (3 galones de combustible x reunión) y materiales didacticos</t>
  </si>
  <si>
    <t>13,200.00</t>
  </si>
  <si>
    <t>2.39-   Convocar los mecanismos de coordinación para incorporar la equidad y la igualdad de género en las políticas públicas sobre sociedad de la información con objetivos, acciones y metas concretas, dirigidos a las niñas y las mujeres: Cinco (5) reuniones de cinco participantes  : Combustible(3 galones x reunión) y material educativo.</t>
  </si>
  <si>
    <t>2.40 -  Reunión con INDOTEL para facilitar el asceso y asequibilidad a internet . Cinco reuniones de 5 participantes: Combustible(3 gls. Por reunión) y material didáctico.</t>
  </si>
  <si>
    <t>2.41- Reunión con el Ministerio de Educación, para articular sobre los desafíos y limitaciones que enfrentan las niñas de la zona rural para recibir los beneficios del sistema educativo. Cinco reuniones de 5 participantes: Combustible(3 gls. Por reunión) y material didáctico.</t>
  </si>
  <si>
    <t>2.42-  Reunión con el Ministerio  de Salud Pública para incorporar informaciones en línea sobre salud sexual y reproductiva y otros derechos fundamentales de las mujeres y las niñas.  Cinco(5) reuniones de 5 participantes: Combustible(3 gls. Por reunión) y material didáctico.</t>
  </si>
  <si>
    <t>2.43- Diálogos ¨ Impulsando el empoderamiento de la mujeres rurales, tendiente al fortalecimiento de  la Seguridad Alimentaria y Nutricional a nivel provincial y municipal. 31 Diálogos. Combustible, Refrigerioy almuerzo, Salón, Viaticos, materiales didacticos.</t>
  </si>
  <si>
    <t xml:space="preserve">Combustible(GalonesAprox.) </t>
  </si>
  <si>
    <t>Viáticos Encargada</t>
  </si>
  <si>
    <t>Viaticos Tècnica</t>
  </si>
  <si>
    <t>2.44-  impulsar la realizacion de estudios que arrojen datos sobe el tamaño de las parcelas de las mujeres, no solo como propietarias, sino tambien cuando son ellas la que trabajan, como los tipos de cultivos, uso de tecnologia.</t>
  </si>
  <si>
    <t>Contratación Técnica</t>
  </si>
  <si>
    <t>2.45- Realizar reunión para la conformación de una mesa Multisectorial.Doce (12) reuniones de cinco participantes. Tres galones de combustible x reunión y material didáctico.Combustible(3 gls. Por reunión) y material didáctico.</t>
  </si>
  <si>
    <t>Materiales didácticos(Carpetas prep.)</t>
  </si>
  <si>
    <t xml:space="preserve">2.46-  Realizar reunión para promover desde la cooperación internacional para el desarrollo se puede impulsar estudios focalizados en las condiciones de vida y de producción de las mujeres en el sector rural y agropecuario, que aporten los datos requeridos por las instituciones responsables del diseño e implementación de políticas públicas, de manera particular en los sectores productivos, en los cuales la participación de las mujeres no se visibiliza, como foresta, pesca, ganadería, producción avícola, entre otros.Cinco(5) reuniones de cinco participantes. Combustible(3 gls. Por reunión) y material didáctico. </t>
  </si>
  <si>
    <t>2.47- Actividad en conmemoracion del dia Internacional de las Mujeres Rurales. 150 personas:  Combustible, Salón, Refrigerio y almuerzo, Materiales didácticos,   1,000 para cada encargada de OPM a participar.</t>
  </si>
  <si>
    <t>Pasaje para las Encargadas de OPMs y OMMs</t>
  </si>
  <si>
    <t xml:space="preserve">2.48-  Realizar reunión para la conformación  y capacitación de equipos de Multiplicadores en el marco de la Seguridad alimentaria y Nutricional. Cinco(5) reuniones de cinco participantes.  Combustible(3 gls. Por reunión) y material didáctico. </t>
  </si>
  <si>
    <t>2.49-  Participar en reunión de articulación,  para impulsar la aplicación de forma eficiente, con las instituciones de la reforma agraria en la cual se reconcen los derechos de las mujeres al acceso a la tierra, para la implementacion de la normativa existente eficaz y con garantia de contar con el enfoque de genero (Alianzas estretegicas con el Ministerio de Agricultura, Banco Agricola, Viceministerio de Pymes, IAD, Bienes Nacionales, ). Diez(10)  reuniones de 5 participantes. Combustible y Material didáctico.  Combustible(3 gls. Por reunión) y material didáctico.</t>
  </si>
  <si>
    <t>2.50-  Reunión de aritulación para Promover  la agricultura de subsistencia y de mercado, mediante la inversion de capital en la produccion, el fortalecimiento de la asitencia tecnica . Esto de acara a que la producion agrícola sigue siendo una importante fuente de ingreso y empleo para las familías rurales y porque cumple un indiscutible rol en la seguridad alimentaria e impacta la calidad de vida de las mujeres, ya que son estas las mas vinculadas a la produccion de alimentos en la agricultura de subsistencia ( creacion de Huertos Familiares y Comunitarios).  Ocho(8) reuniones de 5 participantes.  Combustible(3 gls. Por reunión) y material didáctico.</t>
  </si>
  <si>
    <t xml:space="preserve">2.51-  Reunión de articulación para promover el diseño e implementación de políticas públicas que contribuyan a la reducción de brechas de deseigualdad y control de los recursos económicos y productivos en el sector rural y fortalecer la participación de las mujere en los programas de asitencia técnica y de crédito agrícola. Seis (6) reuniones de cinco participantes. Combustible(3 gls. Por reunión) y material didáctico.Combustible (tres galones por reunión y materiales didácticos. </t>
  </si>
  <si>
    <t>2.52- Reunión de articulación para propiciar el desarrolla programas de crédito focalizados en las mujeres de ámbito rural, tomando en cuenta los índices de pobreza, la jefatura femnina de hogar, el acceso a la tierra y los recursos económicos. La orientación al crédito es relaventa para que las mujeres cuenten con los recursos monetarios para producir en el campo, ya que la banca formal no suele priorizar en sus programas de crédito. Seis reuniones de cinco participantes. Combustible 3 galones por reunión y materiales didácticos.</t>
  </si>
  <si>
    <t>2.53-  Reunión de articulación para desarrollar programas de capacitación orientados a las microempresarias rurales, según el tipo de microempresa, ya sea agropecuaria, o no agropecuaria en las áreas técnicas, administrativas y de comercialización de la producción. Seis reuniones de cinco participantes.Combustible 3 galones por reunión y materiales didácticos.</t>
  </si>
  <si>
    <t>2.54-  Reunión para promover frente a las instancias del Gobierno Dominicano, particularmente, el Ministerio de Economía, Planificación y Desarrollo, y su dependencia, la Oficina Nacional de Estadísticas, la realización de la Encuesta de Uso del Tiempo y otros estudios donde se identifique la magnitud del trabajo no remunerado realizado por las mujeres, con el objetivo de contar con datos oficiales sobre estas temáticas de vital importancia para el desarrollo de la población femenina en nuestro país, especialmente en la zona rural, donde mayor ausencia de información existe. Ocho reuniones de cinco participantes. Combustible 3 galones por reunión y materiales didácticos.</t>
  </si>
  <si>
    <t>2.55 -   Realizar reunión con las Instituciones y Programas  de capacitación estalales y  con las  Asociaciones y ONGs,   que trabajan el tema de "Empoderamiento Económico",  para promover  la igualdad de  oportunidades  de las mujeres en situación de discapacidad. Diez (10) reuniones de cinco(5) participantes:  3 galones Combustible por cada reuniòn  y  materiales didácticos.</t>
  </si>
  <si>
    <t>2.56-   Realizar reunión para incrementar la participación en los recursos de capacitación,  para la mujer en situación de discapacidad ,desarrollados por el Ministerio.  Cinco (5) reuniones de 5 participantes: Combustible(3 gls. Por reunión) y material didáctico.</t>
  </si>
  <si>
    <t>materiales didacticos</t>
  </si>
  <si>
    <t>2.57-  Reunión para la revisión del Marco Jurídico Nacional para mejorar los derechos de la mujer en situación de discapacidad.  Cinco(5) reuniones de 5 participantes: Combustible(3 gls. Por reunión) y material didáctico.</t>
  </si>
  <si>
    <t>2.58-   Reunión para la creación de una propuésta para la inclusión de los derechos de la mujer en situación de discapacidad.   Cinco(5) reuniones de 5 participantes: Combustible(3 gls. Por reunión) y material didáctico.</t>
  </si>
  <si>
    <t>2.59-  Reunión para conformar una mesa multisectorial que trabaje y vele por la ejecución de planes y programas a favor de la mujer.  Cinco(5) reuniones de 5 participantes: Combustible(3 gls. Por reunión) y material didáctico.</t>
  </si>
  <si>
    <t xml:space="preserve">2.60-      Realizar reuniones para la coordinación de un programa de capacitacion para lograr nuevos emprendimientos (micro y mediana empresas). (Coordinar con el INFOTEP; Centro PYME  UNPH, Centro PYME UASD). Doce (12) reuniones: Combustible(3 galones x reunión) y materiales didacticos. </t>
  </si>
  <si>
    <t>2.61  Asistencia técnica para la creación de Huertos Familiares. (Contratación de personal  colaborador )</t>
  </si>
  <si>
    <t>Multiplicadoras (20,000C/U)</t>
  </si>
  <si>
    <t>360,000.00</t>
  </si>
  <si>
    <t>180,000.00</t>
  </si>
  <si>
    <t>Coordinador/a Nacional</t>
  </si>
  <si>
    <t>Consultora externa (honorarios)</t>
  </si>
  <si>
    <t>60,000.00</t>
  </si>
  <si>
    <t>Consultora externa (Boletos)</t>
  </si>
  <si>
    <t>21,600.00</t>
  </si>
  <si>
    <t>Consultora externa (viaticos/dias)</t>
  </si>
  <si>
    <t>45,000.00</t>
  </si>
  <si>
    <t>Consultora externa (hospedaje/dias).</t>
  </si>
  <si>
    <t>30,000.00</t>
  </si>
  <si>
    <t>2.62-    Talleres para diagnóstico e inicio del proyecto Huertos Familiares, sistematización</t>
  </si>
  <si>
    <t>Taller Diagnóstico (Cofeebreak)</t>
  </si>
  <si>
    <t>Taller de Inicio (Cofeebreak)</t>
  </si>
  <si>
    <t>Taller de sistematización (Cofeebreak)</t>
  </si>
  <si>
    <t>27,000.00</t>
  </si>
  <si>
    <t>2.63-  Materiales de capacitación en los huertos familiares.</t>
  </si>
  <si>
    <t>Diseño e impresión de folletos</t>
  </si>
  <si>
    <t>2.64-    Utensilios y accesorios para desarrollo de los Huertos Familiares</t>
  </si>
  <si>
    <t>Minipalas</t>
  </si>
  <si>
    <t>Minirastrillo</t>
  </si>
  <si>
    <t>Caja de cosechas</t>
  </si>
  <si>
    <t>5,769.60</t>
  </si>
  <si>
    <t xml:space="preserve">Mangueras de regadio </t>
  </si>
  <si>
    <t>Recipientes para agua</t>
  </si>
  <si>
    <t>otros productos minerales</t>
  </si>
  <si>
    <t>2.65-     Suministros para 30 huertos Familiares.</t>
  </si>
  <si>
    <t xml:space="preserve">Semillas(Lb.) (30 tipos) </t>
  </si>
  <si>
    <t>Tierra (metro cubico)</t>
  </si>
  <si>
    <t>Arena(metro cubico)</t>
  </si>
  <si>
    <t>Mallas</t>
  </si>
  <si>
    <t>2.66-  Documental de registro del proyecto Huertos Familiares.</t>
  </si>
  <si>
    <t xml:space="preserve">Filmación, producción y  edición  </t>
  </si>
  <si>
    <t>40, 000.00</t>
  </si>
  <si>
    <t>40,000.00</t>
  </si>
  <si>
    <t>3.- Mujeres habilitadas y capacitadas en formaciòn integral para el empleo y/o gestionar sus propias empresas</t>
  </si>
  <si>
    <t>Promover la participaciòn de la mayor cantidad de mujeres  Victimas de Violencia en los programas de capacitaciòn y habilitaciòn integral para acceder a empleos de calidad y/o la autogestiòn de negocios.</t>
  </si>
  <si>
    <t>Cantidad de Mujeres Habilitadas y Capacitadas.</t>
  </si>
  <si>
    <t xml:space="preserve">Documento </t>
  </si>
  <si>
    <t>3.1 -    Promover,  en coodinacion con las OPMs y OMMs,  la realizacion de 20  jornadas de movilizacion social  para Promover la autonomía económica e impulsar la superacion de la pobreza de las mujeres, y   las niñas . Al  mismo tiempo dar seguimiento   a OPMs y OMMs en los temas de Capacitación (San Pedro de Macorís,  La Romana, Higuey,  Hato Mayor ,  El Seibo,  Bahoruco,   Jimaní,   Duvergé, Elías Piña,  Barahona, Pedernales,  Oviedo,  Baní, Villa Altagracia, San Juan, San José de Las Matas, Navarrete, Tamboril,  Prov. Hnas Mirabal ,  Salcedo, Puerto Plata, Imbert, Altamira,  Bonao, Prov. Duarte, San Francisco de Macorís, Villa Riva, Castillo, Cotuí, Fantino, Gima Abajo,  Jarabacoa,  Constanza,  Samaná,  Sánchez, Las Terrenas, Nagua, Moca, Gaspar Hernández,  Guayubin,  Dajabón,  Mao,   Yamsá, Santiago Rodríguez, valverde, maimón):  Viáticos y estadia para la encargada y el chofer;   combustible y materiales didacticos.</t>
  </si>
  <si>
    <t>Combustible(Consumo-kilometraje)</t>
  </si>
  <si>
    <t>123, 520.88</t>
  </si>
  <si>
    <t xml:space="preserve">Viáticos  encargada </t>
  </si>
  <si>
    <t>Estadia encargada</t>
  </si>
  <si>
    <t>Viàticos chofer</t>
  </si>
  <si>
    <t>Estadia Chofer</t>
  </si>
  <si>
    <r>
      <t xml:space="preserve">3.2- Fortalecer  las áreas de capacitación de </t>
    </r>
    <r>
      <rPr>
        <sz val="18"/>
        <color indexed="10"/>
        <rFont val="Calibri"/>
        <family val="2"/>
      </rPr>
      <t>las oficinas Provinciales y Municipales. Mobiliarios y equipos; materiales de limpieza.</t>
    </r>
  </si>
  <si>
    <t>Sillones Ejecutivos</t>
  </si>
  <si>
    <t xml:space="preserve">Escritorios </t>
  </si>
  <si>
    <t>Sillas secretariales</t>
  </si>
  <si>
    <t>Jabón de fregar(Tarro de Lb.)</t>
  </si>
  <si>
    <t>Detergente(Lb)</t>
  </si>
  <si>
    <t>Cloro(galones)</t>
  </si>
  <si>
    <t>Desinfectante(galones)</t>
  </si>
  <si>
    <t>8.3-   Realizar reparaciones de equipos de  las areas de capacitación  de  las Oficinas Provinciales y Municipales</t>
  </si>
  <si>
    <t>Raparaciones de equipos</t>
  </si>
  <si>
    <t>3.3-  Elaborar   la programación técnica de  las áreas  de Capacitaciòn de las Oficinas Provinciales y Municipales de la Mujer,  a nivel nacional, que imparten capacitaciones técnicas. Quimientas cuarenta y nueve acciones formativas,  12,627 personas formadas: Materiales didacticos.</t>
  </si>
  <si>
    <r>
      <t>a) Realizar  22 acciones formativas de las areas de belleza:</t>
    </r>
    <r>
      <rPr>
        <sz val="18"/>
        <rFont val="Calibri"/>
        <family val="2"/>
      </rPr>
      <t xml:space="preserve">           36 Uñas acrílicas, 4 texturizado, 11 Corte y peinado, 4 Técnicas de color,  8 Facial de maquillaje,  28 Masaje corporal, 3  Técnica en tratamiento corporal,  2 Piscis cultura,  1 Barbería,  7 Manicura y pedicura,  5 Auxiliar de Belleza,  45 Belleza ,  1 Acesoria de Imagen: Materiales didàcticos(Equipos  y mobiliarios, Productos quimicos, Herramienta).</t>
    </r>
  </si>
  <si>
    <t>440,000.00</t>
  </si>
  <si>
    <t>Materiales didàcticos</t>
  </si>
  <si>
    <t>20,000.00</t>
  </si>
  <si>
    <r>
      <t xml:space="preserve">b) Realizar 131 acciones formativas del  Area de Costura y Tapicería: </t>
    </r>
    <r>
      <rPr>
        <sz val="18"/>
        <rFont val="Calibri"/>
        <family val="2"/>
      </rPr>
      <t xml:space="preserve"> Cartera (31), Lenceria (21), Cartera en tela (8), Tapiceria (22) Básico de cortinas (1), Operario de manejo de maquinas (11) , Confección industrial de cortinas y cenefas  (2), Confeccón industrial de ropa de cama (1), Confección de corchas y cojines  y ropa  de baño (1), Confección de corcha (1), Ropa para  Mujer (2), Operaria de Maquina  II (1) , Confección de cortina (2), Cortina domestica(1), Bordado a Mano (1) ,Corchas y cojines (18),  Matelería(3), Lencería(2), Nudos y Drapiado (2) :   ûtiles didacticos</t>
    </r>
  </si>
  <si>
    <t>2,620,00.00</t>
  </si>
  <si>
    <t>ûtiles didàcticos</t>
  </si>
  <si>
    <r>
      <t xml:space="preserve">c) </t>
    </r>
    <r>
      <rPr>
        <b/>
        <sz val="18"/>
        <rFont val="Times New Roman"/>
        <family val="1"/>
      </rPr>
      <t>Realizar 104  acciones formativas de las áreas de  Cocina y Reposteria:</t>
    </r>
    <r>
      <rPr>
        <sz val="18"/>
        <rFont val="Times New Roman"/>
        <family val="1"/>
      </rPr>
      <t xml:space="preserve">  4 Cocina gourmet, 7 panadería, 3 Manipulación de aliemento, 8 Decoración de bizcocho, 3 Auxiliar de repostería, 18 Cocina, 30 Repostería, 23 Bocadillos,  4 Ponches, 4 Dulces navideño:  Alimentos y bebidas, </t>
    </r>
  </si>
  <si>
    <t>2,080,000.00</t>
  </si>
  <si>
    <t>Alimentos y bebidas</t>
  </si>
  <si>
    <r>
      <t>d) Realizar 83 acciones formativas en las área de Secretariado</t>
    </r>
    <r>
      <rPr>
        <sz val="18"/>
        <rFont val="Times New Roman"/>
        <family val="1"/>
      </rPr>
      <t>: Axiliar de contabilidad (5), Contabilidad Fiscal, impuestos impositivos(1),Contabilidad (9),Manejos de inventario (3), Relaciones Humanas (19), Ventas (5), Servio Alcliente(7),Atención al cliente(2), Cajera Bancaria (1), Etiqueta y protocolo (8), Contabildad (2), Manejo de de paquete de oficina(1), Impuesto(1), Almacen (2) Secretaria (3), Ventas Internas (2), Emprendedurismo (5), Manejo de oficina (7):  Materiales didàcticos de oficina para 83 acciones formativas.</t>
    </r>
  </si>
  <si>
    <t>1,660,000.00</t>
  </si>
  <si>
    <t>Materiales didàcticos de oficina</t>
  </si>
  <si>
    <r>
      <t xml:space="preserve">e) </t>
    </r>
    <r>
      <rPr>
        <b/>
        <sz val="18"/>
        <rFont val="Times New Roman"/>
        <family val="1"/>
      </rPr>
      <t>Realizar 12 acciones formativas del  área de eléctromecanica:</t>
    </r>
    <r>
      <rPr>
        <sz val="18"/>
        <rFont val="Times New Roman"/>
        <family val="1"/>
      </rPr>
      <t xml:space="preserve">  (1), Electronioca(3), Reparacion de eletrodomèticos (3) Refigeración, (4) Mecámica automotriz:  Materiales didàcticos</t>
    </r>
  </si>
  <si>
    <t>240,000.00</t>
  </si>
  <si>
    <r>
      <rPr>
        <b/>
        <sz val="18"/>
        <rFont val="Calibri"/>
        <family val="2"/>
      </rPr>
      <t>f)  Realizar 159 acciones formativas en las áreas de Manualidades:</t>
    </r>
    <r>
      <rPr>
        <sz val="18"/>
        <rFont val="Calibri"/>
        <family val="2"/>
      </rPr>
      <t xml:space="preserve"> Arreglo en globos (1), Reciclaje  (3), Bisuteria (30), Descoracion en piedras (3),Bocadado(7) ,Descoración en globos(17) Elavoración de velas y velones (14),Descoración en flores secas globos (15),Empaque(1), Bordados en piedras(2), Pinturas en tela(4), Pincelada en tela (1), Reciclaje en goma (1), Pinceda(2), Elaboración de cigarros(2),   Elaboración de velones(5), Decoración de materiales Reciduales(11), Cuadro en paño(1), Cuadro en cafe(1),Manualidades personalizadas(9), Floristeria(9), Decoraciòn en  Flores artificiales(7), Diseño de interior(3), Cuadro  3 dimencion (1)  Macrame(5), Descoración de sandalia (1).  Útiles  para manualidades y herramientas.</t>
    </r>
  </si>
  <si>
    <t>3,180,000.00</t>
  </si>
  <si>
    <t>Materiales dicticos</t>
  </si>
  <si>
    <r>
      <t xml:space="preserve">g) </t>
    </r>
    <r>
      <rPr>
        <b/>
        <sz val="18"/>
        <rFont val="Calibri"/>
        <family val="2"/>
      </rPr>
      <t>Realizar 15 acciones formativas en las áreas de Salud:</t>
    </r>
    <r>
      <rPr>
        <sz val="18"/>
        <rFont val="Calibri"/>
        <family val="2"/>
      </rPr>
      <t xml:space="preserve">  Auxiliar de farmacia (10), Farmacia  Materiales didàcticos ( Herramientas y Útiles mèdicos).</t>
    </r>
  </si>
  <si>
    <t>300,000.00</t>
  </si>
  <si>
    <t xml:space="preserve">Materiales didácticos </t>
  </si>
  <si>
    <r>
      <t xml:space="preserve">h) </t>
    </r>
    <r>
      <rPr>
        <b/>
        <sz val="18"/>
        <rFont val="Calibri"/>
        <family val="2"/>
      </rPr>
      <t>Realizar ocho(8)  acciones formativas en las áreas de Comunicación:</t>
    </r>
    <r>
      <rPr>
        <sz val="18"/>
        <rFont val="Calibri"/>
        <family val="2"/>
      </rPr>
      <t xml:space="preserve">  Comunicación Social (2), Locución (2), Oratoria (2), Maéstria de ceremonia (2) .</t>
    </r>
  </si>
  <si>
    <t>160,000.00</t>
  </si>
  <si>
    <r>
      <t xml:space="preserve">i)  </t>
    </r>
    <r>
      <rPr>
        <b/>
        <sz val="18"/>
        <rFont val="Calibri"/>
        <family val="2"/>
      </rPr>
      <t>Realizar 9 acciones formativas en otras áreas:</t>
    </r>
    <r>
      <rPr>
        <sz val="18"/>
        <rFont val="Calibri"/>
        <family val="2"/>
      </rPr>
      <t xml:space="preserve">  Hortaliza (1), Preparacion de esventos (3), Facilitador de la  formacion profecional 1), Consevacion medio ambiente (1) Inteligencia Emocional (2),   Jardineria en el Hogar (1).</t>
    </r>
  </si>
  <si>
    <r>
      <t xml:space="preserve">j)  </t>
    </r>
    <r>
      <rPr>
        <b/>
        <sz val="18"/>
        <rFont val="Calibri"/>
        <family val="2"/>
      </rPr>
      <t xml:space="preserve">Realizar 9 acciones formativas del área de Turísmo:  </t>
    </r>
    <r>
      <rPr>
        <sz val="18"/>
        <rFont val="Calibri"/>
        <family val="2"/>
      </rPr>
      <t>Ingles I (2), Ingles II(2), Ingles III(2) , Capitan de restaurant (1), Camarero (6), Recepción Hotelera .</t>
    </r>
  </si>
  <si>
    <t>3.4-  -  Compras de equipos y mobiliarios para uso del Departamento de Promoción y Autonomía Económica.</t>
  </si>
  <si>
    <t>Escritorios</t>
  </si>
  <si>
    <t>Sillones Ejecutivas</t>
  </si>
  <si>
    <t>Silla secretarial</t>
  </si>
  <si>
    <t>Computadoras PC</t>
  </si>
  <si>
    <t>3.6-    Contratación de personal para fortalecer el Departamento de Autonomía Económica.</t>
  </si>
  <si>
    <t>Personal técnico</t>
  </si>
  <si>
    <t>3.7-    Combustible asignado  para la encargada del Departamento de Autonomía Económica.</t>
  </si>
  <si>
    <r>
      <t>U</t>
    </r>
    <r>
      <rPr>
        <b/>
        <sz val="11"/>
        <color indexed="8"/>
        <rFont val="Calibri"/>
        <family val="2"/>
      </rPr>
      <t>N ESTADO SOCIAL Y DEMOCRATICO DE DERECHOS</t>
    </r>
  </si>
  <si>
    <t xml:space="preserve">` </t>
  </si>
  <si>
    <t>ADMINISTRACION PUBLICA EFICIENTE, TRANSPARENTE  Y ORIENTADA A RESULTADOS</t>
  </si>
  <si>
    <t>DESARROLLO INSTITUCIONAL</t>
  </si>
  <si>
    <t>Producto 1</t>
  </si>
  <si>
    <t xml:space="preserve">Implementar un modelo integral y eficiente de gestion institucional mediante un conjunto de estrategias de Desarrollo Organizacional,, orientados  a favorecer la calidad del trabajo y la productividad </t>
  </si>
  <si>
    <t>Formulación de mejoras de procesos y de las estructuras organizativas de la institución.</t>
  </si>
  <si>
    <t>Documento Elaborado y Aprobado</t>
  </si>
  <si>
    <t xml:space="preserve">100% de cargos ajustados a la estructura en Base a los Manuales  </t>
  </si>
  <si>
    <t>Tiempo en la revision y aprobación del MAP</t>
  </si>
  <si>
    <t>Formulación de mejoras de  la estructura organizativa de la institución.</t>
  </si>
  <si>
    <t xml:space="preserve">Estructura </t>
  </si>
  <si>
    <t xml:space="preserve">Fondo General </t>
  </si>
  <si>
    <t>Socializar Manual de Cargos, asegurando que sea de  conocimiento de todo el personal</t>
  </si>
  <si>
    <t>Manual</t>
  </si>
  <si>
    <t>Revisión y Socialización de los Manuales de Procesos</t>
  </si>
  <si>
    <t xml:space="preserve">Encuentros </t>
  </si>
  <si>
    <t>Papel Bond</t>
  </si>
  <si>
    <t>01</t>
  </si>
  <si>
    <t xml:space="preserve">                                      Producto 2</t>
  </si>
  <si>
    <t>Documentacion, rediseño e Implementacion de procesos Areas  Transversales y Sustantivas para la Mejora Continua</t>
  </si>
  <si>
    <t xml:space="preserve">Elaboracion de los Mapas de procesos </t>
  </si>
  <si>
    <t>Procesos a Documentar</t>
  </si>
  <si>
    <t xml:space="preserve"> No. de Mapas de Procesos Elaborados</t>
  </si>
  <si>
    <t>Identificacion</t>
  </si>
  <si>
    <t>Diseño de un Modelo de mejora continua de procesos que se ajuste a los factores del entorno institucional</t>
  </si>
  <si>
    <t xml:space="preserve">Documento Elaborado </t>
  </si>
  <si>
    <t>Levantamiento, Documentacion y de Actualizar Mapa de Procesos exixtentes\</t>
  </si>
  <si>
    <t>Mapa de procesos</t>
  </si>
  <si>
    <t>Impresión y socializacion Documento</t>
  </si>
  <si>
    <t xml:space="preserve">                   Producto </t>
  </si>
  <si>
    <t>Fortalecimiento de la Capacitacion Personal del Departamento de Desarrollo Institucional</t>
  </si>
  <si>
    <t>Capacitar al personal de Desarrollo Institucional  para  mejorar su desempeño profesional</t>
  </si>
  <si>
    <r>
      <t>C</t>
    </r>
    <r>
      <rPr>
        <sz val="12"/>
        <color indexed="8"/>
        <rFont val="Times New Roman"/>
        <family val="1"/>
      </rPr>
      <t>apacitación</t>
    </r>
  </si>
  <si>
    <t>Informe de Capacitación</t>
  </si>
  <si>
    <t>Participacion de una persona en un Diplomado de Desarrollo Organizacional</t>
  </si>
  <si>
    <t xml:space="preserve">Matricula </t>
  </si>
  <si>
    <t>Participacion de una persona en un Diplomado sobre Analisis y Documentacion de los procesos de las areas financieras</t>
  </si>
  <si>
    <t>Unidad Rectora:</t>
  </si>
  <si>
    <t xml:space="preserve"> Direccion de Educacion en Género</t>
  </si>
  <si>
    <t>Docentes de todos los niveles de educación capacitados y sensibilizados en enfoque de igualdad de género</t>
  </si>
  <si>
    <t>Favorecer cambios en los patrones socioculturales mediante acciones sistematicas de comunicación, informacion y educacion.</t>
  </si>
  <si>
    <t>Docentes capacitados y sensibilizados</t>
  </si>
  <si>
    <t xml:space="preserve">Listados de participantes </t>
  </si>
  <si>
    <t>Realizar talleres para docentes de Dinámicas Antidiscrimación y Coeducación. A nivel nacional. 6 regionales 2  cada regional para un total de 12 talleres. 30 personas c/u. 4 horas cada taller.</t>
  </si>
  <si>
    <t>Viaticos Tecnica</t>
  </si>
  <si>
    <t>Refrigerios</t>
  </si>
  <si>
    <r>
      <t xml:space="preserve">Realizar talleres para tecnicos -docentes sobre el Plan Nacional de Prevención, Atención y Sanción a Víctimas de Violencia de Género. </t>
    </r>
    <r>
      <rPr>
        <sz val="11"/>
        <color rgb="FFFF0000"/>
        <rFont val="Calibri"/>
        <family val="2"/>
        <scheme val="minor"/>
      </rPr>
      <t>Conjuntamente con la Dirección de de Atención y Prevención de la Violencia.</t>
    </r>
    <r>
      <rPr>
        <sz val="11"/>
        <color theme="1"/>
        <rFont val="Calibri"/>
        <family val="2"/>
        <scheme val="minor"/>
      </rPr>
      <t xml:space="preserve">  6 regionales 2  cada regional para un total de 12 talleres. 30 personas c/u. 4 horas cada taller.</t>
    </r>
  </si>
  <si>
    <r>
      <t xml:space="preserve">Realizar un Diplomado sobre Género y Educación, dirigido a docentes. </t>
    </r>
    <r>
      <rPr>
        <sz val="11"/>
        <color rgb="FFFF0000"/>
        <rFont val="Calibri"/>
        <family val="2"/>
        <scheme val="minor"/>
      </rPr>
      <t>En coordinación con el MINERD e INAFOCAM</t>
    </r>
    <r>
      <rPr>
        <sz val="11"/>
        <color theme="1"/>
        <rFont val="Calibri"/>
        <family val="2"/>
        <scheme val="minor"/>
      </rPr>
      <t xml:space="preserve">. 1 diplomado. 15 participantes. </t>
    </r>
  </si>
  <si>
    <t xml:space="preserve">Pago de matriculas </t>
  </si>
  <si>
    <r>
      <t xml:space="preserve">Revisión y actualización de la cartilla de las 60 horas de labor social, para ser implementada en este año escolar 2019. </t>
    </r>
    <r>
      <rPr>
        <b/>
        <sz val="11"/>
        <color rgb="FFFF0000"/>
        <rFont val="Calibri"/>
        <family val="2"/>
        <scheme val="minor"/>
      </rPr>
      <t>Conjuntamente con MINERD y UNFPA.</t>
    </r>
  </si>
  <si>
    <t>Reproducción e impresión</t>
  </si>
  <si>
    <t>Material gastable</t>
  </si>
  <si>
    <r>
      <t xml:space="preserve">Relanzamiento de la cartilla de las 60 horas actualizada. 100 personas. </t>
    </r>
    <r>
      <rPr>
        <b/>
        <sz val="11"/>
        <color rgb="FFFF0000"/>
        <rFont val="Calibri"/>
        <family val="2"/>
        <scheme val="minor"/>
      </rPr>
      <t>Conjuntamente con MINERD y UNFPA.</t>
    </r>
  </si>
  <si>
    <t>Conferencista</t>
  </si>
  <si>
    <t>Alojamiento</t>
  </si>
  <si>
    <t xml:space="preserve">Bajante </t>
  </si>
  <si>
    <t>Boleto Aereo (Procedencia)</t>
  </si>
  <si>
    <t>Encuentros con Instituciones de Educación Superior, Tecnicas y Escuelas Especialidas   para asistir tecnicamente en la incorporación de Perspectiva de Genero en sus Curriculas.</t>
  </si>
  <si>
    <t>Fotocopias</t>
  </si>
  <si>
    <t>Población sensibilizada y capacitada en igualdad de genero</t>
  </si>
  <si>
    <t>Sensibilización a la población sobre la tranversalización del enfoque de género y nuevas masculinidades</t>
  </si>
  <si>
    <t>Mujeres y hombres sensibilizados y capacitados</t>
  </si>
  <si>
    <t>Listados de participantes e informes</t>
  </si>
  <si>
    <t xml:space="preserve">Proyecto Ciudad Mujer. Modulo 4 de Educación Colectiva. </t>
  </si>
  <si>
    <t>Escritorio</t>
  </si>
  <si>
    <t>Computadoras</t>
  </si>
  <si>
    <t xml:space="preserve">Laptops </t>
  </si>
  <si>
    <t>Sillones giratorios</t>
  </si>
  <si>
    <t>Teléfonos</t>
  </si>
  <si>
    <t>Nevera Ejecutiva</t>
  </si>
  <si>
    <t>Microhondas</t>
  </si>
  <si>
    <t>Archivos</t>
  </si>
  <si>
    <t>Aire acondicionado de 3 toneladas.</t>
  </si>
  <si>
    <t>router</t>
  </si>
  <si>
    <t>Microfonos</t>
  </si>
  <si>
    <t>Proyector</t>
  </si>
  <si>
    <t>Mural Informativo en material de corcho</t>
  </si>
  <si>
    <t>Lapiceros</t>
  </si>
  <si>
    <t>Tijeras grandes</t>
  </si>
  <si>
    <t>Abanicos de pared</t>
  </si>
  <si>
    <t>Juegos de bandejas de escritorio</t>
  </si>
  <si>
    <t>Docenas de  post-it 3x3</t>
  </si>
  <si>
    <t>Cajas de lapicero azul</t>
  </si>
  <si>
    <t>resma de papel  8 ½  x11.1</t>
  </si>
  <si>
    <t>crayones permanentes negros</t>
  </si>
  <si>
    <t>cajas de lápices de carbón.</t>
  </si>
  <si>
    <t>cajas de gomas de oficina.</t>
  </si>
  <si>
    <t>cajas de clip grandes.</t>
  </si>
  <si>
    <t>cajas de clips medianos.</t>
  </si>
  <si>
    <t>cajas de grapas 26/06</t>
  </si>
  <si>
    <t>rollos de Cinta pegante fina.</t>
  </si>
  <si>
    <t>rollos de Cinta pegante gruesa</t>
  </si>
  <si>
    <t>cajas de sobre manila.</t>
  </si>
  <si>
    <t>caja de folder.</t>
  </si>
  <si>
    <t>rollos de Cinta doble cara.</t>
  </si>
  <si>
    <t>libretas rayadas grandes.</t>
  </si>
  <si>
    <t>libretas rayas pequeñas.</t>
  </si>
  <si>
    <t>Pantalla</t>
  </si>
  <si>
    <t>Impresora / Fotocopiadora</t>
  </si>
  <si>
    <r>
      <t xml:space="preserve">Taller de Técnicas de Intervención Psicológica para las psicólogas. </t>
    </r>
    <r>
      <rPr>
        <b/>
        <sz val="11"/>
        <color theme="1"/>
        <rFont val="Calibri"/>
        <family val="2"/>
        <scheme val="minor"/>
      </rPr>
      <t>En coordinación con Dirección de Atención y Prevención de la Violencia, Dirección de Oficinas Provinciales y Casas de Acogida. 2 taller. 4 horas. 30 personas por taller</t>
    </r>
  </si>
  <si>
    <t>Facilitadora</t>
  </si>
  <si>
    <t>Libretas</t>
  </si>
  <si>
    <r>
      <t xml:space="preserve">Talleres en Técnicas de Litigación (Prueba en el Proceso Penal y Técnicas de Interrogatorio). </t>
    </r>
    <r>
      <rPr>
        <b/>
        <sz val="11"/>
        <color theme="1"/>
        <rFont val="Calibri"/>
        <family val="2"/>
        <scheme val="minor"/>
      </rPr>
      <t>En coordinación con Dirección de Atención y Prevención de la Violencia, Dirección de Oficinas Provinciales y Casas de Acogida. 1 taller.  4 horas.</t>
    </r>
  </si>
  <si>
    <r>
      <t xml:space="preserve">Taller sobre Código Penal para las abogadas. </t>
    </r>
    <r>
      <rPr>
        <b/>
        <sz val="11"/>
        <color rgb="FFFF0000"/>
        <rFont val="Calibri"/>
        <family val="2"/>
        <scheme val="minor"/>
      </rPr>
      <t>En coordinación con Dirección de Atención y Prevención de la Violencia, Dirección de Oficinas Provinciales y Casas de Acogida. 1 taller. 4 horas.</t>
    </r>
  </si>
  <si>
    <r>
      <t xml:space="preserve">Implementar talleres sobre Comunicación con Perspectiva de Género dirigido a periodistas y comunicadores. </t>
    </r>
    <r>
      <rPr>
        <b/>
        <sz val="11"/>
        <color rgb="FFFF240D"/>
        <rFont val="Calibri"/>
        <family val="2"/>
        <scheme val="minor"/>
      </rPr>
      <t xml:space="preserve"> En coordinación con la Dirección de Comunicaciones. </t>
    </r>
    <r>
      <rPr>
        <sz val="11"/>
        <rFont val="Calibri"/>
        <family val="2"/>
        <scheme val="minor"/>
      </rPr>
      <t>5 talleres. 30 participantes. 3 facilitadores</t>
    </r>
  </si>
  <si>
    <t xml:space="preserve"> Lapiceros</t>
  </si>
  <si>
    <r>
      <t>Realizar Diplomado Mujer y Política.</t>
    </r>
    <r>
      <rPr>
        <sz val="11"/>
        <color rgb="FFFF240D"/>
        <rFont val="Calibri"/>
        <family val="2"/>
        <scheme val="minor"/>
      </rPr>
      <t xml:space="preserve"> </t>
    </r>
    <r>
      <rPr>
        <sz val="11"/>
        <rFont val="Calibri"/>
        <family val="2"/>
        <scheme val="minor"/>
      </rPr>
      <t xml:space="preserve">1 Diplomado. </t>
    </r>
    <r>
      <rPr>
        <b/>
        <sz val="11"/>
        <color rgb="FFFF240D"/>
        <rFont val="Calibri"/>
        <family val="2"/>
        <scheme val="minor"/>
      </rPr>
      <t>En coordinación con la Dirección de Intersectorial. 35 personas. 144 horas de facilitacion.</t>
    </r>
  </si>
  <si>
    <r>
      <t xml:space="preserve">Realización de Talleres Regionales con la Ruta Crítica. 3 talleres. 30 personas. </t>
    </r>
    <r>
      <rPr>
        <b/>
        <sz val="11"/>
        <color theme="1"/>
        <rFont val="Calibri"/>
        <family val="2"/>
        <scheme val="minor"/>
      </rPr>
      <t xml:space="preserve">En coordinación con la Dirección de Atención y Prevención de la Violencia. </t>
    </r>
  </si>
  <si>
    <t>Viaticos Encargada</t>
  </si>
  <si>
    <t>Realizar Diplomado de Masculinidades dirigidos jovenes y hombres adultos. 15 participantes. 1 Diplomado.</t>
  </si>
  <si>
    <t xml:space="preserve">Pago de Matricula </t>
  </si>
  <si>
    <r>
      <t xml:space="preserve">Realización de Talleres sobre Masculinidades con jovenes y adultos. </t>
    </r>
    <r>
      <rPr>
        <b/>
        <sz val="11"/>
        <color rgb="FFFF1919"/>
        <rFont val="Calibri"/>
        <family val="2"/>
        <scheme val="minor"/>
      </rPr>
      <t xml:space="preserve">Conjuntamente con PROFAMILIA. </t>
    </r>
  </si>
  <si>
    <t>Servicios Tecnicos Profesionales</t>
  </si>
  <si>
    <t>Formacion de clubes escolares para niñas y adolescentes a traves de capacitaciones sobre género, matematicas y TICs.  4 clubes. 20 niñas por club (escuela). 12 talleres.( en coordinación con el MINERD)</t>
  </si>
  <si>
    <t xml:space="preserve">Realizar charlas y talleres sobre los temas que se imparten en la DEG. Dirigidos a toda la población solicitante en todo a nivel nacional. 200 charlas. </t>
  </si>
  <si>
    <t>Total Materiales</t>
  </si>
  <si>
    <t>cartulina</t>
  </si>
  <si>
    <t>marcadores permanente</t>
  </si>
  <si>
    <t>colores crayolas</t>
  </si>
  <si>
    <t>papelografo</t>
  </si>
  <si>
    <t>post it</t>
  </si>
  <si>
    <t>resma de papel  8 ½  x11.1 colores</t>
  </si>
  <si>
    <t>ega</t>
  </si>
  <si>
    <t>resma de papel  8 ½  x11</t>
  </si>
  <si>
    <t xml:space="preserve">tijeras  </t>
  </si>
  <si>
    <t xml:space="preserve">Cinta pegante </t>
  </si>
  <si>
    <t>lapiceros</t>
  </si>
  <si>
    <t>Realizar Talleres Regionales  de Formación y Capacitación con Perspectiva de Género para el personal de las OPM y OMM. 10 talleres regionales.  30 personas por taller.  1 dia c/u.</t>
  </si>
  <si>
    <t>USB</t>
  </si>
  <si>
    <r>
      <t>Capacitación a psicólogas en la formación de grupos de apoyo a mujeres afectadas por Violencia Intrafamiliar. 3 capacitaciones de 1 semana.</t>
    </r>
    <r>
      <rPr>
        <sz val="11"/>
        <color theme="1"/>
        <rFont val="Calibri"/>
        <family val="2"/>
        <scheme val="minor"/>
      </rPr>
      <t xml:space="preserve"> </t>
    </r>
    <r>
      <rPr>
        <b/>
        <sz val="11"/>
        <color theme="1"/>
        <rFont val="Calibri"/>
        <family val="2"/>
        <scheme val="minor"/>
      </rPr>
      <t>En coordinación con la Dirección de Atención y Prevención de la Violencia.</t>
    </r>
  </si>
  <si>
    <t>Impresos</t>
  </si>
  <si>
    <t>Viaticos Técnica</t>
  </si>
  <si>
    <r>
      <t xml:space="preserve">Realizar un Diplomado sobre el Plan Nacional de Capacitación, </t>
    </r>
    <r>
      <rPr>
        <b/>
        <sz val="11"/>
        <color theme="1"/>
        <rFont val="Calibri"/>
        <family val="2"/>
        <scheme val="minor"/>
      </rPr>
      <t>en coordinación con UNFPA.</t>
    </r>
    <r>
      <rPr>
        <sz val="11"/>
        <color theme="1"/>
        <rFont val="Calibri"/>
        <family val="2"/>
        <scheme val="minor"/>
      </rPr>
      <t xml:space="preserve"> 30 personas de las instituciones involucradas (PN, MSP, MP, PJ, MMUJER, MINERD). Modulo de 1 cuatrimestre. 1 día por semana. (35 personas 15 dias</t>
    </r>
  </si>
  <si>
    <t>Facilitacion</t>
  </si>
  <si>
    <t>Impresion material didactico</t>
  </si>
  <si>
    <t>Refrigerio y Amuerzo</t>
  </si>
  <si>
    <r>
      <t xml:space="preserve">Realizar un Diplomado sobre Trabajo Social, dirigido a las sicologas y empleadas de las Casas de Acogida. 30 personas. </t>
    </r>
    <r>
      <rPr>
        <b/>
        <sz val="11"/>
        <color theme="1"/>
        <rFont val="Calibri"/>
        <family val="2"/>
        <scheme val="minor"/>
      </rPr>
      <t xml:space="preserve">En coordinación con Casas de Acogida. </t>
    </r>
  </si>
  <si>
    <t>Pago de Matricula</t>
  </si>
  <si>
    <t xml:space="preserve">Realizar charlas, talleres y conversatorios dirigidos a estudiantes de todas las universidades del pais sobre Amor Romantico, Masculinidades, Derechos Humanos y Diversidad, entre otros. 6 charlas. </t>
  </si>
  <si>
    <t>Realizar talleres de seguimiento a las egresadas y egresados de los diplomados anteriores con temas especificos. 3 actividades. 30 personas. 4 horas por actividad</t>
  </si>
  <si>
    <r>
      <t xml:space="preserve">Realizar dos procesos de capacitación en TICs para adolescentes mujeres. </t>
    </r>
    <r>
      <rPr>
        <b/>
        <sz val="11"/>
        <color theme="1"/>
        <rFont val="Calibri"/>
        <family val="2"/>
        <scheme val="minor"/>
      </rPr>
      <t>En coordinación con ITLA y la Dirección de Tecnología.</t>
    </r>
    <r>
      <rPr>
        <sz val="11"/>
        <color theme="1"/>
        <rFont val="Calibri"/>
        <family val="2"/>
        <scheme val="minor"/>
      </rPr>
      <t xml:space="preserve"> 6 meses c/u. 1 clase por semana. 25 personas </t>
    </r>
  </si>
  <si>
    <t>Impresiones</t>
  </si>
  <si>
    <t xml:space="preserve">Implementar la Escuela de la Igualdad de Género, en su etapa presencial. Dirigido a las OEGDs,Direcciones de Género, empleados y público en general. 2 cursos. 35 personas. </t>
  </si>
  <si>
    <t>Facilitador/a</t>
  </si>
  <si>
    <t xml:space="preserve"> Implementacion y ejecucion escuela virtual (Creacion de cursos, esquematizacion de Cursos, grabaciones de videos y audios, , edicion, presentaciones, galeria de imágenes)</t>
  </si>
  <si>
    <t>Contratacion Sercio Tecnico Especializado</t>
  </si>
  <si>
    <t>Centro Maria Teresa Quidiello (Total Materiales y Equipo para funcionamiento del Centro de Capacitación</t>
  </si>
  <si>
    <t>Mesas de manicuras</t>
  </si>
  <si>
    <t>B.B.Q. para el área de cocina.</t>
  </si>
  <si>
    <t>Hornillas de tres aros para la estufa del área de cocina.</t>
  </si>
  <si>
    <t>Camillas de masaje</t>
  </si>
  <si>
    <t>Estetoscopio</t>
  </si>
  <si>
    <t>Esfignomanómetro</t>
  </si>
  <si>
    <t>Tens</t>
  </si>
  <si>
    <t>Balanza</t>
  </si>
  <si>
    <t>Horno de parafina.</t>
  </si>
  <si>
    <t>Ultrasonido portátil corporal estético</t>
  </si>
  <si>
    <t>Ultrasonido facial estético</t>
  </si>
  <si>
    <t>Compresa caliente manuales</t>
  </si>
  <si>
    <t>Caja de termómetro</t>
  </si>
  <si>
    <r>
      <t>I</t>
    </r>
    <r>
      <rPr>
        <sz val="11"/>
        <color theme="1"/>
        <rFont val="Calibri"/>
        <family val="2"/>
        <scheme val="minor"/>
      </rPr>
      <t>nodoro completo</t>
    </r>
  </si>
  <si>
    <t>Escalera  de 6 pies</t>
  </si>
  <si>
    <t>Manguera de 100 pies con su carretel</t>
  </si>
  <si>
    <t>Teléfonos inalámbricos para el área de oficina</t>
  </si>
  <si>
    <t>Sacapuntas eléctricos</t>
  </si>
  <si>
    <t>Extintores de fuego grande</t>
  </si>
  <si>
    <t>Hornos de parafina para el áreas de Belleza</t>
  </si>
  <si>
    <t>Hornos de depilación con cera para las áreas de Belleza</t>
  </si>
  <si>
    <t>Blowers babyliss o taiffionic para las áreas de Belleza</t>
  </si>
  <si>
    <t xml:space="preserve"> Murales</t>
  </si>
  <si>
    <t>Secadores de uñas acrílicas</t>
  </si>
  <si>
    <t>Abanicos de pared KDK</t>
  </si>
  <si>
    <t>Abanicos de KDK de techo</t>
  </si>
  <si>
    <t>Secadores de uñas en gel</t>
  </si>
  <si>
    <t>Hornos de cera</t>
  </si>
  <si>
    <t>Cepillos de blower</t>
  </si>
  <si>
    <t>Taladros marca Makita.*</t>
  </si>
  <si>
    <t>Caladoras marca Makita.*</t>
  </si>
  <si>
    <t>Grapadoras neumáticas marca Fabre 7/10</t>
  </si>
  <si>
    <t>Abanicos industriales</t>
  </si>
  <si>
    <t>Martillo Truper</t>
  </si>
  <si>
    <t>Manguera para compresor Trumper</t>
  </si>
  <si>
    <t>Prensas G.</t>
  </si>
  <si>
    <t>Zizaya.</t>
  </si>
  <si>
    <t>Juego de destornilladores.</t>
  </si>
  <si>
    <t>Computadoras completas</t>
  </si>
  <si>
    <t>Mesas de computadoras</t>
  </si>
  <si>
    <t>Calculadoras científicas</t>
  </si>
  <si>
    <t>Sumadoras grandes</t>
  </si>
  <si>
    <t>Sacos detergentes</t>
  </si>
  <si>
    <t>Galones de cloro</t>
  </si>
  <si>
    <t>Galones de mistolín</t>
  </si>
  <si>
    <t>Galones de jabón de mano</t>
  </si>
  <si>
    <t>Suapers</t>
  </si>
  <si>
    <t>Escobas</t>
  </si>
  <si>
    <t>Libras de azúcar crema</t>
  </si>
  <si>
    <t>Libras de café</t>
  </si>
  <si>
    <t>Fardo de papel toalla</t>
  </si>
  <si>
    <t>Docena de papel toalla para limpieza</t>
  </si>
  <si>
    <t>Cubo plástico de limpieza</t>
  </si>
  <si>
    <t>Fardo de servilletas</t>
  </si>
  <si>
    <t>Unidades de jabón de fregar en pasta</t>
  </si>
  <si>
    <t>Cajas de lapicero azul bip o paper mate.</t>
  </si>
  <si>
    <t>crayones azules para pizarra blanca.</t>
  </si>
  <si>
    <t>crayones negros para pizarra blanca.</t>
  </si>
  <si>
    <t>crayones rojos para pizarra blanca.</t>
  </si>
  <si>
    <t>crayones verde para pizarra blanca.</t>
  </si>
  <si>
    <t>crayones permanentes azul, rojo y verde</t>
  </si>
  <si>
    <t>docenas de libretas rayadas grandes.</t>
  </si>
  <si>
    <t>docenas de libretas rayas pequeñas.</t>
  </si>
  <si>
    <t>uhu grandes</t>
  </si>
  <si>
    <t>Tóner HP LASERJET M1212NF mfp,  modelo 85A.</t>
  </si>
  <si>
    <t>Tóner LaserJet 400 HP 80 A.</t>
  </si>
  <si>
    <t>pizarras blancas 8x4.</t>
  </si>
  <si>
    <t>Garrafones de shampoo.</t>
  </si>
  <si>
    <t>Garrafones de tratamiento de Bambú.</t>
  </si>
  <si>
    <t>Garrafones de tratamiento de Silicón.</t>
  </si>
  <si>
    <t>Docenas Yanet capilar.</t>
  </si>
  <si>
    <t>Garrafones de emergencia de aguacate.</t>
  </si>
  <si>
    <t xml:space="preserve"> Gotas de brillo.</t>
  </si>
  <si>
    <t xml:space="preserve"> Docenas de crema de mano.</t>
  </si>
  <si>
    <t>Docenas de tratamientos de plancha.</t>
  </si>
  <si>
    <t>Garrafones de neutralizante.</t>
  </si>
  <si>
    <t>Docenas de peine de cola.</t>
  </si>
  <si>
    <t xml:space="preserve"> Docenas de cepillo de Uñas.</t>
  </si>
  <si>
    <t xml:space="preserve"> Rollo de algodón.</t>
  </si>
  <si>
    <t xml:space="preserve"> Docenas de gasa.</t>
  </si>
  <si>
    <t>Galones de peróxido de 10.</t>
  </si>
  <si>
    <t xml:space="preserve"> Galones de peróxido de 20.</t>
  </si>
  <si>
    <t>Galones de peróxido de 30.</t>
  </si>
  <si>
    <t>Galones de peróxido de 40.</t>
  </si>
  <si>
    <t xml:space="preserve">Galones de alcohol. </t>
  </si>
  <si>
    <t>Galones de acetona.</t>
  </si>
  <si>
    <t>Tarros de descolorantes.</t>
  </si>
  <si>
    <t>Litro de neutralizante HP.</t>
  </si>
  <si>
    <t xml:space="preserve"> Tintes extra claro diez de cada uno.</t>
  </si>
  <si>
    <t xml:space="preserve"> Mangas pasteleras y sus diferentes boquillas.</t>
  </si>
  <si>
    <t>Moldes de ½ libra.</t>
  </si>
  <si>
    <t xml:space="preserve"> Moldes de 1 libra.</t>
  </si>
  <si>
    <t>Espátula de gomas pequeñas.</t>
  </si>
  <si>
    <t>Espátula de metal para decorar.</t>
  </si>
  <si>
    <t>Lebrillo de metal o acero inoxidable.</t>
  </si>
  <si>
    <t xml:space="preserve"> Juegos de taza medidora de líquido.</t>
  </si>
  <si>
    <t>Juegos de taza medidora de sólido.</t>
  </si>
  <si>
    <t>Cuchara de madera.</t>
  </si>
  <si>
    <t xml:space="preserve"> Juegos de cuchillo de cortes</t>
  </si>
  <si>
    <t>Juegos de pinzas de servir</t>
  </si>
  <si>
    <t>Botiquín de primeros auxilios</t>
  </si>
  <si>
    <t xml:space="preserve"> Freezer</t>
  </si>
  <si>
    <t xml:space="preserve"> Espátula Alisadora</t>
  </si>
  <si>
    <t>Espátula rizadora de silicón</t>
  </si>
  <si>
    <t>Galones de aceites para masaje</t>
  </si>
  <si>
    <t xml:space="preserve"> Libra de parafina estética</t>
  </si>
  <si>
    <t xml:space="preserve"> Libra de barro estético</t>
  </si>
  <si>
    <t>Tarro de exfoliantes</t>
  </si>
  <si>
    <t>Galones de venda fría</t>
  </si>
  <si>
    <t xml:space="preserve"> Caja de tela de Milán</t>
  </si>
  <si>
    <t xml:space="preserve">Dirección Superior y Planificación </t>
  </si>
  <si>
    <t>Dirección Tecnología de la Información y la Comunicación</t>
  </si>
  <si>
    <t xml:space="preserve">Areas tecnológicas del Ministerio de la Mujer fortalecidas. </t>
  </si>
  <si>
    <t xml:space="preserve">Fortalecida la capacidad de gestión de los servicios TIC y seguridad de la información, asegurando la disponibilidad de información oportuna y confiable en apoyo a la toma de
decisiones y a la gestión. </t>
  </si>
  <si>
    <t>Informes de ejecución y seguimiento.</t>
  </si>
  <si>
    <t>Equipos, licencias, plataformas y sistemas instalados, Sede Central, Centros, Opm y Omm</t>
  </si>
  <si>
    <t>Falta de conectividad a los servicios de internet, extranet, daños en equipos eléctricos por el corte repentino de electricidad y Falta de ejecución presupuestaria.</t>
  </si>
  <si>
    <t>Contratación, remuneraciones y contribuciones para el fortalecimiento de las áreas tecnológicas del Ministerio.</t>
  </si>
  <si>
    <t>Contratación</t>
  </si>
  <si>
    <t xml:space="preserve">Analista de Calidad de Sistema </t>
  </si>
  <si>
    <t>Diseñador WEB</t>
  </si>
  <si>
    <t>Administrador de Base de Datos</t>
  </si>
  <si>
    <t>Administración y Monitoreo de Seguridad</t>
  </si>
  <si>
    <t>Soportes Técnicos Regionales</t>
  </si>
  <si>
    <t>Mesa de ayuda</t>
  </si>
  <si>
    <t>Consultores especializados subcontratados</t>
  </si>
  <si>
    <t>Sueldo cuadre</t>
  </si>
  <si>
    <t>Personal técnico uniformado.</t>
  </si>
  <si>
    <t>Camisetas identificadas</t>
  </si>
  <si>
    <t>Fortalecer la capacidad de gestión de los servicios TIC y seguridad de la información.</t>
  </si>
  <si>
    <t>Capacitación</t>
  </si>
  <si>
    <t>Adquisición de  Insumos y material gastable</t>
  </si>
  <si>
    <t>Bultos Laptop</t>
  </si>
  <si>
    <t>Cable USB</t>
  </si>
  <si>
    <t>Cable VGA</t>
  </si>
  <si>
    <t>Caja cable de red RJ45  CAT-6E y Cabezas RJ45</t>
  </si>
  <si>
    <t>Cámaras fotográficas Opm/Omm</t>
  </si>
  <si>
    <t>Disco Duros</t>
  </si>
  <si>
    <t>Generadores de Tono</t>
  </si>
  <si>
    <t>Kit de instalación tecnológica y cableado</t>
  </si>
  <si>
    <t>Switch KVM TK - 804R y cables - Trendnet 10Ft Usb-Vga Kvm</t>
  </si>
  <si>
    <t>Limpiador Pinespuma 19. oz</t>
  </si>
  <si>
    <t>Medidores de temperatura y humedad digital</t>
  </si>
  <si>
    <t>Memoria externa USB</t>
  </si>
  <si>
    <t>Memorias DDR2 y DDR3 y DDR4 PC</t>
  </si>
  <si>
    <t>Pantalla para proyección</t>
  </si>
  <si>
    <t>Piezas de computadoras</t>
  </si>
  <si>
    <t>Proyectores</t>
  </si>
  <si>
    <t>Adquisición  e instalación de equipos tecnológicos para la adecuación de las oficinas del MMUJER</t>
  </si>
  <si>
    <t>Servidor NAS  - ampliación almacenamiento</t>
  </si>
  <si>
    <t>Servidor de 2U rackeables ampliación capacidad data center</t>
  </si>
  <si>
    <t>Escáner alto rendimiento</t>
  </si>
  <si>
    <t>Inversores y sus baterías</t>
  </si>
  <si>
    <t>UPS alto rendimiento backup servidores y switch</t>
  </si>
  <si>
    <t>UPS genérico 600 w</t>
  </si>
  <si>
    <t>Computadoras  de escritorios</t>
  </si>
  <si>
    <t>Computadoras  portátil (Laptops)</t>
  </si>
  <si>
    <t>Impresoras de  Carnet</t>
  </si>
  <si>
    <t>Sistema de cámaras de vigilancia</t>
  </si>
  <si>
    <t>Renovación y/o actualización de licencias de servicios, utilizados por el Mmujer</t>
  </si>
  <si>
    <t>Licencias Antivirus corporativo</t>
  </si>
  <si>
    <t>Licencias de Microsoft Office</t>
  </si>
  <si>
    <t>Licencias de Sistemas operativos</t>
  </si>
  <si>
    <t>Licencias de SQL y CAL</t>
  </si>
  <si>
    <t>Licencia de Firewall</t>
  </si>
  <si>
    <t>Licencia plataforma de correo electronico, almacenamiento en la nube y gestion proyecto</t>
  </si>
  <si>
    <t>Licencia de Adobe</t>
  </si>
  <si>
    <t>Adquisición, contratación  e Implementación de sistemas y herramientas, para el manejo de servicios Mmujer</t>
  </si>
  <si>
    <t>Sistema de gestión de tiempos y  servicio (help desk)</t>
  </si>
  <si>
    <t>Sistemas Atención de violencia (móvil app, kpi)</t>
  </si>
  <si>
    <t>Sistema digitalización documentos</t>
  </si>
  <si>
    <t>Servidores,  Dominios, Servicios de Nube, Colocación de servidores virtuales, https</t>
  </si>
  <si>
    <t>Herramienta creación de gráficos, infografías, mapas e informes - Observatorio</t>
  </si>
  <si>
    <t>Contratación compañía para el mantenimiento de equipos de impresión y fotocopiado</t>
  </si>
  <si>
    <t>Kit de mantenimiento de impresoras, fotocopiadoras  y tóner</t>
  </si>
  <si>
    <t>Contratación servicio certificación, identificación y etiquetado de cableado estructurado.</t>
  </si>
  <si>
    <t>Certificación Sede Central y Gómez</t>
  </si>
  <si>
    <t>Contratación servicios fijos de conectividad redundante, ante situaciones de crisis o desastre</t>
  </si>
  <si>
    <t>Fibra de respaldo internet</t>
  </si>
  <si>
    <t>Restructuración  Data Center y remozamiento espacios oficinas</t>
  </si>
  <si>
    <t>Mobiliario y distribución física  y eléctrica de las oficinas.</t>
  </si>
  <si>
    <t>Gastos operacionales de supervisión y mantenimiento de equipos para  ofrecer soporte técnico a las OPM / OMM, Casas de Acogida y Centros del Ministerio</t>
  </si>
  <si>
    <t>Viáticos</t>
  </si>
  <si>
    <t>Peajes</t>
  </si>
  <si>
    <t>Adquirir vehículo para Tecnología</t>
  </si>
  <si>
    <t>Vehículo</t>
  </si>
  <si>
    <t>Total General</t>
  </si>
  <si>
    <t>UNA SOCIEDAD CON IGUALDAD DE DERECHOS Y OPORTUNIDADES</t>
  </si>
  <si>
    <t>Objetivos Estratégicos : PEI 2016  2020</t>
  </si>
  <si>
    <t>POA 2018</t>
  </si>
  <si>
    <t xml:space="preserve">Planificación y Desarrollo </t>
  </si>
  <si>
    <t xml:space="preserve">Gestión de la Calidad </t>
  </si>
  <si>
    <t>Descripción del Producto</t>
  </si>
  <si>
    <t xml:space="preserve">Unidad de Medida            </t>
  </si>
  <si>
    <r>
      <t xml:space="preserve">Fortalecimiento institucional a través de la </t>
    </r>
    <r>
      <rPr>
        <sz val="12"/>
        <rFont val="Arial"/>
        <family val="2"/>
      </rPr>
      <t xml:space="preserve">implementacion </t>
    </r>
    <r>
      <rPr>
        <sz val="12"/>
        <color theme="1"/>
        <rFont val="Arial"/>
        <family val="2"/>
      </rPr>
      <t xml:space="preserve">de las herramientas de planificación, seguimiento y control aprobadas. </t>
    </r>
  </si>
  <si>
    <t>Seguimiento al Programa de Mejoramiento de la Gestión  de la Calidad  de manera articulada  con el Ministerio de Administración Pública.</t>
  </si>
  <si>
    <t>Informes</t>
  </si>
  <si>
    <t>Documentos</t>
  </si>
  <si>
    <t>Elaborar informe con los resultados de la autoevaluación CAF.</t>
  </si>
  <si>
    <t>Papel Bond (Resma)</t>
  </si>
  <si>
    <t>Encuadernación</t>
  </si>
  <si>
    <t>Elaborar un plan de mejora basado en el informe de la autoevaluación CAF aprobado.</t>
  </si>
  <si>
    <t>Realizar una reunión para socializar el informe de la autoevaluación CAF aprobado y el plan de mejora (Cantidad de reuniones: Una (1). Cantidad de participantes: Cincuenta (50)).</t>
  </si>
  <si>
    <t>Agua y Café</t>
  </si>
  <si>
    <t>0 1</t>
  </si>
  <si>
    <t>Recopilar, sistematizar y analizar las informaciones obtenidas de la  encuesta de sastifacción al ciudadano sobre los servicios que ofrece el Ministerio de la Mujer para realizar Informe de seguimiento a la Carta Compromiso.</t>
  </si>
  <si>
    <t>Realizar informes de seguimiento de los manuales de políticas y procedimientos institucionales.</t>
  </si>
  <si>
    <t>Recopilar, sistematizar y analizar las informaciones de las diferentes áreas para la elaboración de informes trimestrales de seguimiento.</t>
  </si>
  <si>
    <t>Recopilar, sistematizar y analizar las informaciones de las diferentes áreas para la elaboración de la Memoria Institucional Anual.</t>
  </si>
  <si>
    <t>Impresión y encuadernación empastado</t>
  </si>
  <si>
    <t>Coordinar con el Área de Comunicaciones la difusión  de todos los temas relacionados con las iniciativas que, en materia de calidad se implemente en la institución.</t>
  </si>
  <si>
    <t>Seguimiento</t>
  </si>
  <si>
    <t>Recopilar, sistematizar y analizar las informaciones de las diferentes áreas para en coordinacion con la OAI, para presentarlas en el portal de transparencia de la Institución.</t>
  </si>
  <si>
    <r>
      <t xml:space="preserve">Fortalecimiento de las </t>
    </r>
    <r>
      <rPr>
        <sz val="12"/>
        <rFont val="Calibri"/>
        <family val="2"/>
        <scheme val="minor"/>
      </rPr>
      <t>capacidades</t>
    </r>
    <r>
      <rPr>
        <sz val="12"/>
        <color rgb="FF000000"/>
        <rFont val="Calibri"/>
        <family val="2"/>
        <scheme val="minor"/>
      </rPr>
      <t xml:space="preserve"> al personal del Departamento de Gestión de la Calidad</t>
    </r>
  </si>
  <si>
    <t>Capacitación al personal del Departamento de Gestión de la Calidad para construbuir con la mejora continua de la Institución.</t>
  </si>
  <si>
    <t>Personas capacitadas</t>
  </si>
  <si>
    <t>Participar en diplomados, talleres y cursos sobre Gestion por Resultados, Evaluacion de Proyectos, Indicadores de Género y otras capacitaciones.</t>
  </si>
  <si>
    <t>Capacitacion</t>
  </si>
  <si>
    <t>DESPACHO DE LA MINISTRA</t>
  </si>
  <si>
    <t>DEPARTAMENTO DE INVESTIGACION Y ESTADISTICA</t>
  </si>
  <si>
    <t>CULTURA CON  IGUALDAD Y EQUIDAD ENTRE HOMBRES Y MUJERES</t>
  </si>
  <si>
    <t>IGUALDAD DE DERECHOS Y OPORTUNIDADES</t>
  </si>
  <si>
    <t>FORTALECIMIENTO DEL EJERCICIO PLENO DE LOS DERECHOS DE LA MUJER</t>
  </si>
  <si>
    <t>PRODUCTO Y SUS ATRIBUTOS</t>
  </si>
  <si>
    <t>Politicas  transversal de la igualdad de género  para el período 2018-2030  (PLANEG III) funcionando en las  sectoriales del Estado dominicano</t>
  </si>
  <si>
    <t>Un informe de avance en el cumplimiento  de la política de género plasmada en el Plan Nacional de Igualdad y Equidad de Género –PLANEG III 2018-2030</t>
  </si>
  <si>
    <t>Un informe</t>
  </si>
  <si>
    <t xml:space="preserve"> Informe publicado</t>
  </si>
  <si>
    <t>ACTIVIDADES Y SUS ATRIBUTOS</t>
  </si>
  <si>
    <t>Impresión y Publicaciòn de ejemplares del Plan Nacional de Igualdad y Equidad de Género PLANEG III 2018-2030</t>
  </si>
  <si>
    <t>Impresión de ejemplares</t>
  </si>
  <si>
    <t xml:space="preserve">Copia digital </t>
  </si>
  <si>
    <t>Diagramación</t>
  </si>
  <si>
    <t>Realizar un seminario para el lanzamiento de la politica de género para el período 2018 -2030  (Plan Nacional de Igualdad y Equidad de Género – PLANEG III 2018-2030)</t>
  </si>
  <si>
    <t>Almuerzos</t>
  </si>
  <si>
    <t>Presentación a instituciones responsables de cada tema nacional para apoyar su planificación annual (7 encuentros)</t>
  </si>
  <si>
    <t>Diseño e impresión de formularios de recolección de información PLANEG III</t>
  </si>
  <si>
    <t>Desarrollo e implementación de un sistema informático y estadístico para el monitoreo del PLANEG III para las diferentes áreas</t>
  </si>
  <si>
    <t>Consultoria</t>
  </si>
  <si>
    <t>Entrenamiento a las áreas de planificación y estadística de las instituciones públicas y gobiernos locales para el manejo del sistema de monitoreo del PLANEG III (5 encuentros regionales)</t>
  </si>
  <si>
    <t>Contratar dos analistas en estadísticas para el seguimiento y monitoreo nacional del PLANEG III (Pagos mensuales mientras dure el seguimiento)</t>
  </si>
  <si>
    <t>Informe de seguimiento trimestral del PLANEG III</t>
  </si>
  <si>
    <t>Reuniones de seguimiento PLANEG III</t>
  </si>
  <si>
    <t>Reuniones de seguimiento</t>
  </si>
  <si>
    <t>Transporte</t>
  </si>
  <si>
    <t>Construcción y análisis de indicadores de género, difusión de informaciones y propuestas de mejora en la evolución de la ejecución ya existente de las diferentes políticas que promueven la igualdad y equidad de género.</t>
  </si>
  <si>
    <t>Recopilación, análisis, medición y difusión periódica y sistemática de datos e indicadores producidos por distitntos organismos e instituciones. Así como, estudios e investigaciones sobre la evolución y avances de la ejecución de las políticas que promueven la igualdad y equidad de género y su impacto en la sociedad.</t>
  </si>
  <si>
    <t>Informes publicados</t>
  </si>
  <si>
    <t>Diseño, impresión y lanzamiento del primer anuario de estadísticas de género del Ministerio de la Mujer.</t>
  </si>
  <si>
    <t>Investigación que permita medir la implementación de ODS5 y la transversalidad en todos los demás ODS en todas las instituciones relacionadas, con especial énfasis en los diferentes indicadores estadísticos.</t>
  </si>
  <si>
    <t>Realización de investigación sobre el currículo oculto en las escuelas, para desarrollar procesos de capacitación a docentes y otro personal educativo y promover una cultura escolar permeada por la equidad (contactar Dirección de Género del MINERD).</t>
  </si>
  <si>
    <t>Encuesta Nacional sobre la imagen o concepto que tiene la población dominicana sobre el Ministerio de la Mujer, representativa a zona de residencia y macroregiones</t>
  </si>
  <si>
    <t>Encuesta de evaluación y satisfacion sobre los servicios que se ofrecen en el Ministerio de la Mujer, dirigida a las usuarias del Ministerio.</t>
  </si>
  <si>
    <t>Impresión de formularios para recogida de datos</t>
  </si>
  <si>
    <t>combustible</t>
  </si>
  <si>
    <t>Material gastable diverso</t>
  </si>
  <si>
    <t>Investigación sobre la mujer afrodescendiente</t>
  </si>
  <si>
    <t>Entrevistas a profundiadad</t>
  </si>
  <si>
    <t>Investigación sobre el impacto que tiene en la economía dominicana los aportes de la mujer migrante</t>
  </si>
  <si>
    <t>Informes estadísticos de seguimiento a las políticas de igualdad y equidad de género mediante el observatorio de género, con difusión digital en la página web.</t>
  </si>
  <si>
    <t>Boletines trimestrales</t>
  </si>
  <si>
    <t>Talleres y reforzamientos en oficinas provinciales y/o municipales, casas de acogida y otras entidades del Ministerio</t>
  </si>
  <si>
    <t>Contratación de dos analistas en estadística para el Departamento de Investigación y Estadísticas.</t>
  </si>
  <si>
    <t>Nuevas contrataciones</t>
  </si>
  <si>
    <t>Servidor dedicado para infografias, e informes, mapas, reportes, graficos, paneles, visuales (En coordinación con la Dirección de Tecnología)</t>
  </si>
  <si>
    <t>Dirección de Coordinación Intersectorial</t>
  </si>
  <si>
    <t>CULTURA CON IGUALDAD Y EQUIDAD DE GENERO</t>
  </si>
  <si>
    <t xml:space="preserve">FORTALECIMIENTO DEL EJERCICIO PLENO DE LOS DERECHOS DE LA MUJER </t>
  </si>
  <si>
    <t>ARTICULACION DE POLITICAS DE GENERO CON LOS GOBIERNOS LOCALES</t>
  </si>
  <si>
    <t>Instituciones con asistencia técnica para la transversalización del enfoque de género/ Asistencia Tecnica a los Gobiernos Locales</t>
  </si>
  <si>
    <t xml:space="preserve">Ampliación de la incidencia y cobertura territorial del Ministerio de la Mujer, en el diseño y ejecución de políticas públicas de igualdad de género a traves del desarrollo de programas de fortalecimiento de los diferentes mecanismos de articulación </t>
  </si>
  <si>
    <t xml:space="preserve">Municipios Intervenidos </t>
  </si>
  <si>
    <t>Coordinar asistencia técnica y el apoyo a las alcaldias y distrito municipales, en la gestión,   en derechos de las mujeres e igualdad de género  el desarrollo local y los desafíos hacia la Agenda 2030</t>
  </si>
  <si>
    <t>Proceso para elaborar  y asistir a las mujeres lideres , autoridades y personal administrativo en las alcaldias y Distrito Municipales para promover el liderazgo y participación politicas a favor de la igualdad de género</t>
  </si>
  <si>
    <t xml:space="preserve">Viaticos Tecnica </t>
  </si>
  <si>
    <t xml:space="preserve">Participacion en doce  (12)  reuniones  con organismos municipalistas (FEDOMU,UNMUNDO,Liga Municipal ) para coordinar acciones para el cumpliminento de la Ley 176-07  en lo relativo  al componente de género, y los OSD 11 y 16, </t>
  </si>
  <si>
    <t xml:space="preserve">Jornada de sensibilización a los actores de las  instituciones de los gobienos locales  para impulsar, empoderar y respaldar el liderazgo femenino municipal.    </t>
  </si>
  <si>
    <t>Realizacion de nueve (9) encuentros  de coordinación y orientación  con encargadas de las oficinas de género de los gobiernos locales,  encargadas de las OPM, (UNMUNDO, JCE, FEDOMU y ASODORE,) legisladoras, regidoras y vice alcaldesas en las regiones Cibao Nordeste, Cibao Noroeste, Cibao Norte, Cibao Sur, El Valle, Higuamo, Ozama, Valdesia y Yuma para tratar la agenda municipal de género, Objetivos de Desarrollo Sostenibles y la incorporación de las alcaldia  al proceso de transversalización  de género en los municipios. (1350 participantes en total)</t>
  </si>
  <si>
    <t>Material gastable (carpetas)</t>
  </si>
  <si>
    <t>Viaticos Directora</t>
  </si>
  <si>
    <t>Salon</t>
  </si>
  <si>
    <t>Realizar  un evento nacional con las encargadas de los mecanismos de género de  los Ayuntamientos   con la  participación de  municipalistas extranjeras para conocer buenas practicas e impulsar la  agenda municipal para 70 personas.</t>
  </si>
  <si>
    <t>Hotel, Salón</t>
  </si>
  <si>
    <t>Boleto aereo</t>
  </si>
  <si>
    <t>Refrigerio  y almuerzo</t>
  </si>
  <si>
    <t>Realizar un  evento de premiación en el mes de marzo sobre gestión y buenas practicas en la Municipalidad</t>
  </si>
  <si>
    <t xml:space="preserve"> Hotel ,Salón </t>
  </si>
  <si>
    <t xml:space="preserve">Impresión, pergamino o placa </t>
  </si>
  <si>
    <t>Fortalecimiento de los mecanismos de género de los municipios mediante la realizacion de eventos  de  intercambio de experiencias.</t>
  </si>
  <si>
    <t>Viaticos</t>
  </si>
  <si>
    <t>Asistencia técnica para la elaboración de propuesta metodologica de  transversalizacion del enfoque de género en las  políticas públicas, programas y proyectos en los gobiernos locales.</t>
  </si>
  <si>
    <t xml:space="preserve">Contratación Consultor/a       (60 días).  Asistencia Técnica   </t>
  </si>
  <si>
    <t>Diseño/impresión de propuesta</t>
  </si>
  <si>
    <t xml:space="preserve">Levantamiento de datos sobre  de lideresas municipales dominicanas. </t>
  </si>
  <si>
    <t>Participación  en dos  (2) encuentros  interancionales realizados por la Red Iberoamericana de Municipio, Cumbre Iberoamericana de Agendas loscales de Génerocon a mostrar, aprender, compartir, acerca del rol de los gobiernos locales, ayuntamientos, gobiernos regionales y otros agentes públicos y privados en la definición  de politicas municipales de género.</t>
  </si>
  <si>
    <t>Incripción</t>
  </si>
  <si>
    <t xml:space="preserve">Viaticos </t>
  </si>
  <si>
    <t>Asistencia Técnica para la formulación de  siete  (7)  planes de trabajo de los mecanismos de género en los ayuntamientos   para que  incorporen  líneas de acción del Plan Nacional de Igualdad y Equidad de Género PLANEG , definir  las actividades que aseguran la ejecución de las mismas.</t>
  </si>
  <si>
    <t>ARTICULACION CON PARTIDOS Y MOVIMIENTOS POLITICOS</t>
  </si>
  <si>
    <t xml:space="preserve">Mujeres lideresas capacitadas y sensibilizadas desde una perspectiva de genero </t>
  </si>
  <si>
    <t>Promocion del liderazgo y la participacion politica de las mujeres y fomentar una mayor participacion politica y social de las mujeres a favor de la construccion de la igualdad</t>
  </si>
  <si>
    <t>Capacitación, motivacion y sensibilizacion de las mujeres politicas de los 157 municipios del pais (30 participantes por municipio</t>
  </si>
  <si>
    <t>Facilitadores</t>
  </si>
  <si>
    <t>En el marco de un Plan de Fortalecimiento institucional, brindar asistencia tecnica y Sensibilizacion de la mesa tecnica de mujeres politicas 12 reuniones (30 participantes)</t>
  </si>
  <si>
    <t>materia de apoyo</t>
  </si>
  <si>
    <t xml:space="preserve">Jornada de sensibilizacion y orientacion  de las oportunidades que brinda la nueva Ley de Partidos Politicos </t>
  </si>
  <si>
    <t>Elaboracion de  campañas conjuntas con la Direccion de Comunicaciones sobre empoderamiento:  ´´  Las Mujeres que Participen´´  ´´ Que el electorado vote por candidaturas femeninas´´</t>
  </si>
  <si>
    <t xml:space="preserve">Servicio de Impresiones </t>
  </si>
  <si>
    <t xml:space="preserve">Publicidad  </t>
  </si>
  <si>
    <t xml:space="preserve">Sensibilizacion a las autoridades y organismos partidarios sobre la importancia de promover el liderazgo femenino a lo interno de las organizaciones </t>
  </si>
  <si>
    <t>Conferencia  internacional de Mujeres Lideresas Nacionales, invitadas lideresas internacionales (100 participantes</t>
  </si>
  <si>
    <t>Salon Hotel</t>
  </si>
  <si>
    <t>Boletos aereos</t>
  </si>
  <si>
    <t>Refrigerios y almuerzo</t>
  </si>
  <si>
    <t>Alojamiento (2 dias)</t>
  </si>
  <si>
    <t xml:space="preserve">Fortalecimiento de alianzas estrategicas con organismos como: Foro de Mujeres Politicas, Medios de Comunicación y el Poder Electoral </t>
  </si>
  <si>
    <t>https://infogram.com/es/pricing#</t>
  </si>
  <si>
    <t xml:space="preserve">Dirección de Prevención y Atención a la Violencia </t>
  </si>
  <si>
    <t>POA</t>
  </si>
  <si>
    <t xml:space="preserve">1-Personas sensiblizadas sobre una vida sin violencia </t>
  </si>
  <si>
    <t xml:space="preserve">Promover a través de herramientas adecuadas cambios de actitudes, patrones, valores y comportamienos que favorezcan el desarrollo de relaciones equitativas e igualitarias entre mujeres y hombres a nivel individual, de pareja y colectivo, con el fin de crear una cultura de paz para una vida sin violencica </t>
  </si>
  <si>
    <t>Mujeres y hombres sensibilizados</t>
  </si>
  <si>
    <t xml:space="preserve">informes, fotos, listados de participantes y estadísticas </t>
  </si>
  <si>
    <t xml:space="preserve">Fuente Financiamiento </t>
  </si>
  <si>
    <t xml:space="preserve">1-1 Crear, sensilbilizar, articular y fortalecer Redes Municipales de prevención por una Vida sin Violencia en articulación con los diferentes actores guebernamentales y no gubernamentales de la Ruta Crítica, garantes de derechos de la atención integaral a la violencia contra la mujeres y niñez en los ámbitos de la promoción de una vida libre de violencia y la Prevención del daño, la detección de las víctimas y el seguimiento a los casos, hasta lograr que las personas retomen su proyecto de vida, en las provincias : ( 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Mguana. Fortalecr las redes siguentes: Distrito Nacional, Santo Domingo Este, Santo Dimngo Norte, Santo Domingo Oeste, San Pedro de Macoris, el municipio de Guerra, Azua y Santago.                                                                                     </t>
  </si>
  <si>
    <t xml:space="preserve">Viáticos (Técnica) </t>
  </si>
  <si>
    <t>Viáticos (Chofer)</t>
  </si>
  <si>
    <t>Impresión de Material</t>
  </si>
  <si>
    <r>
      <t>1-2-Realizar veintisiete (27) talleres para 30 personas c/u (</t>
    </r>
    <r>
      <rPr>
        <sz val="12"/>
        <color rgb="FFFF0000"/>
        <rFont val="Calibri"/>
        <family val="2"/>
        <scheme val="minor"/>
      </rPr>
      <t>810 personas sensilibizadas en total</t>
    </r>
    <r>
      <rPr>
        <sz val="12"/>
        <rFont val="Calibri"/>
        <family val="2"/>
        <scheme val="minor"/>
      </rPr>
      <t xml:space="preserve">) para crear  las Redes Municipales de Prevención por una vidad sin violencia en articulación con los diferentes actores gubernamentales y no gubernamentales de la Ruta Critica, garantes de derechos de la atención integaral a la violencia contra la mujeres y niñez en los ambitos de la promoción de una vida libre de violencia y la Prevencion del daño, la deteccion de las víctimas y el seguimiento a los casos, hasta lograr que las personas retomen su proyecto de vida, en las provincias : ( 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Mguana.                                                                                      </t>
    </r>
  </si>
  <si>
    <t xml:space="preserve">  </t>
  </si>
  <si>
    <t>1+N25:Q26</t>
  </si>
  <si>
    <t>Forders Timbrado</t>
  </si>
  <si>
    <t xml:space="preserve"> LibretaS</t>
  </si>
  <si>
    <t>Lapicero</t>
  </si>
  <si>
    <t xml:space="preserve">1-3-Realizar 30 talleres con 30 participantes cada uno para la sensibilización de la Ruta Crítica con on los diferentes actores gubernamentales y no gubernamentales de la Ruta Critica, garantes de derechos de la atención integaral a la violencia contra la mujeres y niñez en los ambitos de la promoción de una vida libre de violencia y la Prevencion del daño, la deteccion de las víctimas y el seguimiento a los casos, hasta lograr que las personas retomen su proyecto de vi+A33:Q41da, en las provincias : ( 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Mguana, Santiago, San Pedro de Macorís y Azua. (900 personas sensibilizadas en total).                                                                                     </t>
  </si>
  <si>
    <t>Viáticos (facilitadora)</t>
  </si>
  <si>
    <t>Viáticos (Técnica)</t>
  </si>
  <si>
    <t xml:space="preserve">Libretas </t>
  </si>
  <si>
    <t>Fordes Timbrado</t>
  </si>
  <si>
    <r>
      <t xml:space="preserve">1-4- realizar 37 reuniones con 15 participantes cada una de seguimiento y monitoreo a la implentación de la extrategia del trabajo en Redes de Prevención de violencia en las municipios siguientes:Higuey,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Mguana. Fortalecr las redes siguentes: Distrito Nacional, Santo Domingo Este, Santo Dimngo Norte, Santo Domingo Oeste, San Pedro de Macoris, el municipio de Guerra, Azua y Santago.                                          </t>
    </r>
    <r>
      <rPr>
        <sz val="12"/>
        <color rgb="FFFF0000"/>
        <rFont val="Calibri"/>
        <family val="2"/>
        <scheme val="minor"/>
      </rPr>
      <t xml:space="preserve"> ( 557 paersonas en total).</t>
    </r>
  </si>
  <si>
    <t>1-5- Elaboración, Publicación de materiales en relación con las caracteristicas del trabajo en redes</t>
  </si>
  <si>
    <t>Guia para organizacón y consolidación de Redes Municipales</t>
  </si>
  <si>
    <r>
      <t xml:space="preserve">1-6-Realizar ocho (8) Grupos de Apoyo de Mujeres afectadas por la Violencia, 25 c/u en el Edicicio Metropolitano del Ministerio de la Mujer.                                                                          </t>
    </r>
    <r>
      <rPr>
        <sz val="10"/>
        <color rgb="FFFF0000"/>
        <rFont val="Calibri"/>
        <family val="2"/>
        <scheme val="minor"/>
      </rPr>
      <t xml:space="preserve">( 200 personas capacitdas en total).   </t>
    </r>
    <r>
      <rPr>
        <sz val="10"/>
        <rFont val="Calibri"/>
        <family val="2"/>
        <scheme val="minor"/>
      </rPr>
      <t xml:space="preserve">           </t>
    </r>
  </si>
  <si>
    <t>Cojines</t>
  </si>
  <si>
    <t>Crayolas de cera gruesa, 4 juegos par c/grupo, 48 paquetes</t>
  </si>
  <si>
    <t>48 unidades</t>
  </si>
  <si>
    <t>Marcadores punta finas, dos juegos de 12 unidad</t>
  </si>
  <si>
    <t>24 unidades</t>
  </si>
  <si>
    <t>Marcadores punta gruesados juegos de 12 unidad</t>
  </si>
  <si>
    <t>Papel Krft, papel periodico temaño A3</t>
  </si>
  <si>
    <t>dos pliegos de cada grupo</t>
  </si>
  <si>
    <t xml:space="preserve">Papel de Construcción dos paquetes de 48 unidades </t>
  </si>
  <si>
    <t>96 unidades</t>
  </si>
  <si>
    <t xml:space="preserve">Papel bond de colores  multicolor </t>
  </si>
  <si>
    <t>3 Resma</t>
  </si>
  <si>
    <t xml:space="preserve">Foami </t>
  </si>
  <si>
    <t xml:space="preserve">3 paquete de 10 unidad </t>
  </si>
  <si>
    <t>Papel crepé</t>
  </si>
  <si>
    <t>24 paquete, azul, amarillo, rojo, naranja y verde</t>
  </si>
  <si>
    <t>Papelógrafos</t>
  </si>
  <si>
    <t>300 unidad</t>
  </si>
  <si>
    <t xml:space="preserve">Cartulinas de Colores </t>
  </si>
  <si>
    <t xml:space="preserve">60 unidades </t>
  </si>
  <si>
    <t xml:space="preserve">Maskintape </t>
  </si>
  <si>
    <t>9 unidades</t>
  </si>
  <si>
    <t>Masillas</t>
  </si>
  <si>
    <t>21 vasitos de diferetes colores</t>
  </si>
  <si>
    <t>Ega</t>
  </si>
  <si>
    <t>21 unidades</t>
  </si>
  <si>
    <t>Tijeras (sin punta)</t>
  </si>
  <si>
    <t>45 unidades</t>
  </si>
  <si>
    <t xml:space="preserve">Canicas </t>
  </si>
  <si>
    <t xml:space="preserve">75 unidades </t>
  </si>
  <si>
    <t xml:space="preserve">Petelos de Rosas </t>
  </si>
  <si>
    <t>240 pesos de pestalos</t>
  </si>
  <si>
    <t xml:space="preserve">Gafete </t>
  </si>
  <si>
    <t>75 unidades</t>
  </si>
  <si>
    <t>Velones Aromaticos</t>
  </si>
  <si>
    <t>5 unidades de diferente colores</t>
  </si>
  <si>
    <t xml:space="preserve">girnaldas </t>
  </si>
  <si>
    <t>Cuerda o sogas (tipo yute o nilon</t>
  </si>
  <si>
    <t>180 pies de cuerda</t>
  </si>
  <si>
    <t xml:space="preserve">Mochilas </t>
  </si>
  <si>
    <t>una para cada facilitadora</t>
  </si>
  <si>
    <t xml:space="preserve">Papel Bond Blanco </t>
  </si>
  <si>
    <t xml:space="preserve">450 unidades </t>
  </si>
  <si>
    <t>Total Material de Apoyo</t>
  </si>
  <si>
    <t>2-Mujeres Víctima de violencia de género e intrafamiliar con atencion integral</t>
  </si>
  <si>
    <t>Promover y garantizar los de las mujeres a través de planes y programas integrales de prevención y atención a víctimas de violencia y de género</t>
  </si>
  <si>
    <t>Cantidad de mujeres víctimas de violencia e intrafamiliar y de género atendidas en los tribunales, fiscalías, oficinas y unidades</t>
  </si>
  <si>
    <t xml:space="preserve">Informes y estadísticas </t>
  </si>
  <si>
    <t xml:space="preserve">2-1-Brindar asistencia integral legal y psicólogica a mujeres víctima de violencia de género e intrfamiliar                       </t>
  </si>
  <si>
    <t xml:space="preserve">Chofer, </t>
  </si>
  <si>
    <t>Cartuco 283</t>
  </si>
  <si>
    <t>12 unidades</t>
  </si>
  <si>
    <t>Cartucho 53 A</t>
  </si>
  <si>
    <t>12 Unidades</t>
  </si>
  <si>
    <t xml:space="preserve">Resma de papel </t>
  </si>
  <si>
    <t xml:space="preserve">100 unidades </t>
  </si>
  <si>
    <t xml:space="preserve">Lapiceros </t>
  </si>
  <si>
    <t xml:space="preserve">12 Caja de </t>
  </si>
  <si>
    <t>Lapiz</t>
  </si>
  <si>
    <t>6 Cajas</t>
  </si>
  <si>
    <t>Forders  8 y medio x 11</t>
  </si>
  <si>
    <t>40 caja de Forders</t>
  </si>
  <si>
    <t xml:space="preserve">sobre Manila </t>
  </si>
  <si>
    <t>100 sobre</t>
  </si>
  <si>
    <t>Pos it (grande y Pequeño</t>
  </si>
  <si>
    <t>12  Paquete c/u</t>
  </si>
  <si>
    <t>Grapadora</t>
  </si>
  <si>
    <t>Clip Grande y Pequeño</t>
  </si>
  <si>
    <t>6 caja c/u</t>
  </si>
  <si>
    <t>Gomitas</t>
  </si>
  <si>
    <t>3 Cajas</t>
  </si>
  <si>
    <t>Saca grapa</t>
  </si>
  <si>
    <t>6 unidades</t>
  </si>
  <si>
    <t>Grapa</t>
  </si>
  <si>
    <t>8 unidades</t>
  </si>
  <si>
    <t>Gancho ACCO</t>
  </si>
  <si>
    <t>6 caja</t>
  </si>
  <si>
    <t>cinta pegante ancha</t>
  </si>
  <si>
    <t>Total Material Apoyo</t>
  </si>
  <si>
    <t xml:space="preserve">2-2- -Brindar asistencia integral legal y psicologica a mujeres victima de violencia de género e intrfamiliar, en situacione imprevista de casos que se presentan en las provincias que ameritan y requieren realizar viajes no programados         </t>
  </si>
  <si>
    <t>Viáticos (Abogada)</t>
  </si>
  <si>
    <t>Viáticos (Psicologas)</t>
  </si>
  <si>
    <t>Viáticos (Seguridad)</t>
  </si>
  <si>
    <t>2-3-Supervision y seguimiento y monitoreo en las Oficinas Provinciales y Municipales del Ministerio de la Mujer, para sociaizar la calidad de la atención brindadas a víctimas de violencia en las 52 oficinas.</t>
  </si>
  <si>
    <r>
      <t xml:space="preserve">2-4-Realizar tres (3) encuentro regionales para analizar con las encargadas las visitas de seguimientos a las OPM Y OMM, con 20 personas cada encuentro. </t>
    </r>
    <r>
      <rPr>
        <sz val="10"/>
        <color rgb="FFFF0000"/>
        <rFont val="Calibri"/>
        <family val="2"/>
        <scheme val="minor"/>
      </rPr>
      <t>(60 personas en total).</t>
    </r>
  </si>
  <si>
    <t>Viáticos (Encargadas)</t>
  </si>
  <si>
    <r>
      <t xml:space="preserve">2-5- Realizar cuatro (4) talleres de Autocuidado para ell personal que asiste a víctima en el programa de prevención y atención de violencia, casas de acogidas, OPM Y OMM, y Linea de Emerncia  para 50 personas cada taller. </t>
    </r>
    <r>
      <rPr>
        <sz val="10"/>
        <color rgb="FFFF0000"/>
        <rFont val="Calibri"/>
        <family val="2"/>
        <scheme val="minor"/>
      </rPr>
      <t>(200 personas en total).</t>
    </r>
  </si>
  <si>
    <t>Viáticos (Técnicas)</t>
  </si>
  <si>
    <t>Fcilitadora</t>
  </si>
  <si>
    <t xml:space="preserve">Viaticos Chofer </t>
  </si>
  <si>
    <t>Material Apoyo (carpetas)</t>
  </si>
  <si>
    <t>}</t>
  </si>
  <si>
    <t xml:space="preserve">2-6- Contratacion de personal para el Departamento de Prevención y el Departamento de Atención </t>
  </si>
  <si>
    <t>Abogadas</t>
  </si>
  <si>
    <t>Psicólogas</t>
  </si>
  <si>
    <t>Secretaria</t>
  </si>
  <si>
    <t xml:space="preserve">Encargada </t>
  </si>
  <si>
    <t>Psiquiatra</t>
  </si>
  <si>
    <t>2-7- Contratacion de Persanal para Programa de Ciudad Mujer</t>
  </si>
  <si>
    <t xml:space="preserve">Psicologas </t>
  </si>
  <si>
    <t xml:space="preserve">Abogadas </t>
  </si>
  <si>
    <t>Secretarias</t>
  </si>
  <si>
    <r>
      <t>2-</t>
    </r>
    <r>
      <rPr>
        <sz val="10"/>
        <color rgb="FFFF0000"/>
        <rFont val="Calibri"/>
        <family val="2"/>
        <scheme val="minor"/>
      </rPr>
      <t>8-</t>
    </r>
    <r>
      <rPr>
        <sz val="10"/>
        <rFont val="Calibri"/>
        <family val="2"/>
        <scheme val="minor"/>
      </rPr>
      <t xml:space="preserve"> Comprar Vehículo para fortalecer el servicio que se brinda permanentemente en los Depamentos de Prevención y de Atención a nivel Nacional.</t>
    </r>
  </si>
  <si>
    <t>Vehículos</t>
  </si>
  <si>
    <t>2-9- Comprar equipos de oficina para realizar el trabajo del Departamento de Prevención a la violencia</t>
  </si>
  <si>
    <t>Laptop</t>
  </si>
  <si>
    <t>Impresora</t>
  </si>
  <si>
    <t>PROMOCION E INCORPORACION DE LA IGUALDAD DE GENERO EN LAS INSTITUCIONES GUBERNAMENTALES</t>
  </si>
  <si>
    <t>Instituciones con asistencia técnica para la transversalización del enfoque de género.</t>
  </si>
  <si>
    <t>Ampliación de la incidencia y cobertura  territorial del Ministerio de la Mujer, en el diseño y ejecución de políticas públicas de género a través del desarrollo de programas de fortalecimiento de los diferentes mecanismos de articulación.</t>
  </si>
  <si>
    <t xml:space="preserve">Instituciones que reciben asistencia tecnica. </t>
  </si>
  <si>
    <t>Asistir y acompañar a las instituciones del Estado Dominicano en el desarrollo del proceso de transversalidad de genero en la gestion publica</t>
  </si>
  <si>
    <t>50 galones</t>
  </si>
  <si>
    <t>Fuente General</t>
  </si>
  <si>
    <t>Asistencia Tecnica y apoyo a las instituciones para el desarrollo del proceso de sello publico Igualando RD  y la Norma Nordom 775</t>
  </si>
  <si>
    <t>25 galones</t>
  </si>
  <si>
    <t>Realización de cincuenta (50) reuniones con  las Oficinas de Equidad de Género y Desarrollo, para buscar los consensos en torno a las líneas de acción, lineamientos de género y/o programas género afirmativos en el marco del Plan Nacional de Igualdad y Equidad de Género -PLANEG-.  Con la participación de 1-5 personas.</t>
  </si>
  <si>
    <t xml:space="preserve">200 galones </t>
  </si>
  <si>
    <t>Realización de al menos cinco (05) inducciones en género a las instituciones gubernamentales que integran personal nuevo en las Oficinas de Equidad de Género y Desarrollo (OEGD)</t>
  </si>
  <si>
    <t xml:space="preserve">15 galones </t>
  </si>
  <si>
    <t xml:space="preserve">Realización de veinte (20), Asistencias Técnicas para el personal de las Oficinas de Equidad de Género y Desarrollo -OEGD-, sobre Planificación con Perspectiva de Igualdad de género. </t>
  </si>
  <si>
    <t>60 galones</t>
  </si>
  <si>
    <t>Asistencia Técnica para la formulación de cuarenta y siete  (47) planes de trabajo de las   Oficinas de Equidad de Género y Desarrollo -OEGD-  en el que se incorporen al menos tres líneas de acción del Plan Nacional de Igualdad y Equidad de Género PLANEG  y las actividades que aseguran la ejecución de las mismas.</t>
  </si>
  <si>
    <t xml:space="preserve">282 galones </t>
  </si>
  <si>
    <t>Coordinar y ejecutar dos (2) reuniones semestrales de seguimiento y evaluación  entre las representantes de los mecanismos de género de cada institución gubernamental.  Recepción de informes de ejecución. Dos (2) reuniones por año, con 50 participantes.</t>
  </si>
  <si>
    <t>10 galones</t>
  </si>
  <si>
    <t>Realización de una (1) Asistencia Técnica para el personal de las Oficinas de Equidad de Género y Desarrollo -OEGD-, y las areas de estadística de las instituciones gubernamentales  sobre las Estadísticas con Perspectiva de Género.</t>
  </si>
  <si>
    <t>5 galones</t>
  </si>
  <si>
    <t>Realización de Asistencia Técnica sobre las Estadísticas con Perspectiva de Género, dirigido  al personal de las Unidades de Estadísticas de las instituciones gubernamentales que cuentan con Oficinas de Equidad de Género y Desarrollo -OEGD- , en articulación con la Oficina Nacional de Estadísticas -ONE-</t>
  </si>
  <si>
    <t>Participar en  veinticuatro (24) reuniones del mecanismo coordinador (Comisión Mixta) para la Transversalidad de Género en la Estrategia Nacional de Desarrollo -END-   (10 de ellas en el Mmujer</t>
  </si>
  <si>
    <t>Fortalecimiento del área de transversalización de la igualdad de género:   Contratación de una (1) especialista en políticas públicas/ transversalización de la igualdad de género.</t>
  </si>
  <si>
    <t xml:space="preserve">Contratación de un especialista </t>
  </si>
  <si>
    <t>Realización de un taller para evaluar los avances y desafios de las instituciones piloto del proceso de Transversalidad de Género en la END/2030</t>
  </si>
  <si>
    <t xml:space="preserve">Material de apoyo </t>
  </si>
  <si>
    <t>Alquileres (Manteles, mesas y cubierteria)</t>
  </si>
  <si>
    <t xml:space="preserve"> Asistencia Técnica a las instituciones piloto del proceso de transversalidad de genero en la aplicación de la END 2030 para la aplicación de los Diagnósticos Participativos de Género. -DPG-.</t>
  </si>
  <si>
    <t>Participacion en al menos cinco (05)  reuniones  del Grupo Técnico Interinstitucional (GTI), organismo coordinador de la Convención de las Naciones Unidas de Lucha Contra la Desertificación -UNCCD-, para producir planteamientos y acciones técnico metodológicas de la integración progresiva de la perspectiva de género en la planificación, ejecución y evaluación de los compromisos del país ante la Convención. Cinco(05) reuniones.</t>
  </si>
  <si>
    <t>Participar en al menos cinco (05) reuniones por año  de coordinacion  de las acciones del Programa CULTIVANDO AGUA BUENA,  para producir planteamientos  y acciones técnico metodológicas de la integración progresiva de la perspectiva de género en la planificación, ejecución y evaluación. Cinco (05) reuniones por año.</t>
  </si>
  <si>
    <t xml:space="preserve">Participar en al menos diez (10) reuniones  el Comité Técnico del Ministerio de la Mujer  del ODS-5, de la Agenda 2030 para el Desarrollo Sostenible. </t>
  </si>
  <si>
    <t>15 galones</t>
  </si>
  <si>
    <t>Asesorar  a la OEGD del Ministerio de Educación en el contenido de la Mesa Sectorial de Género y Educación sobre las políticas públicas de género y participar en al menos Diez (10)   reuniones de la misma.</t>
  </si>
  <si>
    <t>Documentos de Consulta</t>
  </si>
  <si>
    <t>Elaboración y/o revisión de documentos conceptuales y técnicos sobre diferentes ámbitos de la igualdad de género. (10 documentos por año)</t>
  </si>
  <si>
    <t>Facilitadora en igualdad de género en los casos en que sea solicitada por la Dirección de Educación en Género.(10 facilitaciones por año).</t>
  </si>
  <si>
    <t>Representar al Ministerio de la Mujer en eventos organizados por otras instituciones (10 x año)</t>
  </si>
  <si>
    <t>1, Asegurar el correcto funcionamiento de las Oficinas Provinciales y Municipales de la Mujer.</t>
  </si>
  <si>
    <t xml:space="preserve">Funcionamiento  de las Oficinas Provinciales y Municipales de la Mujer  de manera eficaz y eficiente </t>
  </si>
  <si>
    <t xml:space="preserve">Oficina </t>
  </si>
  <si>
    <t xml:space="preserve">Informes periódicos </t>
  </si>
  <si>
    <t>1.1.Realizar reuniones de supervision y evaluacion  a las OPM y OMM  para lograr su debida organización y funcionamiento (104 reuniones de supervisión y monitoreo)</t>
  </si>
  <si>
    <t xml:space="preserve">Viaticos directora </t>
  </si>
  <si>
    <t xml:space="preserve">Viaticos técnica </t>
  </si>
  <si>
    <t xml:space="preserve">Combustibles (galon) </t>
  </si>
  <si>
    <t>1,2 Realizar pago de renta de locales de las Oficinas Provinciales y Municipales.
Monte Plata.
Yamasa
San Cristóbal
Bani
San José de Ocoa
Duvergé
Neyba
San Juan
Elias Piña
La Vega 
 Constanza
Jarabacoa
Jima Abajo
Cotui
Cevicos
Castillo
Salcedo 
Samaná
Sanchez
Villa Riva
Gaspar Hernández
Santiago
Tamboril
Navarrete
Sajoma
Puerto Plata
Imbert
Altamira
Montecristi
Haina
Santo Domingo Norte</t>
  </si>
  <si>
    <t xml:space="preserve">Alquileres y Renta de locales </t>
  </si>
  <si>
    <t xml:space="preserve">1.3 Realizar la reparacion y equipamiento de mobiliario y equipos tecnologicos de 15 oficinas 
</t>
  </si>
  <si>
    <t xml:space="preserve">Reparaciones y  adecuaciones </t>
  </si>
  <si>
    <t>1,4 Realizar  compras Materiales y Utiles de limpieza</t>
  </si>
  <si>
    <t xml:space="preserve">Material de limpieza </t>
  </si>
  <si>
    <t>1,5 Habilitacion caja chica, para pago de envios de documentos</t>
  </si>
  <si>
    <t>Pago envios de documentos y materiales a las OPM y OMM a nivel nacional.</t>
  </si>
  <si>
    <t xml:space="preserve">Articulacion y  seguimiento a las  politicas e iniciativas a favor de la igualdad y equidad  entre mujeres y hombres en el ambito local </t>
  </si>
  <si>
    <t xml:space="preserve">Personal gerencial, tecnico y   de apoyo de las OPM y OMM con experiencias acumuladas para la articulacion y seguimiento  a las politicas e iniciativas a favor de la igualdad y equidad  entre mujeres y hombres en el ambito local </t>
  </si>
  <si>
    <t>Personas</t>
  </si>
  <si>
    <t>Nomina Institucional</t>
  </si>
  <si>
    <t>Realizar Encuentro- Taller buenas prácticas dirigido al personal técnico y de apoyo de las OPM´s y OMM´s para desarrollar sus habilidades y capacidades que permitan un desempeño eficiente de sus funciones funciones. ( 4 talleres con encargadas, abogadas y psicologas de las OPM y OMM)</t>
  </si>
  <si>
    <t xml:space="preserve">Alojamiento </t>
  </si>
  <si>
    <t>200 Unid</t>
  </si>
  <si>
    <t>papel bonds</t>
  </si>
  <si>
    <t>15 resmas</t>
  </si>
  <si>
    <t>almuerzo</t>
  </si>
  <si>
    <t>refrigerio</t>
  </si>
  <si>
    <t>carpetas</t>
  </si>
  <si>
    <t>libretas</t>
  </si>
  <si>
    <t>impresión de materiales</t>
  </si>
  <si>
    <t>marcadores</t>
  </si>
  <si>
    <t>60 Unid</t>
  </si>
  <si>
    <t xml:space="preserve">papelografos </t>
  </si>
  <si>
    <t>15 paquetes</t>
  </si>
  <si>
    <t>memoria USB</t>
  </si>
  <si>
    <t xml:space="preserve">transporte </t>
  </si>
  <si>
    <t>150 personas</t>
  </si>
  <si>
    <t>Realizar Encuentro- Taller buenas prácticas dirigido al personal técnico y de apoyo de las OPM´s y OMM´s para desarrollar sus habilidades y capacidades que permitan un desempeño eficiente de sus funciones funciones. ( 4 talleres con secretarias, conserjes,seguridad y serenos de las OPM y OMM)</t>
  </si>
  <si>
    <t>lapiceros (ud)</t>
  </si>
  <si>
    <t>papel bonds (resma)</t>
  </si>
  <si>
    <t>papelografos (paquete)</t>
  </si>
  <si>
    <t>Jornada de capatitación en genero y prevención de violencia y relaciones interpersonales, dirigido al personal técnico y de apoyo de las OPM´s y OMM´s para desarrollar sus habilidades y capacidades que permitan un desempeño eficiente de sus funciones funciones. (un encuentro nacional)</t>
  </si>
  <si>
    <t xml:space="preserve">Coordinación interinstitucional entre las OPM y las diferentes áreas operativas establecida. </t>
  </si>
  <si>
    <t>Establecer una coordinación interinstitucional que permita a las diferentes áreas operativas , elabora sus planes Operativos de forma articulada con las oficinas provinciales y municipales.</t>
  </si>
  <si>
    <t>Realizar reuniones, encuentros y visitas a las OPMs y OMMs para desarrollar acciones de articulación a nivel  interinstitucional. (12 reuniones de coordinación con las demás áreas del Ministerio con las 52 encargadas)</t>
  </si>
  <si>
    <t>Viactico Encargadas (52)</t>
  </si>
  <si>
    <t>Fortalecimiento e incremento de los Comites Locales e intersectoriales de prevención  de violencia  y mesas de trabajo sobre el desarrollo de la mujer.</t>
  </si>
  <si>
    <t xml:space="preserve">Informes </t>
  </si>
  <si>
    <t xml:space="preserve">Reunión supervisión y monitoreo de los comité locales de prevención de violencia y mesa de trabajo provincial sobre el desarrollo de la mujer.(Ruta Crítica) </t>
  </si>
  <si>
    <t>Viatico Viceministra</t>
  </si>
  <si>
    <t>Creación de grupos de apoyo a mujeres afectadas de violencia. (50  grupos de apoyo a nivel de las provincias y municipios funcionando a toda capacidad)</t>
  </si>
  <si>
    <t xml:space="preserve">Viatico tecnica </t>
  </si>
  <si>
    <t xml:space="preserve">Viaticos Chofer  </t>
  </si>
  <si>
    <t>Creación Comité municipal de Redes de apoyo a mujeres afectadas de violencia. (48 redes de apoyo a nivel de las provincias y municipios municipales formadas y funcionando a toda capacidad)</t>
  </si>
  <si>
    <t>Viatico Directora</t>
  </si>
  <si>
    <t>Visita de supervisión y monitoreo grupos de apoyo a mujeres afectadas de violencia.</t>
  </si>
  <si>
    <t>Viatico encargada</t>
  </si>
  <si>
    <t xml:space="preserve">Encuentro de Supervisión y monitoreo de las redes de apoyo a las mujeres afectadas por la violencia </t>
  </si>
  <si>
    <t>Jornada sobre prevencion de la violencia intrafamiliar provincias y municipios (52 jornadas, con 45 personas por jornada)</t>
  </si>
  <si>
    <t>Brochurs</t>
  </si>
  <si>
    <t xml:space="preserve">flores </t>
  </si>
  <si>
    <t>refrigerios</t>
  </si>
  <si>
    <t xml:space="preserve">manteleria </t>
  </si>
  <si>
    <t>banner</t>
  </si>
  <si>
    <t>materiales promocionales</t>
  </si>
  <si>
    <t>charla sobre los derechos de la mujer y 08 de marzo, y reconociemto a mujeres destacadas de las provincias y municipios (52 encuentros, para alcanzar un total de 4000 personas)</t>
  </si>
  <si>
    <t>Viaticos Vicemistra</t>
  </si>
  <si>
    <t>Montaje de 15 stand en las ferias realizadas en las provincias ( 2 Ferias Ecoturisticas, 3 ferias del Libro, 2  Coco, 8 ferias artesanales)</t>
  </si>
  <si>
    <t>carpa</t>
  </si>
  <si>
    <t xml:space="preserve">Brochurs </t>
  </si>
  <si>
    <t>mesas</t>
  </si>
  <si>
    <t>viaticos encargadas (4 por feria)</t>
  </si>
  <si>
    <t>Viaticos Tecnicas</t>
  </si>
  <si>
    <t>agua (faldo 24 botellas)</t>
  </si>
  <si>
    <t>Polochers</t>
  </si>
  <si>
    <t>Gorras</t>
  </si>
  <si>
    <t>sillas</t>
  </si>
  <si>
    <t>un encuentro"Chichiguazo" para sensibilizar a la poblacion en general sobre una cultura de paz y prevención de la violencia.  Sánchez</t>
  </si>
  <si>
    <t>viaticos encargadas</t>
  </si>
  <si>
    <t>viaticos Tecnicas</t>
  </si>
  <si>
    <t>viaticos Directora</t>
  </si>
  <si>
    <t>Medallas</t>
  </si>
  <si>
    <t xml:space="preserve">material gastable (hilo de gangorra, papel, pendones)
</t>
  </si>
  <si>
    <t>polochers</t>
  </si>
  <si>
    <t>equipo de sonido</t>
  </si>
  <si>
    <t>Refrigerio (faldo de Jugos tetrapack)</t>
  </si>
  <si>
    <t>Aguas (Faldo de 24)</t>
  </si>
  <si>
    <t>Creacion  y firma de convenio del voluntariado del Ministerio de la mujer</t>
  </si>
  <si>
    <t>material gastable</t>
  </si>
  <si>
    <t>material impreso</t>
  </si>
  <si>
    <t xml:space="preserve">Reuniones de cooordinación interinstitucional con las instuticiones cooperantes. 24 reuniones (15 personas por reunión) </t>
  </si>
  <si>
    <t xml:space="preserve">refrigerio </t>
  </si>
  <si>
    <t>Jornadas de trabajo el Ministerio en su Barrio. (520 jornadas para alcanzar unas 1000 personas por oficinas por oficina)</t>
  </si>
  <si>
    <t>Agua (Faldos de 24)</t>
  </si>
  <si>
    <t>Papel bonds (resma de papel)</t>
  </si>
  <si>
    <t>Lapices de colores (caja de 36 colores)</t>
  </si>
  <si>
    <t>Acuarelas</t>
  </si>
  <si>
    <t>Pinceles</t>
  </si>
  <si>
    <t>Banners</t>
  </si>
  <si>
    <t>Materiales promocionales</t>
  </si>
  <si>
    <t>Viaticos encargadas</t>
  </si>
  <si>
    <t>Viaticos tecnicas</t>
  </si>
  <si>
    <t>Gafetes</t>
  </si>
  <si>
    <t>alquiler de sillas</t>
  </si>
  <si>
    <t>alquiler de mesas</t>
  </si>
  <si>
    <t>Un encuentro"Bicitours " para sensibilizar a la poblacion en general sobre una cultura de paz y prevención de la violencia. Monseñor Nouel.</t>
  </si>
  <si>
    <t>Aguas</t>
  </si>
  <si>
    <t xml:space="preserve">Encuentro  con las encargadas sobre el dia internacional prevencion violencia contra  la mujer. (para 60 personas)
</t>
  </si>
  <si>
    <t>transporte</t>
  </si>
  <si>
    <t xml:space="preserve">Encuentro charla almuerzo con las encargadas sobre el dia internacional de la mujer. Para 65 personas
</t>
  </si>
  <si>
    <t>almiuerzo</t>
  </si>
  <si>
    <t xml:space="preserve">Realización de 15 cursos de artesania, artes plasticas y de pintura 
</t>
  </si>
  <si>
    <t>Gangorra (pie)</t>
  </si>
  <si>
    <t>Silicon liquido (frascos pequeño)</t>
  </si>
  <si>
    <t xml:space="preserve">escarcha </t>
  </si>
  <si>
    <t>tijera</t>
  </si>
  <si>
    <t>pinceles</t>
  </si>
  <si>
    <t>temperas</t>
  </si>
  <si>
    <t>lapiz no.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</si>
</sst>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0;[Red]#,##0"/>
    <numFmt numFmtId="166" formatCode="#,##0.00;[Red]#,##0.00"/>
    <numFmt numFmtId="167" formatCode="#,##0.00;#,##0.00"/>
    <numFmt numFmtId="168" formatCode="_-* #,##0.00\ _€_-;\-* #,##0.00\ _€_-;_-* &quot;-&quot;??\ _€_-;_-@_-"/>
    <numFmt numFmtId="169" formatCode="#,##0.000"/>
  </numFmts>
  <fonts count="136"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0"/>
      <name val="Calibri"/>
      <family val="2"/>
      <scheme val="minor"/>
    </font>
    <font>
      <b/>
      <sz val="11"/>
      <name val="Calibri"/>
      <family val="2"/>
      <scheme val="minor"/>
    </font>
    <font>
      <b/>
      <sz val="18"/>
      <color theme="1"/>
      <name val="Calibri"/>
      <family val="2"/>
      <scheme val="minor"/>
    </font>
    <font>
      <b/>
      <i/>
      <sz val="12"/>
      <color theme="1"/>
      <name val="Calibri"/>
      <family val="2"/>
      <scheme val="minor"/>
    </font>
    <font>
      <b/>
      <sz val="12"/>
      <color theme="3"/>
      <name val="Calibri"/>
      <family val="2"/>
      <scheme val="minor"/>
    </font>
    <font>
      <sz val="12"/>
      <color theme="3"/>
      <name val="Calibri"/>
      <family val="2"/>
      <scheme val="minor"/>
    </font>
    <font>
      <sz val="11"/>
      <name val="Calibri"/>
      <family val="2"/>
      <scheme val="minor"/>
    </font>
    <font>
      <sz val="10"/>
      <name val="Arial"/>
      <family val="2"/>
    </font>
    <font>
      <sz val="10"/>
      <color rgb="FF000000"/>
      <name val="Calibri"/>
      <family val="2"/>
    </font>
    <font>
      <sz val="12"/>
      <name val="Calibri"/>
      <family val="2"/>
    </font>
    <font>
      <sz val="18"/>
      <color theme="1"/>
      <name val="Calibri"/>
      <family val="2"/>
      <scheme val="minor"/>
    </font>
    <font>
      <b/>
      <sz val="14"/>
      <color theme="1"/>
      <name val="Calibri"/>
      <family val="2"/>
      <scheme val="minor"/>
    </font>
    <font>
      <b/>
      <sz val="12"/>
      <color theme="1"/>
      <name val="Calibri"/>
      <family val="2"/>
      <scheme val="minor"/>
    </font>
    <font>
      <sz val="11"/>
      <color theme="3"/>
      <name val="Calibri"/>
      <family val="2"/>
      <scheme val="minor"/>
    </font>
    <font>
      <sz val="12"/>
      <color theme="1"/>
      <name val="Calibri"/>
      <family val="2"/>
      <scheme val="minor"/>
    </font>
    <font>
      <sz val="12"/>
      <color theme="1"/>
      <name val="Times New Roman"/>
      <family val="1"/>
    </font>
    <font>
      <sz val="11"/>
      <color theme="1"/>
      <name val="Times New Roman"/>
      <family val="1"/>
    </font>
    <font>
      <sz val="9"/>
      <color theme="1"/>
      <name val="Calibri"/>
      <family val="2"/>
      <scheme val="minor"/>
    </font>
    <font>
      <b/>
      <sz val="10"/>
      <color theme="3"/>
      <name val="Calibri"/>
      <family val="2"/>
      <scheme val="minor"/>
    </font>
    <font>
      <b/>
      <sz val="9"/>
      <color theme="3"/>
      <name val="Calibri"/>
      <family val="2"/>
      <scheme val="minor"/>
    </font>
    <font>
      <sz val="10"/>
      <color theme="1"/>
      <name val="Calibri"/>
      <family val="2"/>
      <scheme val="minor"/>
    </font>
    <font>
      <b/>
      <sz val="10"/>
      <name val="Times New Roman"/>
      <family val="1"/>
    </font>
    <font>
      <b/>
      <sz val="12"/>
      <color theme="1"/>
      <name val="Times New Roman"/>
      <family val="1"/>
    </font>
    <font>
      <sz val="12"/>
      <name val="Times New Roman"/>
      <family val="1"/>
    </font>
    <font>
      <sz val="9"/>
      <color theme="1"/>
      <name val="Times New Roman"/>
      <family val="1"/>
    </font>
    <font>
      <sz val="10"/>
      <name val="Calibri"/>
      <family val="2"/>
      <scheme val="minor"/>
    </font>
    <font>
      <b/>
      <sz val="9"/>
      <color theme="1"/>
      <name val="Times New Roman"/>
      <family val="1"/>
    </font>
    <font>
      <b/>
      <sz val="10"/>
      <color theme="1"/>
      <name val="Times New Roman"/>
      <family val="1"/>
    </font>
    <font>
      <b/>
      <sz val="11"/>
      <color theme="3"/>
      <name val="Times New Roman"/>
      <family val="1"/>
    </font>
    <font>
      <sz val="11"/>
      <color theme="3"/>
      <name val="Times New Roman"/>
      <family val="1"/>
    </font>
    <font>
      <sz val="10"/>
      <color theme="1"/>
      <name val="Times New Roman"/>
      <family val="1"/>
    </font>
    <font>
      <b/>
      <sz val="11"/>
      <color theme="1"/>
      <name val="Times New Roman"/>
      <family val="1"/>
    </font>
    <font>
      <b/>
      <sz val="11"/>
      <name val="Times New Roman"/>
      <family val="1"/>
    </font>
    <font>
      <sz val="11"/>
      <name val="Times New Roman"/>
      <family val="1"/>
    </font>
    <font>
      <b/>
      <sz val="12"/>
      <name val="Times New Roman"/>
      <family val="1"/>
    </font>
    <font>
      <b/>
      <sz val="9"/>
      <color theme="3"/>
      <name val="Times New Roman"/>
      <family val="1"/>
    </font>
    <font>
      <b/>
      <sz val="10"/>
      <color theme="3"/>
      <name val="Times New Roman"/>
      <family val="1"/>
    </font>
    <font>
      <b/>
      <sz val="9"/>
      <name val="Times New Roman"/>
      <family val="1"/>
    </font>
    <font>
      <sz val="10"/>
      <name val="Times New Roman"/>
      <family val="1"/>
    </font>
    <font>
      <sz val="9"/>
      <color theme="3"/>
      <name val="Times New Roman"/>
      <family val="1"/>
    </font>
    <font>
      <b/>
      <sz val="9"/>
      <color theme="0"/>
      <name val="Times New Roman"/>
      <family val="1"/>
    </font>
    <font>
      <sz val="14"/>
      <color theme="1"/>
      <name val="Calibri"/>
      <family val="2"/>
      <scheme val="minor"/>
    </font>
    <font>
      <b/>
      <sz val="14"/>
      <color theme="1"/>
      <name val="Times New Roman"/>
      <family val="1"/>
    </font>
    <font>
      <sz val="14"/>
      <color theme="1"/>
      <name val="Times New Roman"/>
      <family val="1"/>
    </font>
    <font>
      <b/>
      <sz val="12"/>
      <color theme="3"/>
      <name val="Times New Roman"/>
      <family val="1"/>
    </font>
    <font>
      <b/>
      <sz val="18"/>
      <color theme="1"/>
      <name val="Times New Roman"/>
      <family val="1"/>
    </font>
    <font>
      <sz val="18"/>
      <color theme="1"/>
      <name val="Times New Roman"/>
      <family val="1"/>
    </font>
    <font>
      <b/>
      <sz val="18"/>
      <name val="Times New Roman"/>
      <family val="1"/>
    </font>
    <font>
      <b/>
      <i/>
      <sz val="18"/>
      <color theme="1"/>
      <name val="Times New Roman"/>
      <family val="1"/>
    </font>
    <font>
      <b/>
      <sz val="18"/>
      <name val="Calibri"/>
      <family val="2"/>
      <scheme val="minor"/>
    </font>
    <font>
      <sz val="18"/>
      <name val="Times New Roman"/>
      <family val="1"/>
    </font>
    <font>
      <sz val="18"/>
      <name val="Calibri"/>
      <family val="2"/>
      <scheme val="minor"/>
    </font>
    <font>
      <sz val="22"/>
      <color theme="1"/>
      <name val="Times New Roman"/>
      <family val="1"/>
    </font>
    <font>
      <b/>
      <sz val="20"/>
      <name val="Times New Roman"/>
      <family val="1"/>
    </font>
    <font>
      <b/>
      <sz val="22"/>
      <name val="Times New Roman"/>
      <family val="1"/>
    </font>
    <font>
      <sz val="20"/>
      <color theme="1"/>
      <name val="Calibri"/>
      <family val="2"/>
      <scheme val="minor"/>
    </font>
    <font>
      <sz val="20"/>
      <name val="Times New Roman"/>
      <family val="1"/>
    </font>
    <font>
      <sz val="20"/>
      <name val="Calibri"/>
      <family val="2"/>
      <scheme val="minor"/>
    </font>
    <font>
      <sz val="20"/>
      <color indexed="8"/>
      <name val="Calibri"/>
      <family val="2"/>
    </font>
    <font>
      <sz val="18"/>
      <color rgb="FF000000"/>
      <name val="Times New Roman"/>
      <family val="1"/>
    </font>
    <font>
      <b/>
      <i/>
      <sz val="12"/>
      <color theme="1"/>
      <name val="Times New Roman"/>
      <family val="1"/>
    </font>
    <font>
      <sz val="13"/>
      <color theme="1"/>
      <name val="Calibri"/>
      <family val="2"/>
      <scheme val="minor"/>
    </font>
    <font>
      <sz val="12"/>
      <color indexed="10"/>
      <name val="Times New Roman"/>
      <family val="1"/>
    </font>
    <font>
      <b/>
      <i/>
      <sz val="14"/>
      <color theme="1"/>
      <name val="Times New Roman"/>
      <family val="1"/>
    </font>
    <font>
      <b/>
      <sz val="14"/>
      <name val="Times New Roman"/>
      <family val="1"/>
    </font>
    <font>
      <sz val="11"/>
      <color rgb="FFFF0000"/>
      <name val="Calibri"/>
      <family val="2"/>
      <scheme val="minor"/>
    </font>
    <font>
      <sz val="11"/>
      <color theme="0"/>
      <name val="Calibri"/>
      <family val="2"/>
      <scheme val="minor"/>
    </font>
    <font>
      <sz val="10"/>
      <color theme="1"/>
      <name val="Arial"/>
      <family val="2"/>
    </font>
    <font>
      <b/>
      <sz val="8"/>
      <name val="Calibri"/>
      <family val="2"/>
      <scheme val="minor"/>
    </font>
    <font>
      <b/>
      <sz val="18"/>
      <color indexed="8"/>
      <name val="Calibri"/>
      <family val="2"/>
    </font>
    <font>
      <sz val="18"/>
      <color indexed="8"/>
      <name val="Calibri"/>
      <family val="2"/>
    </font>
    <font>
      <b/>
      <sz val="18"/>
      <color rgb="FF000000"/>
      <name val="Calibri"/>
      <family val="2"/>
      <scheme val="minor"/>
    </font>
    <font>
      <b/>
      <i/>
      <sz val="18"/>
      <color theme="1"/>
      <name val="Calibri"/>
      <family val="2"/>
      <scheme val="minor"/>
    </font>
    <font>
      <sz val="16"/>
      <color theme="1"/>
      <name val="Times New Roman"/>
      <family val="1"/>
    </font>
    <font>
      <sz val="16"/>
      <name val="Times New Roman"/>
      <family val="1"/>
    </font>
    <font>
      <sz val="18"/>
      <name val="Arial"/>
      <family val="2"/>
    </font>
    <font>
      <sz val="16"/>
      <name val="Calibri"/>
      <family val="2"/>
      <scheme val="minor"/>
    </font>
    <font>
      <sz val="12"/>
      <name val="Calibri"/>
      <family val="2"/>
      <scheme val="minor"/>
    </font>
    <font>
      <sz val="18"/>
      <name val="Calibri"/>
      <family val="2"/>
    </font>
    <font>
      <b/>
      <sz val="20"/>
      <color theme="1"/>
      <name val="Calibri"/>
      <family val="2"/>
      <scheme val="minor"/>
    </font>
    <font>
      <b/>
      <sz val="14"/>
      <name val="Calibri"/>
      <family val="2"/>
      <scheme val="minor"/>
    </font>
    <font>
      <i/>
      <sz val="18"/>
      <color theme="1"/>
      <name val="Calibri"/>
      <family val="2"/>
      <scheme val="minor"/>
    </font>
    <font>
      <sz val="16"/>
      <color theme="1"/>
      <name val="Calibri"/>
      <family val="2"/>
      <scheme val="minor"/>
    </font>
    <font>
      <sz val="18"/>
      <color rgb="FFFF0000"/>
      <name val="Calibri"/>
      <family val="2"/>
      <scheme val="minor"/>
    </font>
    <font>
      <sz val="18"/>
      <color rgb="FFFF0000"/>
      <name val="Times New Roman"/>
      <family val="1"/>
    </font>
    <font>
      <b/>
      <i/>
      <sz val="18"/>
      <color rgb="FFFF0000"/>
      <name val="Calibri"/>
      <family val="2"/>
      <scheme val="minor"/>
    </font>
    <font>
      <sz val="12"/>
      <color rgb="FFFF0000"/>
      <name val="Times New Roman"/>
      <family val="1"/>
    </font>
    <font>
      <sz val="18"/>
      <color indexed="10"/>
      <name val="Calibri"/>
      <family val="2"/>
    </font>
    <font>
      <sz val="11"/>
      <color rgb="FFFF0000"/>
      <name val="Times New Roman"/>
      <family val="1"/>
    </font>
    <font>
      <b/>
      <sz val="18"/>
      <name val="Calibri"/>
      <family val="2"/>
    </font>
    <font>
      <sz val="18"/>
      <color theme="1" tint="4.9989318521683403E-2"/>
      <name val="Calibri"/>
      <family val="2"/>
      <scheme val="minor"/>
    </font>
    <font>
      <b/>
      <sz val="11"/>
      <color indexed="8"/>
      <name val="Calibri"/>
      <family val="2"/>
    </font>
    <font>
      <b/>
      <sz val="10"/>
      <color theme="1"/>
      <name val="Calibri"/>
      <family val="2"/>
      <scheme val="minor"/>
    </font>
    <font>
      <b/>
      <sz val="10"/>
      <color theme="1"/>
      <name val="Calibri"/>
      <family val="2"/>
    </font>
    <font>
      <b/>
      <sz val="11"/>
      <name val="Calibri"/>
      <family val="2"/>
    </font>
    <font>
      <sz val="12"/>
      <color indexed="8"/>
      <name val="Times New Roman"/>
      <family val="1"/>
    </font>
    <font>
      <sz val="11"/>
      <color rgb="FF000000"/>
      <name val="Calibri"/>
      <family val="2"/>
      <scheme val="minor"/>
    </font>
    <font>
      <b/>
      <sz val="11"/>
      <color rgb="FFFF0000"/>
      <name val="Calibri"/>
      <family val="2"/>
      <scheme val="minor"/>
    </font>
    <font>
      <b/>
      <i/>
      <sz val="11"/>
      <color theme="1"/>
      <name val="Calibri"/>
      <family val="2"/>
      <scheme val="minor"/>
    </font>
    <font>
      <b/>
      <sz val="11"/>
      <color rgb="FFFF240D"/>
      <name val="Calibri"/>
      <family val="2"/>
      <scheme val="minor"/>
    </font>
    <font>
      <sz val="11"/>
      <color rgb="FFFF240D"/>
      <name val="Calibri"/>
      <family val="2"/>
      <scheme val="minor"/>
    </font>
    <font>
      <b/>
      <sz val="11"/>
      <color rgb="FFFF1919"/>
      <name val="Calibri"/>
      <family val="2"/>
      <scheme val="minor"/>
    </font>
    <font>
      <sz val="9"/>
      <color theme="1"/>
      <name val="Arial"/>
      <family val="2"/>
    </font>
    <font>
      <b/>
      <sz val="8"/>
      <color indexed="81"/>
      <name val="Tahoma"/>
      <family val="2"/>
    </font>
    <font>
      <sz val="8"/>
      <color indexed="81"/>
      <name val="Tahoma"/>
      <family val="2"/>
    </font>
    <font>
      <b/>
      <sz val="12"/>
      <name val="Calibri"/>
      <family val="2"/>
      <scheme val="minor"/>
    </font>
    <font>
      <b/>
      <i/>
      <sz val="12"/>
      <color theme="1"/>
      <name val="Arial"/>
      <family val="2"/>
    </font>
    <font>
      <b/>
      <sz val="12"/>
      <name val="Arial"/>
      <family val="2"/>
    </font>
    <font>
      <sz val="12"/>
      <color theme="1"/>
      <name val="Arial"/>
      <family val="2"/>
    </font>
    <font>
      <sz val="12"/>
      <name val="Arial"/>
      <family val="2"/>
    </font>
    <font>
      <sz val="12"/>
      <color rgb="FFC00000"/>
      <name val="Calibri"/>
      <family val="2"/>
      <scheme val="minor"/>
    </font>
    <font>
      <sz val="12"/>
      <color rgb="FF000000"/>
      <name val="Calibri"/>
      <family val="2"/>
      <scheme val="minor"/>
    </font>
    <font>
      <b/>
      <i/>
      <sz val="11"/>
      <color theme="1"/>
      <name val="Times New Roman"/>
      <family val="1"/>
    </font>
    <font>
      <sz val="12"/>
      <color theme="3"/>
      <name val="Times New Roman"/>
      <family val="1"/>
    </font>
    <font>
      <i/>
      <sz val="12"/>
      <color theme="1"/>
      <name val="Times New Roman"/>
      <family val="1"/>
    </font>
    <font>
      <sz val="8"/>
      <name val="Calibri"/>
      <family val="2"/>
    </font>
    <font>
      <b/>
      <sz val="7"/>
      <name val="Calibri"/>
      <family val="2"/>
      <scheme val="minor"/>
    </font>
    <font>
      <sz val="9"/>
      <name val="Calibri"/>
      <family val="2"/>
      <scheme val="minor"/>
    </font>
    <font>
      <b/>
      <sz val="12"/>
      <name val="Calibri"/>
      <family val="2"/>
    </font>
    <font>
      <b/>
      <sz val="8"/>
      <color theme="1"/>
      <name val="Calibri"/>
      <family val="2"/>
      <scheme val="minor"/>
    </font>
    <font>
      <b/>
      <sz val="7"/>
      <name val="Calibri"/>
      <family val="2"/>
    </font>
    <font>
      <sz val="12"/>
      <color rgb="FFFF0000"/>
      <name val="Calibri"/>
      <family val="2"/>
      <scheme val="minor"/>
    </font>
    <font>
      <b/>
      <sz val="9"/>
      <name val="Calibri"/>
      <family val="2"/>
    </font>
    <font>
      <sz val="10"/>
      <color rgb="FFFF0000"/>
      <name val="Calibri"/>
      <family val="2"/>
      <scheme val="minor"/>
    </font>
    <font>
      <sz val="8"/>
      <name val="Calibri"/>
      <family val="2"/>
      <scheme val="minor"/>
    </font>
    <font>
      <b/>
      <i/>
      <sz val="12"/>
      <name val="Calibri"/>
      <family val="2"/>
      <scheme val="minor"/>
    </font>
    <font>
      <b/>
      <sz val="16"/>
      <color theme="1"/>
      <name val="Calibri"/>
      <family val="2"/>
      <scheme val="minor"/>
    </font>
    <font>
      <b/>
      <sz val="16"/>
      <name val="Calibri"/>
      <family val="2"/>
      <scheme val="minor"/>
    </font>
    <font>
      <sz val="8"/>
      <color theme="1"/>
      <name val="Calibri"/>
      <family val="2"/>
      <scheme val="minor"/>
    </font>
    <font>
      <sz val="11"/>
      <color rgb="FF000000"/>
      <name val="Calibri"/>
      <family val="2"/>
    </font>
    <font>
      <b/>
      <sz val="8"/>
      <color theme="1"/>
      <name val="Times New Roman"/>
      <family val="1"/>
    </font>
    <font>
      <sz val="12"/>
      <color rgb="FF000000"/>
      <name val="Times New Roman"/>
      <family val="1"/>
    </font>
  </fonts>
  <fills count="24">
    <fill>
      <patternFill patternType="none"/>
    </fill>
    <fill>
      <patternFill patternType="gray125"/>
    </fill>
    <fill>
      <patternFill patternType="solid">
        <fgColor theme="3" tint="0.59996337778862885"/>
        <bgColor indexed="64"/>
      </patternFill>
    </fill>
    <fill>
      <patternFill patternType="solid">
        <fgColor theme="0"/>
        <bgColor indexed="64"/>
      </patternFill>
    </fill>
    <fill>
      <patternFill patternType="solid">
        <fgColor theme="9" tint="0.39997558519241921"/>
        <bgColor rgb="FFFFFFCC"/>
      </patternFill>
    </fill>
    <fill>
      <patternFill patternType="solid">
        <fgColor theme="9" tint="0.39997558519241921"/>
        <bgColor indexed="64"/>
      </patternFill>
    </fill>
    <fill>
      <patternFill patternType="solid">
        <fgColor theme="0"/>
        <bgColor rgb="FFFFFFCC"/>
      </patternFill>
    </fill>
    <fill>
      <patternFill patternType="solid">
        <fgColor rgb="FFFFFF00"/>
        <bgColor rgb="FFFFFFCC"/>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EEFCF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FF"/>
        <bgColor indexed="64"/>
      </patternFill>
    </fill>
    <fill>
      <patternFill patternType="solid">
        <fgColor theme="3" tint="0.39994506668294322"/>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4" tint="0.39994506668294322"/>
        <bgColor indexed="64"/>
      </patternFill>
    </fill>
  </fills>
  <borders count="20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426E5C"/>
      </left>
      <right style="thin">
        <color rgb="FF426E5C"/>
      </right>
      <top style="thin">
        <color rgb="FF426E5C"/>
      </top>
      <bottom style="thin">
        <color rgb="FF426E5C"/>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diagonal/>
    </border>
    <border>
      <left style="thin">
        <color rgb="FF426E5C"/>
      </left>
      <right/>
      <top style="double">
        <color rgb="FF426E5C"/>
      </top>
      <bottom style="thin">
        <color rgb="FF426E5C"/>
      </bottom>
      <diagonal/>
    </border>
    <border>
      <left/>
      <right/>
      <top style="double">
        <color rgb="FF426E5C"/>
      </top>
      <bottom style="thin">
        <color rgb="FF426E5C"/>
      </bottom>
      <diagonal/>
    </border>
    <border>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bottom style="thin">
        <color indexed="64"/>
      </bottom>
      <diagonal/>
    </border>
    <border>
      <left style="thin">
        <color rgb="FF426E5C"/>
      </left>
      <right style="double">
        <color rgb="FF426E5C"/>
      </right>
      <top style="thin">
        <color rgb="FF426E5C"/>
      </top>
      <bottom style="thin">
        <color rgb="FF426E5C"/>
      </bottom>
      <diagonal/>
    </border>
    <border>
      <left style="medium">
        <color indexed="64"/>
      </left>
      <right style="thin">
        <color indexed="64"/>
      </right>
      <top style="thin">
        <color indexed="64"/>
      </top>
      <bottom style="thin">
        <color indexed="64"/>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thin">
        <color rgb="FF426E5C"/>
      </left>
      <right style="thin">
        <color rgb="FF426E5C"/>
      </right>
      <top style="thin">
        <color rgb="FF426E5C"/>
      </top>
      <bottom/>
      <diagonal/>
    </border>
    <border>
      <left style="thin">
        <color rgb="FF426E5C"/>
      </left>
      <right style="thin">
        <color rgb="FF426E5C"/>
      </right>
      <top/>
      <bottom style="thin">
        <color rgb="FF426E5C"/>
      </bottom>
      <diagonal/>
    </border>
    <border>
      <left/>
      <right/>
      <top style="thin">
        <color rgb="FF426E5C"/>
      </top>
      <bottom/>
      <diagonal/>
    </border>
    <border>
      <left style="thin">
        <color rgb="FF426E5C"/>
      </left>
      <right style="thin">
        <color indexed="64"/>
      </right>
      <top style="thin">
        <color rgb="FF426E5C"/>
      </top>
      <bottom/>
      <diagonal/>
    </border>
    <border>
      <left style="thin">
        <color indexed="64"/>
      </left>
      <right style="thin">
        <color rgb="FF426E5C"/>
      </right>
      <top style="thin">
        <color rgb="FF426E5C"/>
      </top>
      <bottom/>
      <diagonal/>
    </border>
    <border>
      <left style="thin">
        <color rgb="FF426E5C"/>
      </left>
      <right style="double">
        <color rgb="FF426E5C"/>
      </right>
      <top style="thin">
        <color rgb="FF426E5C"/>
      </top>
      <bottom/>
      <diagonal/>
    </border>
    <border>
      <left style="double">
        <color rgb="FF426E5C"/>
      </left>
      <right style="thin">
        <color rgb="FF426E5C"/>
      </right>
      <top/>
      <bottom style="thin">
        <color rgb="FF426E5C"/>
      </bottom>
      <diagonal/>
    </border>
    <border>
      <left style="thin">
        <color rgb="FF426E5C"/>
      </left>
      <right style="thin">
        <color rgb="FF426E5C"/>
      </right>
      <top style="thin">
        <color indexed="64"/>
      </top>
      <bottom/>
      <diagonal/>
    </border>
    <border>
      <left style="thin">
        <color rgb="FF426E5C"/>
      </left>
      <right/>
      <top style="thin">
        <color indexed="64"/>
      </top>
      <bottom style="thin">
        <color rgb="FF426E5C"/>
      </bottom>
      <diagonal/>
    </border>
    <border>
      <left/>
      <right/>
      <top style="thin">
        <color indexed="64"/>
      </top>
      <bottom style="thin">
        <color rgb="FF426E5C"/>
      </bottom>
      <diagonal/>
    </border>
    <border>
      <left/>
      <right style="thin">
        <color rgb="FF426E5C"/>
      </right>
      <top style="thin">
        <color indexed="64"/>
      </top>
      <bottom style="thin">
        <color rgb="FF426E5C"/>
      </bottom>
      <diagonal/>
    </border>
    <border>
      <left style="thin">
        <color rgb="FF426E5C"/>
      </left>
      <right style="double">
        <color rgb="FF426E5C"/>
      </right>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top style="thin">
        <color rgb="FF426E5C"/>
      </top>
      <bottom style="double">
        <color rgb="FF426E5C"/>
      </bottom>
      <diagonal/>
    </border>
    <border>
      <left/>
      <right style="thin">
        <color rgb="FF426E5C"/>
      </right>
      <top style="thin">
        <color rgb="FF426E5C"/>
      </top>
      <bottom style="double">
        <color rgb="FF426E5C"/>
      </bottom>
      <diagonal/>
    </border>
    <border>
      <left style="double">
        <color rgb="FF426E5C"/>
      </left>
      <right/>
      <top style="double">
        <color rgb="FF426E5C"/>
      </top>
      <bottom style="thin">
        <color rgb="FF426E5C"/>
      </bottom>
      <diagonal/>
    </border>
    <border>
      <left/>
      <right style="double">
        <color rgb="FF426E5C"/>
      </right>
      <top style="double">
        <color rgb="FF426E5C"/>
      </top>
      <bottom style="thin">
        <color rgb="FF426E5C"/>
      </bottom>
      <diagonal/>
    </border>
    <border>
      <left style="double">
        <color rgb="FF426E5C"/>
      </left>
      <right/>
      <top style="thin">
        <color rgb="FF426E5C"/>
      </top>
      <bottom/>
      <diagonal/>
    </border>
    <border>
      <left/>
      <right style="thin">
        <color rgb="FF426E5C"/>
      </right>
      <top style="thin">
        <color rgb="FF426E5C"/>
      </top>
      <bottom/>
      <diagonal/>
    </border>
    <border>
      <left style="double">
        <color rgb="FF426E5C"/>
      </left>
      <right/>
      <top/>
      <bottom style="thin">
        <color rgb="FF426E5C"/>
      </bottom>
      <diagonal/>
    </border>
    <border>
      <left/>
      <right style="thin">
        <color rgb="FF426E5C"/>
      </right>
      <top/>
      <bottom style="thin">
        <color rgb="FF426E5C"/>
      </bottom>
      <diagonal/>
    </border>
    <border>
      <left style="thin">
        <color rgb="FF426E5C"/>
      </left>
      <right/>
      <top style="thin">
        <color rgb="FF426E5C"/>
      </top>
      <bottom/>
      <diagonal/>
    </border>
    <border>
      <left style="double">
        <color rgb="FF426E5C"/>
      </left>
      <right/>
      <top/>
      <bottom/>
      <diagonal/>
    </border>
    <border>
      <left/>
      <right style="thin">
        <color rgb="FF426E5C"/>
      </right>
      <top/>
      <bottom/>
      <diagonal/>
    </border>
    <border>
      <left style="thin">
        <color rgb="FF426E5C"/>
      </left>
      <right/>
      <top/>
      <bottom/>
      <diagonal/>
    </border>
    <border>
      <left style="thin">
        <color rgb="FF426E5C"/>
      </left>
      <right style="thin">
        <color rgb="FF426E5C"/>
      </right>
      <top/>
      <bottom/>
      <diagonal/>
    </border>
    <border>
      <left style="thin">
        <color indexed="64"/>
      </left>
      <right style="thin">
        <color indexed="64"/>
      </right>
      <top style="thin">
        <color indexed="64"/>
      </top>
      <bottom style="double">
        <color indexed="64"/>
      </bottom>
      <diagonal/>
    </border>
    <border>
      <left style="double">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thin">
        <color rgb="FF426E5C"/>
      </left>
      <right/>
      <top style="thin">
        <color rgb="FF426E5C"/>
      </top>
      <bottom style="thin">
        <color rgb="FF426E5C"/>
      </bottom>
      <diagonal/>
    </border>
    <border>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indexed="64"/>
      </left>
      <right style="thin">
        <color rgb="FF426E5C"/>
      </right>
      <top style="thin">
        <color indexed="64"/>
      </top>
      <bottom style="thin">
        <color rgb="FF426E5C"/>
      </bottom>
      <diagonal/>
    </border>
    <border>
      <left style="thin">
        <color rgb="FF426E5C"/>
      </left>
      <right style="thin">
        <color indexed="64"/>
      </right>
      <top style="thin">
        <color indexed="64"/>
      </top>
      <bottom style="thin">
        <color rgb="FF426E5C"/>
      </bottom>
      <diagonal/>
    </border>
    <border>
      <left style="thin">
        <color indexed="64"/>
      </left>
      <right style="thin">
        <color rgb="FF426E5C"/>
      </right>
      <top style="thin">
        <color rgb="FF426E5C"/>
      </top>
      <bottom style="thin">
        <color indexed="64"/>
      </bottom>
      <diagonal/>
    </border>
    <border>
      <left style="thin">
        <color rgb="FF426E5C"/>
      </left>
      <right style="thin">
        <color indexed="64"/>
      </right>
      <top style="thin">
        <color rgb="FF426E5C"/>
      </top>
      <bottom style="thin">
        <color indexed="64"/>
      </bottom>
      <diagonal/>
    </border>
    <border>
      <left style="double">
        <color rgb="FF426E5C"/>
      </left>
      <right style="thin">
        <color rgb="FF426E5C"/>
      </right>
      <top style="thin">
        <color rgb="FF426E5C"/>
      </top>
      <bottom/>
      <diagonal/>
    </border>
    <border>
      <left style="thin">
        <color indexed="64"/>
      </left>
      <right/>
      <top style="double">
        <color rgb="FF426E5C"/>
      </top>
      <bottom style="thin">
        <color rgb="FF426E5C"/>
      </bottom>
      <diagonal/>
    </border>
    <border>
      <left/>
      <right style="thin">
        <color indexed="64"/>
      </right>
      <top style="double">
        <color rgb="FF426E5C"/>
      </top>
      <bottom style="thin">
        <color rgb="FF426E5C"/>
      </bottom>
      <diagonal/>
    </border>
    <border>
      <left style="thin">
        <color indexed="64"/>
      </left>
      <right style="thin">
        <color indexed="64"/>
      </right>
      <top style="thin">
        <color indexed="64"/>
      </top>
      <bottom style="thin">
        <color rgb="FF426E5C"/>
      </bottom>
      <diagonal/>
    </border>
    <border>
      <left style="thin">
        <color rgb="FF426E5C"/>
      </left>
      <right/>
      <top/>
      <bottom style="thin">
        <color rgb="FF426E5C"/>
      </bottom>
      <diagonal/>
    </border>
    <border>
      <left style="thin">
        <color indexed="64"/>
      </left>
      <right style="thin">
        <color indexed="64"/>
      </right>
      <top style="thin">
        <color rgb="FF426E5C"/>
      </top>
      <bottom style="thin">
        <color indexed="64"/>
      </bottom>
      <diagonal/>
    </border>
    <border>
      <left style="double">
        <color rgb="FF426E5C"/>
      </left>
      <right/>
      <top/>
      <bottom style="thin">
        <color indexed="64"/>
      </bottom>
      <diagonal/>
    </border>
    <border>
      <left/>
      <right style="thin">
        <color rgb="FF426E5C"/>
      </right>
      <top/>
      <bottom style="thin">
        <color indexed="64"/>
      </bottom>
      <diagonal/>
    </border>
    <border>
      <left style="double">
        <color rgb="FF426E5C"/>
      </left>
      <right/>
      <top style="thin">
        <color indexed="64"/>
      </top>
      <bottom/>
      <diagonal/>
    </border>
    <border>
      <left/>
      <right style="thin">
        <color rgb="FF426E5C"/>
      </right>
      <top style="thin">
        <color indexed="64"/>
      </top>
      <bottom/>
      <diagonal/>
    </border>
    <border>
      <left style="double">
        <color rgb="FF426E5C"/>
      </left>
      <right/>
      <top style="thin">
        <color rgb="FF426E5C"/>
      </top>
      <bottom style="thin">
        <color rgb="FF426E5C"/>
      </bottom>
      <diagonal/>
    </border>
    <border>
      <left/>
      <right/>
      <top/>
      <bottom style="thin">
        <color rgb="FF426E5C"/>
      </bottom>
      <diagonal/>
    </border>
    <border>
      <left style="thin">
        <color rgb="FF426E5C"/>
      </left>
      <right style="double">
        <color rgb="FF426E5C"/>
      </right>
      <top/>
      <bottom/>
      <diagonal/>
    </border>
    <border>
      <left style="thin">
        <color rgb="FF426E5C"/>
      </left>
      <right style="double">
        <color rgb="FF426E5C"/>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diagonal/>
    </border>
    <border>
      <left/>
      <right style="thin">
        <color indexed="64"/>
      </right>
      <top style="thin">
        <color rgb="FF426E5C"/>
      </top>
      <bottom style="thin">
        <color rgb="FF426E5C"/>
      </bottom>
      <diagonal/>
    </border>
    <border>
      <left style="thin">
        <color indexed="64"/>
      </left>
      <right style="thin">
        <color indexed="64"/>
      </right>
      <top style="thin">
        <color rgb="FF426E5C"/>
      </top>
      <bottom style="thin">
        <color rgb="FF426E5C"/>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style="thin">
        <color rgb="FF426E5C"/>
      </right>
      <top style="thin">
        <color theme="6" tint="-0.499984740745262"/>
      </top>
      <bottom style="thin">
        <color rgb="FF426E5C"/>
      </bottom>
      <diagonal/>
    </border>
    <border>
      <left style="thin">
        <color rgb="FF426E5C"/>
      </left>
      <right style="thin">
        <color rgb="FF426E5C"/>
      </right>
      <top style="thin">
        <color theme="6" tint="-0.499984740745262"/>
      </top>
      <bottom style="thin">
        <color rgb="FF426E5C"/>
      </bottom>
      <diagonal/>
    </border>
    <border>
      <left style="thin">
        <color rgb="FF426E5C"/>
      </left>
      <right style="thin">
        <color theme="6" tint="-0.499984740745262"/>
      </right>
      <top style="thin">
        <color theme="6" tint="-0.499984740745262"/>
      </top>
      <bottom style="thin">
        <color rgb="FF426E5C"/>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rgb="FF426E5C"/>
      </bottom>
      <diagonal/>
    </border>
    <border>
      <left/>
      <right/>
      <top style="thin">
        <color theme="1"/>
      </top>
      <bottom/>
      <diagonal/>
    </border>
    <border>
      <left style="thin">
        <color auto="1"/>
      </left>
      <right style="thin">
        <color auto="1"/>
      </right>
      <top style="thin">
        <color auto="1"/>
      </top>
      <bottom style="thin">
        <color rgb="FF339966"/>
      </bottom>
      <diagonal/>
    </border>
    <border>
      <left style="thin">
        <color auto="1"/>
      </left>
      <right/>
      <top style="thin">
        <color auto="1"/>
      </top>
      <bottom style="thin">
        <color rgb="FF339966"/>
      </bottom>
      <diagonal/>
    </border>
    <border>
      <left style="thin">
        <color theme="1"/>
      </left>
      <right style="thin">
        <color theme="1"/>
      </right>
      <top style="thin">
        <color auto="1"/>
      </top>
      <bottom style="thin">
        <color theme="1"/>
      </bottom>
      <diagonal/>
    </border>
    <border>
      <left/>
      <right/>
      <top style="thin">
        <color rgb="FF339966"/>
      </top>
      <bottom/>
      <diagonal/>
    </border>
    <border>
      <left/>
      <right style="thin">
        <color rgb="FF339966"/>
      </right>
      <top style="thin">
        <color rgb="FF339966"/>
      </top>
      <bottom/>
      <diagonal/>
    </border>
    <border>
      <left style="thin">
        <color theme="1"/>
      </left>
      <right/>
      <top style="thin">
        <color theme="1"/>
      </top>
      <bottom style="thin">
        <color theme="1"/>
      </bottom>
      <diagonal/>
    </border>
    <border>
      <left/>
      <right style="thin">
        <color rgb="FF339966"/>
      </right>
      <top/>
      <bottom/>
      <diagonal/>
    </border>
    <border>
      <left/>
      <right/>
      <top/>
      <bottom style="thin">
        <color rgb="FF339966"/>
      </bottom>
      <diagonal/>
    </border>
    <border>
      <left/>
      <right style="thin">
        <color rgb="FF339966"/>
      </right>
      <top/>
      <bottom style="thin">
        <color rgb="FF339966"/>
      </bottom>
      <diagonal/>
    </border>
    <border>
      <left/>
      <right/>
      <top/>
      <bottom style="thin">
        <color theme="1"/>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1"/>
      </left>
      <right style="thin">
        <color theme="1"/>
      </right>
      <top style="thin">
        <color theme="1"/>
      </top>
      <bottom/>
      <diagonal/>
    </border>
    <border>
      <left style="double">
        <color theme="1"/>
      </left>
      <right style="double">
        <color theme="1"/>
      </right>
      <top style="double">
        <color theme="1"/>
      </top>
      <bottom style="double">
        <color theme="1"/>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rgb="FF426E5C"/>
      </top>
      <bottom style="thin">
        <color rgb="FF426E5C"/>
      </bottom>
      <diagonal/>
    </border>
    <border>
      <left style="thin">
        <color theme="1"/>
      </left>
      <right style="thin">
        <color theme="1"/>
      </right>
      <top style="thin">
        <color rgb="FF426E5C"/>
      </top>
      <bottom/>
      <diagonal/>
    </border>
    <border>
      <left style="thin">
        <color theme="1"/>
      </left>
      <right/>
      <top style="thin">
        <color theme="1"/>
      </top>
      <bottom/>
      <diagonal/>
    </border>
    <border>
      <left style="thin">
        <color rgb="FF426E5C"/>
      </left>
      <right style="thin">
        <color rgb="FF426E5C"/>
      </right>
      <top/>
      <bottom style="medium">
        <color rgb="FF426E5C"/>
      </bottom>
      <diagonal/>
    </border>
    <border>
      <left style="double">
        <color rgb="FF426E5C"/>
      </left>
      <right/>
      <top style="medium">
        <color rgb="FF426E5C"/>
      </top>
      <bottom style="double">
        <color rgb="FF426E5C"/>
      </bottom>
      <diagonal/>
    </border>
    <border>
      <left/>
      <right/>
      <top style="medium">
        <color rgb="FF426E5C"/>
      </top>
      <bottom style="double">
        <color rgb="FF426E5C"/>
      </bottom>
      <diagonal/>
    </border>
    <border>
      <left/>
      <right style="double">
        <color rgb="FF426E5C"/>
      </right>
      <top style="medium">
        <color rgb="FF426E5C"/>
      </top>
      <bottom style="double">
        <color rgb="FF426E5C"/>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rgb="FF426E5C"/>
      </left>
      <right style="thin">
        <color rgb="FF426E5C"/>
      </right>
      <top style="thin">
        <color rgb="FF426E5C"/>
      </top>
      <bottom style="double">
        <color indexed="64"/>
      </bottom>
      <diagonal/>
    </border>
    <border>
      <left style="thin">
        <color rgb="FF426E5C"/>
      </left>
      <right/>
      <top style="thin">
        <color rgb="FF426E5C"/>
      </top>
      <bottom style="double">
        <color indexed="64"/>
      </bottom>
      <diagonal/>
    </border>
    <border>
      <left style="thin">
        <color rgb="FF426E5C"/>
      </left>
      <right style="thin">
        <color rgb="FF426E5C"/>
      </right>
      <top style="double">
        <color indexed="64"/>
      </top>
      <bottom style="thin">
        <color rgb="FF426E5C"/>
      </bottom>
      <diagonal/>
    </border>
    <border>
      <left style="thin">
        <color rgb="FF426E5C"/>
      </left>
      <right/>
      <top style="double">
        <color indexed="64"/>
      </top>
      <bottom style="thin">
        <color rgb="FF426E5C"/>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double">
        <color rgb="FF426E5C"/>
      </right>
      <top style="thin">
        <color rgb="FF426E5C"/>
      </top>
      <bottom style="thin">
        <color rgb="FF426E5C"/>
      </bottom>
      <diagonal/>
    </border>
    <border>
      <left style="double">
        <color rgb="FF426E5C"/>
      </left>
      <right/>
      <top style="thin">
        <color rgb="FF426E5C"/>
      </top>
      <bottom style="thin">
        <color indexed="64"/>
      </bottom>
      <diagonal/>
    </border>
    <border>
      <left/>
      <right style="thin">
        <color rgb="FF426E5C"/>
      </right>
      <top style="thin">
        <color rgb="FF426E5C"/>
      </top>
      <bottom style="thin">
        <color indexed="64"/>
      </bottom>
      <diagonal/>
    </border>
    <border>
      <left style="thin">
        <color rgb="FF426E5C"/>
      </left>
      <right style="thin">
        <color rgb="FF426E5C"/>
      </right>
      <top style="thin">
        <color rgb="FF426E5C"/>
      </top>
      <bottom style="thin">
        <color indexed="64"/>
      </bottom>
      <diagonal/>
    </border>
    <border>
      <left style="thin">
        <color rgb="FF426E5C"/>
      </left>
      <right style="double">
        <color rgb="FF426E5C"/>
      </right>
      <top style="thin">
        <color rgb="FF426E5C"/>
      </top>
      <bottom style="thin">
        <color indexed="64"/>
      </bottom>
      <diagonal/>
    </border>
    <border>
      <left style="double">
        <color rgb="FF426E5C"/>
      </left>
      <right style="thin">
        <color rgb="FF426E5C"/>
      </right>
      <top style="double">
        <color rgb="FF426E5C"/>
      </top>
      <bottom/>
      <diagonal/>
    </border>
    <border>
      <left style="thin">
        <color rgb="FF426E5C"/>
      </left>
      <right/>
      <top style="double">
        <color rgb="FF426E5C"/>
      </top>
      <bottom/>
      <diagonal/>
    </border>
    <border>
      <left/>
      <right style="thin">
        <color rgb="FF426E5C"/>
      </right>
      <top style="double">
        <color rgb="FF426E5C"/>
      </top>
      <bottom/>
      <diagonal/>
    </border>
    <border>
      <left/>
      <right/>
      <top style="double">
        <color rgb="FF426E5C"/>
      </top>
      <bottom/>
      <diagonal/>
    </border>
    <border>
      <left/>
      <right style="double">
        <color rgb="FF426E5C"/>
      </right>
      <top style="double">
        <color rgb="FF426E5C"/>
      </top>
      <bottom/>
      <diagonal/>
    </border>
    <border>
      <left style="double">
        <color rgb="FF426E5C"/>
      </left>
      <right style="thin">
        <color rgb="FF426E5C"/>
      </right>
      <top/>
      <bottom style="thin">
        <color indexed="64"/>
      </bottom>
      <diagonal/>
    </border>
    <border>
      <left style="thin">
        <color rgb="FF426E5C"/>
      </left>
      <right/>
      <top/>
      <bottom style="double">
        <color rgb="FF426E5C"/>
      </bottom>
      <diagonal/>
    </border>
    <border>
      <left/>
      <right style="thin">
        <color rgb="FF426E5C"/>
      </right>
      <top/>
      <bottom style="double">
        <color rgb="FF426E5C"/>
      </bottom>
      <diagonal/>
    </border>
    <border>
      <left/>
      <right style="double">
        <color rgb="FF426E5C"/>
      </right>
      <top/>
      <bottom style="thin">
        <color rgb="FF426E5C"/>
      </bottom>
      <diagonal/>
    </border>
    <border>
      <left style="double">
        <color rgb="FF426E5C"/>
      </left>
      <right/>
      <top style="thin">
        <color indexed="64"/>
      </top>
      <bottom style="thin">
        <color rgb="FF426E5C"/>
      </bottom>
      <diagonal/>
    </border>
    <border>
      <left/>
      <right style="double">
        <color rgb="FF426E5C"/>
      </right>
      <top/>
      <bottom style="double">
        <color rgb="FF426E5C"/>
      </bottom>
      <diagonal/>
    </border>
    <border>
      <left/>
      <right style="thin">
        <color rgb="FF426E5C"/>
      </right>
      <top style="medium">
        <color indexed="64"/>
      </top>
      <bottom/>
      <diagonal/>
    </border>
    <border>
      <left style="thin">
        <color rgb="FF426E5C"/>
      </left>
      <right style="thin">
        <color rgb="FF426E5C"/>
      </right>
      <top style="medium">
        <color indexed="64"/>
      </top>
      <bottom/>
      <diagonal/>
    </border>
    <border>
      <left style="thin">
        <color rgb="FF426E5C"/>
      </left>
      <right style="thin">
        <color rgb="FF426E5C"/>
      </right>
      <top style="medium">
        <color indexed="64"/>
      </top>
      <bottom style="thin">
        <color rgb="FF426E5C"/>
      </bottom>
      <diagonal/>
    </border>
    <border>
      <left style="thin">
        <color rgb="FF426E5C"/>
      </left>
      <right style="medium">
        <color indexed="64"/>
      </right>
      <top style="medium">
        <color indexed="64"/>
      </top>
      <bottom style="thin">
        <color rgb="FF426E5C"/>
      </bottom>
      <diagonal/>
    </border>
    <border>
      <left style="thin">
        <color rgb="FF426E5C"/>
      </left>
      <right style="medium">
        <color indexed="64"/>
      </right>
      <top/>
      <bottom style="thin">
        <color rgb="FF426E5C"/>
      </bottom>
      <diagonal/>
    </border>
    <border>
      <left style="thin">
        <color rgb="FF426E5C"/>
      </left>
      <right style="medium">
        <color indexed="64"/>
      </right>
      <top style="thin">
        <color rgb="FF426E5C"/>
      </top>
      <bottom style="thin">
        <color rgb="FF426E5C"/>
      </bottom>
      <diagonal/>
    </border>
    <border>
      <left/>
      <right style="thin">
        <color rgb="FF426E5C"/>
      </right>
      <top/>
      <bottom style="medium">
        <color indexed="64"/>
      </bottom>
      <diagonal/>
    </border>
    <border>
      <left style="thin">
        <color rgb="FF426E5C"/>
      </left>
      <right style="thin">
        <color rgb="FF426E5C"/>
      </right>
      <top/>
      <bottom style="medium">
        <color indexed="64"/>
      </bottom>
      <diagonal/>
    </border>
    <border>
      <left style="thin">
        <color rgb="FF426E5C"/>
      </left>
      <right style="thin">
        <color rgb="FF426E5C"/>
      </right>
      <top style="thin">
        <color rgb="FF426E5C"/>
      </top>
      <bottom style="medium">
        <color indexed="64"/>
      </bottom>
      <diagonal/>
    </border>
    <border>
      <left style="thin">
        <color rgb="FF426E5C"/>
      </left>
      <right style="medium">
        <color indexed="64"/>
      </right>
      <top style="thin">
        <color rgb="FF426E5C"/>
      </top>
      <bottom style="medium">
        <color indexed="64"/>
      </bottom>
      <diagonal/>
    </border>
    <border>
      <left/>
      <right style="thin">
        <color indexed="64"/>
      </right>
      <top/>
      <bottom style="double">
        <color rgb="FF426E5C"/>
      </bottom>
      <diagonal/>
    </border>
    <border>
      <left style="thin">
        <color indexed="64"/>
      </left>
      <right style="thin">
        <color indexed="64"/>
      </right>
      <top/>
      <bottom style="double">
        <color rgb="FF426E5C"/>
      </bottom>
      <diagonal/>
    </border>
    <border>
      <left style="thin">
        <color indexed="64"/>
      </left>
      <right/>
      <top style="thin">
        <color rgb="FF426E5C"/>
      </top>
      <bottom style="double">
        <color rgb="FF426E5C"/>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426E5C"/>
      </left>
      <right style="thin">
        <color rgb="FF426E5C"/>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164" fontId="11" fillId="0" borderId="0" applyFont="0" applyFill="0" applyBorder="0" applyAlignment="0" applyProtection="0"/>
    <xf numFmtId="0" fontId="11" fillId="0" borderId="0"/>
    <xf numFmtId="0" fontId="11" fillId="0" borderId="0"/>
    <xf numFmtId="43" fontId="1" fillId="0" borderId="0" applyFont="0" applyFill="0" applyBorder="0" applyAlignment="0" applyProtection="0"/>
  </cellStyleXfs>
  <cellXfs count="278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xf numFmtId="0" fontId="1" fillId="0" borderId="0" xfId="0" applyFont="1" applyAlignment="1">
      <alignment horizontal="center"/>
    </xf>
    <xf numFmtId="0" fontId="4" fillId="0" borderId="0" xfId="3"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1" fillId="0" borderId="0" xfId="0" applyFont="1" applyAlignment="1">
      <alignment horizontal="center" vertical="center"/>
    </xf>
    <xf numFmtId="0" fontId="6" fillId="0" borderId="0" xfId="0" applyFont="1" applyAlignment="1">
      <alignment horizontal="center"/>
    </xf>
    <xf numFmtId="3" fontId="5" fillId="2" borderId="14"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3" fontId="1" fillId="0" borderId="19" xfId="0" applyNumberFormat="1" applyFont="1" applyBorder="1" applyAlignment="1">
      <alignment horizontal="center" vertical="center"/>
    </xf>
    <xf numFmtId="165" fontId="1" fillId="0" borderId="19" xfId="0" applyNumberFormat="1" applyFont="1" applyBorder="1" applyAlignment="1">
      <alignment horizontal="center" vertical="center"/>
    </xf>
    <xf numFmtId="164" fontId="1" fillId="0" borderId="19" xfId="1" applyBorder="1" applyAlignment="1">
      <alignment horizontal="center" vertical="center"/>
    </xf>
    <xf numFmtId="0" fontId="1" fillId="0" borderId="21" xfId="0" applyFont="1" applyBorder="1" applyAlignment="1">
      <alignment horizontal="center" vertical="center" wrapText="1"/>
    </xf>
    <xf numFmtId="0" fontId="1" fillId="0" borderId="21" xfId="0" applyFont="1" applyBorder="1" applyAlignment="1">
      <alignment horizontal="right" vertical="top"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xf>
    <xf numFmtId="164" fontId="1" fillId="0" borderId="21" xfId="1" applyBorder="1" applyAlignment="1">
      <alignment horizontal="center" vertical="center"/>
    </xf>
    <xf numFmtId="0" fontId="7" fillId="0" borderId="22" xfId="0" applyFont="1" applyBorder="1" applyAlignment="1">
      <alignment horizontal="left"/>
    </xf>
    <xf numFmtId="0" fontId="1" fillId="0" borderId="15" xfId="0" applyFont="1" applyBorder="1"/>
    <xf numFmtId="0" fontId="1" fillId="0" borderId="13" xfId="0" applyFont="1" applyBorder="1"/>
    <xf numFmtId="3" fontId="5" fillId="2" borderId="19" xfId="0" applyNumberFormat="1" applyFont="1" applyFill="1" applyBorder="1" applyAlignment="1">
      <alignment horizontal="left" vertical="center" wrapText="1"/>
    </xf>
    <xf numFmtId="3" fontId="5" fillId="2" borderId="19" xfId="0" applyNumberFormat="1" applyFont="1" applyFill="1" applyBorder="1" applyAlignment="1">
      <alignment horizontal="center" vertical="center" wrapText="1"/>
    </xf>
    <xf numFmtId="3" fontId="5" fillId="2" borderId="19" xfId="0" applyNumberFormat="1" applyFont="1" applyFill="1" applyBorder="1" applyAlignment="1">
      <alignment horizontal="center" vertical="center" textRotation="90" wrapText="1"/>
    </xf>
    <xf numFmtId="0" fontId="0" fillId="3" borderId="19" xfId="0" applyFill="1" applyBorder="1" applyAlignment="1">
      <alignment horizontal="center" vertical="center" wrapText="1"/>
    </xf>
    <xf numFmtId="166" fontId="1" fillId="0" borderId="19" xfId="0" applyNumberFormat="1" applyFont="1" applyBorder="1" applyAlignment="1">
      <alignment horizontal="right" vertical="center"/>
    </xf>
    <xf numFmtId="0" fontId="10" fillId="4" borderId="19" xfId="4" applyFont="1" applyFill="1" applyBorder="1" applyAlignment="1">
      <alignment horizontal="left" vertical="center" wrapText="1"/>
    </xf>
    <xf numFmtId="0" fontId="1" fillId="5" borderId="19" xfId="0" applyFont="1" applyFill="1" applyBorder="1" applyAlignment="1">
      <alignment horizontal="center" vertical="center"/>
    </xf>
    <xf numFmtId="164" fontId="1" fillId="5" borderId="19" xfId="1" applyFill="1" applyBorder="1" applyAlignment="1">
      <alignment horizontal="right" vertical="center"/>
    </xf>
    <xf numFmtId="0" fontId="1" fillId="3" borderId="19" xfId="0" applyFont="1" applyFill="1" applyBorder="1" applyAlignment="1">
      <alignment horizontal="right" vertical="center"/>
    </xf>
    <xf numFmtId="0" fontId="1" fillId="3" borderId="19" xfId="0" applyFont="1" applyFill="1" applyBorder="1" applyAlignment="1">
      <alignment horizontal="center" vertical="center"/>
    </xf>
    <xf numFmtId="0" fontId="10" fillId="6" borderId="19" xfId="4" applyFont="1" applyFill="1" applyBorder="1" applyAlignment="1">
      <alignment horizontal="left" vertical="center" wrapText="1"/>
    </xf>
    <xf numFmtId="164" fontId="1" fillId="3" borderId="19" xfId="1" applyFill="1" applyBorder="1" applyAlignment="1">
      <alignment horizontal="right" vertical="center"/>
    </xf>
    <xf numFmtId="0" fontId="0" fillId="3" borderId="19" xfId="0" applyFill="1" applyBorder="1" applyAlignment="1">
      <alignment horizontal="right" vertical="center"/>
    </xf>
    <xf numFmtId="0" fontId="10" fillId="7" borderId="19" xfId="4" applyFont="1" applyFill="1" applyBorder="1" applyAlignment="1">
      <alignment horizontal="left" vertical="center" wrapText="1"/>
    </xf>
    <xf numFmtId="0" fontId="1" fillId="8" borderId="19" xfId="0" applyFont="1" applyFill="1" applyBorder="1" applyAlignment="1">
      <alignment horizontal="center" vertical="center"/>
    </xf>
    <xf numFmtId="164" fontId="1" fillId="8" borderId="19" xfId="1" applyFill="1" applyBorder="1" applyAlignment="1">
      <alignment horizontal="right" vertical="center"/>
    </xf>
    <xf numFmtId="167" fontId="12" fillId="8" borderId="19" xfId="0" applyNumberFormat="1" applyFont="1" applyFill="1" applyBorder="1" applyAlignment="1">
      <alignment horizontal="right" vertical="top" wrapText="1"/>
    </xf>
    <xf numFmtId="0" fontId="10" fillId="0" borderId="19" xfId="4" applyFont="1" applyBorder="1" applyAlignment="1">
      <alignment horizontal="left" vertical="center" wrapText="1"/>
    </xf>
    <xf numFmtId="0" fontId="1" fillId="0" borderId="19" xfId="0" applyFont="1" applyBorder="1" applyAlignment="1">
      <alignment horizontal="center" vertical="center"/>
    </xf>
    <xf numFmtId="164" fontId="1" fillId="0" borderId="19" xfId="1" applyBorder="1" applyAlignment="1">
      <alignment horizontal="right" vertical="center"/>
    </xf>
    <xf numFmtId="0" fontId="0" fillId="3" borderId="19" xfId="0" applyFill="1" applyBorder="1" applyAlignment="1">
      <alignment horizontal="center" vertical="center"/>
    </xf>
    <xf numFmtId="0" fontId="1" fillId="0" borderId="19" xfId="0" applyFont="1" applyBorder="1" applyAlignment="1">
      <alignment horizontal="right" vertical="center"/>
    </xf>
    <xf numFmtId="0" fontId="13" fillId="3" borderId="19" xfId="0" applyFont="1" applyFill="1" applyBorder="1" applyAlignment="1">
      <alignment vertical="center" wrapText="1"/>
    </xf>
    <xf numFmtId="0" fontId="0" fillId="0" borderId="19" xfId="0" applyBorder="1" applyAlignment="1">
      <alignment horizontal="right" vertical="center"/>
    </xf>
    <xf numFmtId="0" fontId="0" fillId="0" borderId="12" xfId="0" applyBorder="1" applyAlignment="1">
      <alignment horizontal="center" vertical="center" wrapText="1"/>
    </xf>
    <xf numFmtId="0" fontId="10" fillId="6" borderId="24" xfId="4" applyFont="1" applyFill="1" applyBorder="1" applyAlignment="1">
      <alignment horizontal="left" vertical="center" wrapText="1"/>
    </xf>
    <xf numFmtId="0" fontId="0" fillId="3" borderId="24" xfId="0" applyFill="1" applyBorder="1" applyAlignment="1">
      <alignment horizontal="center" vertical="center"/>
    </xf>
    <xf numFmtId="0" fontId="0" fillId="3" borderId="19" xfId="0" applyFill="1" applyBorder="1" applyAlignment="1">
      <alignment horizontal="left" vertical="center" wrapText="1"/>
    </xf>
    <xf numFmtId="0" fontId="1" fillId="0" borderId="19" xfId="0" applyFont="1" applyBorder="1" applyAlignment="1">
      <alignment horizontal="right"/>
    </xf>
    <xf numFmtId="0" fontId="10" fillId="3" borderId="19" xfId="0" applyFont="1" applyFill="1" applyBorder="1" applyAlignment="1">
      <alignment vertical="center" wrapText="1"/>
    </xf>
    <xf numFmtId="164" fontId="1" fillId="3" borderId="19" xfId="1" applyFill="1" applyBorder="1" applyAlignment="1">
      <alignment vertical="center"/>
    </xf>
    <xf numFmtId="0" fontId="1" fillId="3" borderId="0" xfId="0" applyFont="1" applyFill="1"/>
    <xf numFmtId="0" fontId="1" fillId="8" borderId="0" xfId="0" applyFont="1" applyFill="1"/>
    <xf numFmtId="164" fontId="1" fillId="3" borderId="19" xfId="1" applyFill="1" applyBorder="1" applyAlignment="1">
      <alignment horizontal="center" vertical="center"/>
    </xf>
    <xf numFmtId="0" fontId="10" fillId="0" borderId="19" xfId="0" applyFont="1" applyBorder="1" applyAlignment="1">
      <alignment horizontal="left" vertical="center" wrapText="1"/>
    </xf>
    <xf numFmtId="3" fontId="10" fillId="0" borderId="19" xfId="0" applyNumberFormat="1" applyFont="1" applyBorder="1" applyAlignment="1">
      <alignment horizontal="center" vertical="center" wrapText="1"/>
    </xf>
    <xf numFmtId="164" fontId="10" fillId="0" borderId="19" xfId="1" applyFont="1" applyBorder="1" applyAlignment="1">
      <alignment horizontal="right" vertical="center" wrapText="1"/>
    </xf>
    <xf numFmtId="0" fontId="1" fillId="3" borderId="19" xfId="0" applyFont="1" applyFill="1" applyBorder="1" applyAlignment="1">
      <alignment horizontal="right" vertical="center" wrapText="1"/>
    </xf>
    <xf numFmtId="0" fontId="1" fillId="3" borderId="0" xfId="0" applyFont="1" applyFill="1" applyAlignment="1">
      <alignment wrapText="1"/>
    </xf>
    <xf numFmtId="0" fontId="1" fillId="8" borderId="0" xfId="0" applyFont="1" applyFill="1" applyAlignment="1">
      <alignment wrapText="1"/>
    </xf>
    <xf numFmtId="0" fontId="1" fillId="0" borderId="19" xfId="0" applyFont="1" applyBorder="1"/>
    <xf numFmtId="0" fontId="10" fillId="3" borderId="19" xfId="0" applyFont="1" applyFill="1" applyBorder="1" applyAlignment="1">
      <alignment horizontal="left" vertical="center" wrapText="1"/>
    </xf>
    <xf numFmtId="0" fontId="10" fillId="3" borderId="19" xfId="0" applyFont="1" applyFill="1" applyBorder="1" applyAlignment="1">
      <alignment horizontal="center" vertical="center"/>
    </xf>
    <xf numFmtId="164" fontId="10" fillId="3" borderId="19" xfId="1" applyFont="1" applyFill="1" applyBorder="1" applyAlignment="1">
      <alignment horizontal="right" vertical="center"/>
    </xf>
    <xf numFmtId="0" fontId="10" fillId="3" borderId="19" xfId="0" applyFont="1" applyFill="1" applyBorder="1" applyAlignment="1">
      <alignment horizontal="right" vertical="center"/>
    </xf>
    <xf numFmtId="0" fontId="14" fillId="0" borderId="0" xfId="0" applyFont="1"/>
    <xf numFmtId="0" fontId="3" fillId="0" borderId="0" xfId="0" applyFont="1" applyAlignment="1">
      <alignment vertical="center" wrapText="1"/>
    </xf>
    <xf numFmtId="0" fontId="6" fillId="0" borderId="0" xfId="0" applyFont="1"/>
    <xf numFmtId="0" fontId="5" fillId="9" borderId="13"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19" fillId="0" borderId="19" xfId="0" applyFont="1" applyBorder="1" applyAlignment="1">
      <alignment horizontal="justify" vertical="center" wrapText="1"/>
    </xf>
    <xf numFmtId="0" fontId="19"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19" xfId="0" applyFont="1" applyBorder="1" applyAlignment="1">
      <alignment horizontal="center" vertical="center"/>
    </xf>
    <xf numFmtId="0" fontId="21" fillId="0" borderId="0" xfId="0" applyFont="1"/>
    <xf numFmtId="0" fontId="5" fillId="9" borderId="28"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29"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19" fillId="0" borderId="23" xfId="0" applyFont="1" applyBorder="1" applyAlignment="1">
      <alignment horizontal="justify" vertical="center" wrapText="1"/>
    </xf>
    <xf numFmtId="0" fontId="27" fillId="3" borderId="19" xfId="0" applyFont="1" applyFill="1" applyBorder="1" applyAlignment="1">
      <alignment horizontal="left" vertical="center" wrapText="1"/>
    </xf>
    <xf numFmtId="0" fontId="27" fillId="3" borderId="19" xfId="0" applyFont="1" applyFill="1" applyBorder="1" applyAlignment="1">
      <alignment horizontal="center" vertical="center" wrapText="1"/>
    </xf>
    <xf numFmtId="164" fontId="27" fillId="3" borderId="19" xfId="1"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9" xfId="0" quotePrefix="1" applyFont="1" applyFill="1" applyBorder="1" applyAlignment="1">
      <alignment horizontal="center" vertical="center" wrapText="1"/>
    </xf>
    <xf numFmtId="164" fontId="27" fillId="3" borderId="19" xfId="1" quotePrefix="1" applyFont="1" applyFill="1" applyBorder="1" applyAlignment="1">
      <alignment horizontal="center" vertical="center" wrapText="1"/>
    </xf>
    <xf numFmtId="43" fontId="27" fillId="3" borderId="19" xfId="0" applyNumberFormat="1"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13" xfId="0" applyFont="1" applyFill="1" applyBorder="1" applyAlignment="1">
      <alignment horizontal="center" vertical="center" wrapText="1"/>
    </xf>
    <xf numFmtId="0" fontId="20" fillId="0" borderId="19" xfId="0" applyFont="1" applyBorder="1"/>
    <xf numFmtId="0" fontId="20" fillId="0" borderId="19" xfId="0" applyFont="1" applyBorder="1" applyAlignment="1">
      <alignment vertical="center" wrapText="1"/>
    </xf>
    <xf numFmtId="0" fontId="20" fillId="0" borderId="19" xfId="0" applyFont="1" applyBorder="1" applyAlignment="1">
      <alignment horizontal="center" vertical="center"/>
    </xf>
    <xf numFmtId="0" fontId="20" fillId="0" borderId="0" xfId="0" applyFont="1"/>
    <xf numFmtId="0" fontId="32" fillId="9" borderId="4" xfId="0" applyFont="1" applyFill="1" applyBorder="1" applyAlignment="1">
      <alignment horizontal="center" vertical="top"/>
    </xf>
    <xf numFmtId="0" fontId="32" fillId="9" borderId="19" xfId="0" applyFont="1" applyFill="1" applyBorder="1" applyAlignment="1">
      <alignment horizontal="center" vertical="top"/>
    </xf>
    <xf numFmtId="0" fontId="20" fillId="9" borderId="12" xfId="0" applyFont="1" applyFill="1" applyBorder="1"/>
    <xf numFmtId="0" fontId="36" fillId="9" borderId="13"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36" fillId="9" borderId="22" xfId="0" applyFont="1" applyFill="1" applyBorder="1" applyAlignment="1">
      <alignment horizontal="center" vertical="center" wrapText="1"/>
    </xf>
    <xf numFmtId="0" fontId="36" fillId="9" borderId="19" xfId="0" applyFont="1" applyFill="1" applyBorder="1" applyAlignment="1">
      <alignment horizontal="center" vertical="center" wrapText="1"/>
    </xf>
    <xf numFmtId="0" fontId="20" fillId="0" borderId="23" xfId="0" applyFont="1" applyBorder="1" applyAlignment="1">
      <alignment horizontal="justify" vertical="justify" wrapText="1"/>
    </xf>
    <xf numFmtId="0" fontId="37" fillId="3" borderId="20" xfId="0" applyFont="1" applyFill="1" applyBorder="1" applyAlignment="1">
      <alignment horizontal="center" vertical="center" wrapText="1"/>
    </xf>
    <xf numFmtId="0" fontId="27" fillId="3" borderId="12" xfId="0" applyFont="1" applyFill="1" applyBorder="1" applyAlignment="1">
      <alignment horizontal="center" vertical="center" wrapText="1"/>
    </xf>
    <xf numFmtId="164" fontId="27" fillId="3" borderId="12" xfId="1"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0" fillId="3" borderId="22" xfId="0" applyFont="1" applyFill="1" applyBorder="1" applyAlignment="1">
      <alignment horizontal="center"/>
    </xf>
    <xf numFmtId="0" fontId="37" fillId="3" borderId="19" xfId="0" applyFont="1" applyFill="1" applyBorder="1" applyAlignment="1">
      <alignment horizontal="center" vertical="center" wrapText="1"/>
    </xf>
    <xf numFmtId="0" fontId="36" fillId="3" borderId="19" xfId="0" applyFont="1" applyFill="1" applyBorder="1" applyAlignment="1">
      <alignment horizontal="center" vertical="center" wrapText="1"/>
    </xf>
    <xf numFmtId="3" fontId="19" fillId="0" borderId="19" xfId="0" applyNumberFormat="1" applyFont="1" applyBorder="1" applyAlignment="1">
      <alignment horizontal="center" vertical="center"/>
    </xf>
    <xf numFmtId="166" fontId="19" fillId="0" borderId="19" xfId="0" applyNumberFormat="1" applyFont="1" applyBorder="1" applyAlignment="1">
      <alignment vertical="center"/>
    </xf>
    <xf numFmtId="0" fontId="20" fillId="0" borderId="16" xfId="0" applyFont="1" applyBorder="1" applyAlignment="1">
      <alignment vertical="center"/>
    </xf>
    <xf numFmtId="0" fontId="20" fillId="0" borderId="19" xfId="0" applyFont="1" applyBorder="1" applyAlignment="1">
      <alignment vertical="center"/>
    </xf>
    <xf numFmtId="0" fontId="35" fillId="0" borderId="21" xfId="0" applyFont="1" applyBorder="1" applyAlignment="1">
      <alignment horizontal="center"/>
    </xf>
    <xf numFmtId="0" fontId="35" fillId="0" borderId="21" xfId="0" applyFont="1" applyBorder="1" applyAlignment="1">
      <alignment horizontal="center" vertical="center"/>
    </xf>
    <xf numFmtId="0" fontId="38" fillId="9" borderId="12" xfId="0" applyFont="1" applyFill="1" applyBorder="1" applyAlignment="1">
      <alignment horizontal="center" vertical="center" wrapText="1"/>
    </xf>
    <xf numFmtId="0" fontId="19" fillId="0" borderId="19" xfId="0" applyFont="1" applyBorder="1" applyAlignment="1">
      <alignment horizontal="center" vertical="center"/>
    </xf>
    <xf numFmtId="4" fontId="26" fillId="0" borderId="12" xfId="0" applyNumberFormat="1" applyFont="1" applyBorder="1" applyAlignment="1">
      <alignment horizontal="center" vertical="center"/>
    </xf>
    <xf numFmtId="0" fontId="30" fillId="0" borderId="21" xfId="0" applyFont="1" applyBorder="1" applyAlignment="1">
      <alignment horizontal="center"/>
    </xf>
    <xf numFmtId="0" fontId="30" fillId="0" borderId="0" xfId="0" applyFont="1" applyAlignment="1">
      <alignment horizontal="center"/>
    </xf>
    <xf numFmtId="0" fontId="39" fillId="9" borderId="32" xfId="0" applyFont="1" applyFill="1" applyBorder="1" applyAlignment="1">
      <alignment horizontal="center" vertical="top"/>
    </xf>
    <xf numFmtId="0" fontId="25" fillId="9" borderId="12" xfId="0" applyFont="1" applyFill="1" applyBorder="1" applyAlignment="1">
      <alignment horizontal="center" vertical="center" wrapText="1"/>
    </xf>
    <xf numFmtId="0" fontId="25" fillId="9" borderId="22" xfId="0" applyFont="1" applyFill="1" applyBorder="1" applyAlignment="1">
      <alignment horizontal="center" vertical="center" wrapText="1"/>
    </xf>
    <xf numFmtId="4" fontId="27" fillId="3" borderId="19" xfId="0" applyNumberFormat="1" applyFont="1" applyFill="1" applyBorder="1" applyAlignment="1">
      <alignment horizontal="right" vertical="center" wrapText="1"/>
    </xf>
    <xf numFmtId="0" fontId="41" fillId="3" borderId="12" xfId="0" applyFont="1" applyFill="1" applyBorder="1" applyAlignment="1">
      <alignment horizontal="center" vertical="center" wrapText="1"/>
    </xf>
    <xf numFmtId="0" fontId="41" fillId="3" borderId="22" xfId="0" applyFont="1" applyFill="1" applyBorder="1" applyAlignment="1">
      <alignment horizontal="center" vertical="center" wrapText="1"/>
    </xf>
    <xf numFmtId="0" fontId="28" fillId="0" borderId="22" xfId="0" applyFont="1" applyBorder="1" applyAlignment="1">
      <alignment horizontal="center"/>
    </xf>
    <xf numFmtId="0" fontId="37" fillId="3" borderId="22"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19" fillId="0" borderId="19" xfId="0" applyFont="1" applyBorder="1" applyAlignment="1">
      <alignment vertical="center"/>
    </xf>
    <xf numFmtId="0" fontId="41" fillId="3" borderId="19" xfId="0" applyFont="1" applyFill="1" applyBorder="1" applyAlignment="1">
      <alignment horizontal="center" vertical="center" wrapText="1"/>
    </xf>
    <xf numFmtId="0" fontId="42" fillId="3" borderId="19" xfId="0" applyFont="1" applyFill="1" applyBorder="1" applyAlignment="1">
      <alignment horizontal="center" vertical="center" wrapText="1"/>
    </xf>
    <xf numFmtId="0" fontId="0" fillId="0" borderId="0" xfId="0" applyAlignment="1">
      <alignment vertical="center"/>
    </xf>
    <xf numFmtId="0" fontId="20" fillId="0" borderId="19" xfId="0" applyFont="1" applyBorder="1" applyAlignment="1">
      <alignment horizontal="center"/>
    </xf>
    <xf numFmtId="164" fontId="20" fillId="0" borderId="19" xfId="1" applyFont="1" applyBorder="1"/>
    <xf numFmtId="0" fontId="28" fillId="0" borderId="19" xfId="0" applyFont="1" applyBorder="1"/>
    <xf numFmtId="0" fontId="34" fillId="0" borderId="19" xfId="0" applyFont="1" applyBorder="1" applyAlignment="1">
      <alignment horizontal="center"/>
    </xf>
    <xf numFmtId="0" fontId="27" fillId="3" borderId="12" xfId="0" applyFont="1" applyFill="1" applyBorder="1" applyAlignment="1">
      <alignment horizontal="left" vertical="center" wrapText="1"/>
    </xf>
    <xf numFmtId="4" fontId="27" fillId="3" borderId="12" xfId="0" applyNumberFormat="1" applyFont="1" applyFill="1" applyBorder="1" applyAlignment="1">
      <alignment horizontal="right" vertical="center" wrapText="1"/>
    </xf>
    <xf numFmtId="0" fontId="37" fillId="3" borderId="12" xfId="0" applyFont="1" applyFill="1" applyBorder="1" applyAlignment="1">
      <alignment horizontal="center" vertical="center" wrapText="1"/>
    </xf>
    <xf numFmtId="0" fontId="19" fillId="3" borderId="19" xfId="0" applyFont="1" applyFill="1" applyBorder="1" applyAlignment="1">
      <alignment horizontal="center" vertical="center"/>
    </xf>
    <xf numFmtId="0" fontId="19" fillId="0" borderId="19" xfId="0" applyFont="1" applyBorder="1" applyAlignment="1">
      <alignment horizontal="left" vertical="top" wrapText="1"/>
    </xf>
    <xf numFmtId="4" fontId="27" fillId="3" borderId="19" xfId="0" applyNumberFormat="1" applyFont="1" applyFill="1" applyBorder="1" applyAlignment="1">
      <alignment horizontal="center" vertical="center" wrapText="1"/>
    </xf>
    <xf numFmtId="0" fontId="19" fillId="0" borderId="19" xfId="0" applyFont="1" applyBorder="1" applyAlignment="1">
      <alignment vertical="center" wrapText="1"/>
    </xf>
    <xf numFmtId="4" fontId="19" fillId="0" borderId="19" xfId="0" applyNumberFormat="1" applyFont="1" applyBorder="1" applyAlignment="1">
      <alignment horizontal="center"/>
    </xf>
    <xf numFmtId="166" fontId="28" fillId="0" borderId="19" xfId="0" applyNumberFormat="1" applyFont="1" applyBorder="1" applyAlignment="1">
      <alignment vertical="center"/>
    </xf>
    <xf numFmtId="0" fontId="28" fillId="0" borderId="19" xfId="0" applyFont="1" applyBorder="1" applyAlignment="1">
      <alignment vertical="center"/>
    </xf>
    <xf numFmtId="0" fontId="28" fillId="0" borderId="0" xfId="0" applyFont="1"/>
    <xf numFmtId="0" fontId="28" fillId="0" borderId="0" xfId="0" applyFont="1" applyAlignment="1">
      <alignment vertical="center"/>
    </xf>
    <xf numFmtId="0" fontId="41" fillId="9" borderId="13" xfId="0" applyFont="1" applyFill="1" applyBorder="1" applyAlignment="1">
      <alignment horizontal="center" vertical="center" wrapText="1"/>
    </xf>
    <xf numFmtId="0" fontId="41" fillId="9" borderId="12" xfId="0" applyFont="1" applyFill="1" applyBorder="1" applyAlignment="1">
      <alignment horizontal="center" vertical="center" wrapText="1"/>
    </xf>
    <xf numFmtId="0" fontId="41" fillId="9" borderId="19" xfId="0" applyFont="1" applyFill="1" applyBorder="1" applyAlignment="1">
      <alignment horizontal="center" vertical="center" wrapText="1"/>
    </xf>
    <xf numFmtId="0" fontId="20" fillId="0" borderId="19" xfId="0" applyFont="1" applyBorder="1" applyAlignment="1">
      <alignment horizontal="justify" vertical="center" wrapText="1"/>
    </xf>
    <xf numFmtId="0" fontId="30" fillId="0" borderId="19" xfId="0" applyFont="1" applyBorder="1" applyAlignment="1">
      <alignment horizontal="center"/>
    </xf>
    <xf numFmtId="0" fontId="39" fillId="9" borderId="19" xfId="0" applyFont="1" applyFill="1" applyBorder="1" applyAlignment="1">
      <alignment horizontal="center" vertical="top"/>
    </xf>
    <xf numFmtId="0" fontId="28" fillId="9" borderId="19" xfId="0" applyFont="1" applyFill="1" applyBorder="1"/>
    <xf numFmtId="0" fontId="38" fillId="9" borderId="19" xfId="0" applyFont="1" applyFill="1" applyBorder="1" applyAlignment="1">
      <alignment horizontal="center" vertical="center" wrapText="1"/>
    </xf>
    <xf numFmtId="0" fontId="41" fillId="9" borderId="22" xfId="0" applyFont="1" applyFill="1" applyBorder="1" applyAlignment="1">
      <alignment horizontal="center" vertical="center" wrapText="1"/>
    </xf>
    <xf numFmtId="0" fontId="41" fillId="9" borderId="24" xfId="0" applyFont="1" applyFill="1" applyBorder="1" applyAlignment="1">
      <alignment horizontal="center" vertical="center" wrapText="1"/>
    </xf>
    <xf numFmtId="0" fontId="19" fillId="0" borderId="27" xfId="0" applyFont="1" applyBorder="1" applyAlignment="1">
      <alignment vertical="center" wrapText="1"/>
    </xf>
    <xf numFmtId="0" fontId="19" fillId="0" borderId="20" xfId="0" applyFont="1" applyBorder="1" applyAlignment="1">
      <alignment vertical="center" wrapText="1"/>
    </xf>
    <xf numFmtId="164" fontId="19" fillId="0" borderId="19" xfId="1" applyFont="1" applyBorder="1" applyAlignment="1">
      <alignment horizontal="center"/>
    </xf>
    <xf numFmtId="4" fontId="19" fillId="0" borderId="16"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24" xfId="0" applyFont="1" applyBorder="1" applyAlignment="1">
      <alignment horizontal="center" vertical="center"/>
    </xf>
    <xf numFmtId="0" fontId="19" fillId="0" borderId="19" xfId="0" applyFont="1" applyBorder="1" applyAlignment="1">
      <alignment horizontal="left" vertical="center" wrapText="1"/>
    </xf>
    <xf numFmtId="0" fontId="19" fillId="0" borderId="19" xfId="0" applyFont="1" applyBorder="1" applyAlignment="1">
      <alignment horizontal="center"/>
    </xf>
    <xf numFmtId="0" fontId="19" fillId="0" borderId="19" xfId="0" applyFont="1" applyBorder="1"/>
    <xf numFmtId="0" fontId="19" fillId="0" borderId="20" xfId="0" applyFont="1" applyBorder="1" applyAlignment="1">
      <alignment horizontal="center" vertical="center"/>
    </xf>
    <xf numFmtId="0" fontId="19" fillId="0" borderId="16" xfId="0" applyFont="1" applyBorder="1" applyAlignment="1">
      <alignment horizontal="left" vertical="center" wrapText="1"/>
    </xf>
    <xf numFmtId="0" fontId="19" fillId="0" borderId="23" xfId="0" applyFont="1" applyBorder="1" applyAlignment="1">
      <alignment horizontal="center" vertical="center"/>
    </xf>
    <xf numFmtId="0" fontId="19" fillId="0" borderId="26" xfId="0" applyFont="1" applyBorder="1" applyAlignment="1">
      <alignment horizontal="center" vertical="center"/>
    </xf>
    <xf numFmtId="0" fontId="19" fillId="0" borderId="19" xfId="0" applyFont="1" applyBorder="1" applyAlignment="1">
      <alignment vertical="top" wrapText="1"/>
    </xf>
    <xf numFmtId="0" fontId="19" fillId="0" borderId="19" xfId="0" applyFont="1" applyBorder="1" applyAlignment="1">
      <alignment horizontal="justify" vertical="justify" wrapText="1"/>
    </xf>
    <xf numFmtId="0" fontId="28" fillId="0" borderId="0" xfId="0" applyFont="1" applyAlignment="1">
      <alignment horizontal="center"/>
    </xf>
    <xf numFmtId="0" fontId="44" fillId="12" borderId="24" xfId="0" applyFont="1" applyFill="1" applyBorder="1" applyAlignment="1">
      <alignment horizontal="center" vertical="center" wrapText="1"/>
    </xf>
    <xf numFmtId="0" fontId="19" fillId="3" borderId="12" xfId="0" applyFont="1" applyFill="1" applyBorder="1" applyAlignment="1">
      <alignment horizontal="center" vertical="center"/>
    </xf>
    <xf numFmtId="0" fontId="20" fillId="9" borderId="19" xfId="0" applyFont="1" applyFill="1" applyBorder="1"/>
    <xf numFmtId="166" fontId="20" fillId="9" borderId="19" xfId="0" applyNumberFormat="1" applyFont="1" applyFill="1" applyBorder="1" applyAlignment="1">
      <alignment vertical="center"/>
    </xf>
    <xf numFmtId="166" fontId="19" fillId="0" borderId="19" xfId="0" applyNumberFormat="1" applyFont="1" applyBorder="1"/>
    <xf numFmtId="0" fontId="19" fillId="0" borderId="24" xfId="0" applyFont="1" applyBorder="1" applyAlignment="1">
      <alignment horizontal="justify" vertical="center" wrapText="1"/>
    </xf>
    <xf numFmtId="0" fontId="27" fillId="3" borderId="20" xfId="0" applyFont="1" applyFill="1" applyBorder="1" applyAlignment="1">
      <alignment horizontal="left" vertical="top" wrapText="1"/>
    </xf>
    <xf numFmtId="0" fontId="19" fillId="0" borderId="20" xfId="0" applyFont="1" applyBorder="1"/>
    <xf numFmtId="0" fontId="19" fillId="3" borderId="19" xfId="0" applyFont="1" applyFill="1" applyBorder="1" applyAlignment="1">
      <alignment horizontal="left" vertical="center"/>
    </xf>
    <xf numFmtId="164" fontId="19" fillId="0" borderId="19" xfId="1" applyFont="1" applyBorder="1" applyAlignment="1">
      <alignment horizontal="right"/>
    </xf>
    <xf numFmtId="0" fontId="45" fillId="0" borderId="0" xfId="0" applyFont="1"/>
    <xf numFmtId="0" fontId="27" fillId="3" borderId="19" xfId="0" applyFont="1" applyFill="1" applyBorder="1" applyAlignment="1">
      <alignment horizontal="left" vertical="top" wrapText="1"/>
    </xf>
    <xf numFmtId="0" fontId="19" fillId="3" borderId="19" xfId="0" applyFont="1" applyFill="1" applyBorder="1"/>
    <xf numFmtId="0" fontId="19" fillId="3" borderId="19" xfId="0" applyFont="1" applyFill="1" applyBorder="1" applyAlignment="1">
      <alignment vertical="center" wrapText="1"/>
    </xf>
    <xf numFmtId="166" fontId="28" fillId="0" borderId="19" xfId="0" applyNumberFormat="1" applyFont="1" applyBorder="1"/>
    <xf numFmtId="0" fontId="35" fillId="0" borderId="0" xfId="0" applyFont="1" applyAlignment="1">
      <alignment horizontal="left"/>
    </xf>
    <xf numFmtId="0" fontId="20" fillId="0" borderId="12" xfId="0" applyFont="1" applyBorder="1" applyAlignment="1">
      <alignment vertical="center"/>
    </xf>
    <xf numFmtId="0" fontId="19" fillId="3" borderId="12" xfId="0" applyFont="1" applyFill="1" applyBorder="1" applyAlignment="1">
      <alignment vertical="center" wrapText="1"/>
    </xf>
    <xf numFmtId="166" fontId="19" fillId="0" borderId="19" xfId="0" applyNumberFormat="1" applyFont="1" applyBorder="1" applyAlignment="1">
      <alignment horizontal="center"/>
    </xf>
    <xf numFmtId="0" fontId="19" fillId="0" borderId="23" xfId="0" applyFont="1" applyBorder="1" applyAlignment="1">
      <alignment horizontal="center" vertical="center" wrapText="1"/>
    </xf>
    <xf numFmtId="0" fontId="34" fillId="0" borderId="19" xfId="0" applyFont="1" applyBorder="1" applyAlignment="1">
      <alignment vertical="center"/>
    </xf>
    <xf numFmtId="0" fontId="28" fillId="0" borderId="19" xfId="0" applyFont="1" applyBorder="1" applyAlignment="1">
      <alignment horizontal="center" vertical="center"/>
    </xf>
    <xf numFmtId="3" fontId="19" fillId="0" borderId="12" xfId="0" applyNumberFormat="1" applyFont="1" applyBorder="1" applyAlignment="1">
      <alignment horizontal="center" vertical="center"/>
    </xf>
    <xf numFmtId="3" fontId="19" fillId="0" borderId="19" xfId="0" applyNumberFormat="1" applyFont="1" applyBorder="1"/>
    <xf numFmtId="0" fontId="0" fillId="0" borderId="12" xfId="0" applyBorder="1" applyAlignment="1">
      <alignment horizontal="center"/>
    </xf>
    <xf numFmtId="0" fontId="20" fillId="3" borderId="19" xfId="0" applyFont="1" applyFill="1" applyBorder="1" applyAlignment="1">
      <alignment horizontal="left" vertical="center" wrapText="1"/>
    </xf>
    <xf numFmtId="0" fontId="34" fillId="3" borderId="23" xfId="0" applyFont="1" applyFill="1" applyBorder="1" applyAlignment="1">
      <alignment horizontal="justify" vertical="justify" wrapText="1"/>
    </xf>
    <xf numFmtId="0" fontId="35" fillId="10" borderId="19" xfId="0" applyFont="1" applyFill="1" applyBorder="1" applyAlignment="1">
      <alignment horizontal="center" vertical="center" wrapText="1"/>
    </xf>
    <xf numFmtId="0" fontId="30" fillId="10" borderId="23" xfId="0" applyFont="1" applyFill="1" applyBorder="1"/>
    <xf numFmtId="0" fontId="30" fillId="10" borderId="27" xfId="0" applyFont="1" applyFill="1" applyBorder="1"/>
    <xf numFmtId="0" fontId="30" fillId="3" borderId="19" xfId="0" applyFont="1" applyFill="1" applyBorder="1" applyAlignment="1">
      <alignment horizontal="center"/>
    </xf>
    <xf numFmtId="0" fontId="28" fillId="3" borderId="12" xfId="0" applyFont="1" applyFill="1" applyBorder="1" applyAlignment="1">
      <alignment vertical="top" wrapText="1"/>
    </xf>
    <xf numFmtId="0" fontId="30" fillId="3" borderId="12" xfId="0" applyFont="1" applyFill="1" applyBorder="1" applyAlignment="1">
      <alignment vertical="top" wrapText="1"/>
    </xf>
    <xf numFmtId="0" fontId="30" fillId="3" borderId="19" xfId="0" applyFont="1" applyFill="1" applyBorder="1"/>
    <xf numFmtId="0" fontId="41" fillId="10" borderId="20" xfId="0" applyFont="1" applyFill="1" applyBorder="1" applyAlignment="1">
      <alignment horizontal="center" vertical="center" wrapText="1"/>
    </xf>
    <xf numFmtId="0" fontId="41" fillId="10" borderId="12" xfId="0" applyFont="1" applyFill="1" applyBorder="1" applyAlignment="1">
      <alignment horizontal="center" vertical="center" wrapText="1"/>
    </xf>
    <xf numFmtId="0" fontId="41" fillId="10" borderId="22" xfId="0" applyFont="1" applyFill="1" applyBorder="1" applyAlignment="1">
      <alignment horizontal="center" vertical="center" wrapText="1"/>
    </xf>
    <xf numFmtId="0" fontId="36" fillId="9" borderId="23" xfId="0" applyFont="1" applyFill="1" applyBorder="1" applyAlignment="1">
      <alignment horizontal="center" vertical="center" wrapText="1"/>
    </xf>
    <xf numFmtId="0" fontId="36" fillId="9" borderId="28" xfId="0" applyFont="1" applyFill="1" applyBorder="1" applyAlignment="1">
      <alignment horizontal="center" vertical="center" wrapText="1"/>
    </xf>
    <xf numFmtId="0" fontId="36" fillId="9" borderId="24" xfId="0" applyFont="1" applyFill="1" applyBorder="1" applyAlignment="1">
      <alignment horizontal="center" vertical="center" wrapText="1"/>
    </xf>
    <xf numFmtId="0" fontId="41" fillId="9" borderId="29" xfId="0" applyFont="1" applyFill="1" applyBorder="1" applyAlignment="1">
      <alignment horizontal="center" vertical="center" wrapText="1"/>
    </xf>
    <xf numFmtId="0" fontId="34" fillId="0" borderId="23" xfId="0" applyFont="1" applyBorder="1" applyAlignment="1">
      <alignment vertical="center"/>
    </xf>
    <xf numFmtId="0" fontId="28" fillId="0" borderId="23" xfId="0" applyFont="1" applyBorder="1" applyAlignment="1">
      <alignment vertical="center"/>
    </xf>
    <xf numFmtId="3" fontId="27" fillId="0" borderId="23" xfId="0" applyNumberFormat="1" applyFont="1" applyBorder="1" applyAlignment="1">
      <alignment horizontal="center" vertical="center" wrapText="1"/>
    </xf>
    <xf numFmtId="3" fontId="27" fillId="0" borderId="12" xfId="0" applyNumberFormat="1" applyFont="1" applyBorder="1" applyAlignment="1">
      <alignment horizontal="center" vertical="center" wrapText="1"/>
    </xf>
    <xf numFmtId="0" fontId="28" fillId="3" borderId="19" xfId="0" applyFont="1" applyFill="1" applyBorder="1" applyAlignment="1">
      <alignment vertical="center" wrapText="1"/>
    </xf>
    <xf numFmtId="0" fontId="0" fillId="0" borderId="19" xfId="0" applyBorder="1"/>
    <xf numFmtId="0" fontId="28" fillId="3" borderId="19" xfId="0" applyFont="1" applyFill="1" applyBorder="1"/>
    <xf numFmtId="0" fontId="28" fillId="3" borderId="19" xfId="0" applyFont="1" applyFill="1" applyBorder="1" applyAlignment="1">
      <alignment horizontal="left"/>
    </xf>
    <xf numFmtId="0" fontId="28" fillId="3" borderId="19" xfId="0" applyFont="1" applyFill="1" applyBorder="1" applyAlignment="1">
      <alignment vertical="center"/>
    </xf>
    <xf numFmtId="0" fontId="49" fillId="0" borderId="0" xfId="0" applyFont="1"/>
    <xf numFmtId="0" fontId="50" fillId="0" borderId="0" xfId="0" applyFont="1"/>
    <xf numFmtId="0" fontId="51" fillId="0" borderId="0" xfId="3" applyFont="1" applyAlignment="1">
      <alignment vertical="center"/>
    </xf>
    <xf numFmtId="0" fontId="51" fillId="0" borderId="0" xfId="0" applyFont="1"/>
    <xf numFmtId="0" fontId="49" fillId="0" borderId="0" xfId="0" applyFont="1" applyAlignment="1">
      <alignment vertical="center"/>
    </xf>
    <xf numFmtId="9" fontId="50" fillId="0" borderId="0" xfId="2" applyFont="1"/>
    <xf numFmtId="0" fontId="49" fillId="0" borderId="0" xfId="0" applyFont="1" applyAlignment="1">
      <alignment horizontal="left" vertical="center"/>
    </xf>
    <xf numFmtId="0" fontId="50" fillId="0" borderId="0" xfId="0" applyFont="1" applyAlignment="1">
      <alignment vertical="center"/>
    </xf>
    <xf numFmtId="3" fontId="51" fillId="2" borderId="14" xfId="0" applyNumberFormat="1" applyFont="1" applyFill="1" applyBorder="1" applyAlignment="1">
      <alignment horizontal="center" vertical="center"/>
    </xf>
    <xf numFmtId="0" fontId="53" fillId="0" borderId="48" xfId="0" applyFont="1" applyBorder="1" applyAlignment="1">
      <alignment horizontal="center" vertical="center" wrapText="1"/>
    </xf>
    <xf numFmtId="3" fontId="54" fillId="0" borderId="49" xfId="0" applyNumberFormat="1" applyFont="1" applyBorder="1" applyAlignment="1">
      <alignment horizontal="left" vertical="center"/>
    </xf>
    <xf numFmtId="0" fontId="55" fillId="0" borderId="48" xfId="0" applyFont="1" applyBorder="1" applyAlignment="1">
      <alignment horizontal="center" vertical="center" wrapText="1"/>
    </xf>
    <xf numFmtId="0" fontId="55" fillId="0" borderId="19" xfId="0" applyFont="1" applyBorder="1" applyAlignment="1">
      <alignment horizontal="center" vertical="center" wrapText="1"/>
    </xf>
    <xf numFmtId="3" fontId="54" fillId="0" borderId="49" xfId="0" applyNumberFormat="1" applyFont="1" applyBorder="1" applyAlignment="1">
      <alignment horizontal="center" vertical="center"/>
    </xf>
    <xf numFmtId="3" fontId="54" fillId="3" borderId="49" xfId="0" applyNumberFormat="1" applyFont="1" applyFill="1" applyBorder="1" applyAlignment="1">
      <alignment horizontal="center" vertical="center"/>
    </xf>
    <xf numFmtId="4" fontId="54" fillId="0" borderId="49" xfId="0" applyNumberFormat="1" applyFont="1" applyBorder="1" applyAlignment="1">
      <alignment horizontal="right" vertical="center"/>
    </xf>
    <xf numFmtId="0" fontId="52" fillId="0" borderId="45" xfId="0" applyFont="1" applyBorder="1"/>
    <xf numFmtId="0" fontId="49" fillId="0" borderId="14" xfId="0" applyFont="1" applyBorder="1" applyAlignment="1">
      <alignment horizontal="center"/>
    </xf>
    <xf numFmtId="0" fontId="49" fillId="0" borderId="47" xfId="0" applyFont="1" applyBorder="1" applyAlignment="1">
      <alignment horizontal="center"/>
    </xf>
    <xf numFmtId="3" fontId="51" fillId="2" borderId="14" xfId="0" applyNumberFormat="1" applyFont="1" applyFill="1" applyBorder="1" applyAlignment="1">
      <alignment horizontal="center" vertical="center" wrapText="1"/>
    </xf>
    <xf numFmtId="3" fontId="51" fillId="2" borderId="14" xfId="0" applyNumberFormat="1" applyFont="1" applyFill="1" applyBorder="1" applyAlignment="1">
      <alignment horizontal="center" vertical="center" textRotation="90"/>
    </xf>
    <xf numFmtId="3" fontId="51" fillId="2" borderId="47" xfId="0" applyNumberFormat="1" applyFont="1" applyFill="1" applyBorder="1" applyAlignment="1">
      <alignment horizontal="center" vertical="center" textRotation="90"/>
    </xf>
    <xf numFmtId="4" fontId="50" fillId="0" borderId="54" xfId="0" applyNumberFormat="1" applyFont="1" applyBorder="1" applyAlignment="1">
      <alignment vertical="center"/>
    </xf>
    <xf numFmtId="0" fontId="55" fillId="3" borderId="19" xfId="0" applyFont="1" applyFill="1" applyBorder="1" applyAlignment="1">
      <alignment horizontal="left" vertical="center"/>
    </xf>
    <xf numFmtId="3" fontId="54" fillId="0" borderId="14" xfId="0" applyNumberFormat="1" applyFont="1" applyBorder="1" applyAlignment="1">
      <alignment horizontal="center" vertical="center"/>
    </xf>
    <xf numFmtId="4" fontId="54" fillId="0" borderId="14" xfId="0" applyNumberFormat="1" applyFont="1" applyBorder="1" applyAlignment="1">
      <alignment horizontal="right" vertical="center"/>
    </xf>
    <xf numFmtId="3" fontId="54" fillId="0" borderId="51" xfId="0" applyNumberFormat="1" applyFont="1" applyBorder="1" applyAlignment="1">
      <alignment vertical="top" wrapText="1"/>
    </xf>
    <xf numFmtId="3" fontId="54" fillId="0" borderId="47" xfId="0" applyNumberFormat="1" applyFont="1" applyBorder="1" applyAlignment="1">
      <alignment horizontal="center" vertical="center"/>
    </xf>
    <xf numFmtId="3" fontId="54" fillId="0" borderId="14" xfId="0" applyNumberFormat="1" applyFont="1" applyBorder="1" applyAlignment="1">
      <alignment horizontal="right" vertical="center"/>
    </xf>
    <xf numFmtId="3" fontId="54" fillId="0" borderId="55" xfId="0" applyNumberFormat="1" applyFont="1" applyBorder="1" applyAlignment="1">
      <alignment horizontal="center" vertical="center"/>
    </xf>
    <xf numFmtId="0" fontId="55" fillId="3" borderId="24" xfId="0" applyFont="1" applyFill="1" applyBorder="1" applyAlignment="1">
      <alignment horizontal="left" vertical="center" wrapText="1"/>
    </xf>
    <xf numFmtId="0" fontId="14" fillId="0" borderId="0" xfId="0" applyFont="1" applyAlignment="1">
      <alignment horizontal="center" vertical="center"/>
    </xf>
    <xf numFmtId="4" fontId="54" fillId="0" borderId="51" xfId="0" applyNumberFormat="1" applyFont="1" applyBorder="1" applyAlignment="1">
      <alignment horizontal="right" vertical="center"/>
    </xf>
    <xf numFmtId="3" fontId="54" fillId="0" borderId="51" xfId="0" applyNumberFormat="1" applyFont="1" applyBorder="1" applyAlignment="1">
      <alignment horizontal="center" vertical="center"/>
    </xf>
    <xf numFmtId="3" fontId="54" fillId="0" borderId="56" xfId="0" applyNumberFormat="1" applyFont="1" applyBorder="1" applyAlignment="1">
      <alignment horizontal="center" vertical="center"/>
    </xf>
    <xf numFmtId="0" fontId="55" fillId="3" borderId="19" xfId="0" applyFont="1" applyFill="1" applyBorder="1" applyAlignment="1">
      <alignment horizontal="left" vertical="center" wrapText="1"/>
    </xf>
    <xf numFmtId="3" fontId="14" fillId="0" borderId="23" xfId="0" applyNumberFormat="1" applyFont="1" applyBorder="1" applyAlignment="1">
      <alignment horizontal="center"/>
    </xf>
    <xf numFmtId="4" fontId="14" fillId="0" borderId="23" xfId="0" applyNumberFormat="1" applyFont="1" applyBorder="1" applyAlignment="1">
      <alignment horizontal="right"/>
    </xf>
    <xf numFmtId="3" fontId="54" fillId="0" borderId="19" xfId="0" applyNumberFormat="1" applyFont="1" applyBorder="1" applyAlignment="1">
      <alignment horizontal="center" vertical="center"/>
    </xf>
    <xf numFmtId="3" fontId="54" fillId="0" borderId="0" xfId="0" applyNumberFormat="1" applyFont="1" applyAlignment="1">
      <alignment vertical="top" wrapText="1"/>
    </xf>
    <xf numFmtId="3" fontId="14" fillId="0" borderId="19" xfId="0" applyNumberFormat="1" applyFont="1" applyBorder="1" applyAlignment="1">
      <alignment horizontal="center"/>
    </xf>
    <xf numFmtId="3" fontId="54" fillId="0" borderId="19" xfId="0" applyNumberFormat="1" applyFont="1" applyBorder="1" applyAlignment="1">
      <alignment horizontal="right" vertical="center"/>
    </xf>
    <xf numFmtId="0" fontId="14" fillId="0" borderId="16" xfId="0" applyFont="1" applyBorder="1"/>
    <xf numFmtId="0" fontId="14" fillId="0" borderId="19" xfId="0" applyFont="1" applyBorder="1" applyAlignment="1">
      <alignment horizontal="center"/>
    </xf>
    <xf numFmtId="3" fontId="54" fillId="0" borderId="19" xfId="0" applyNumberFormat="1" applyFont="1" applyBorder="1" applyAlignment="1">
      <alignment horizontal="right"/>
    </xf>
    <xf numFmtId="0" fontId="14" fillId="0" borderId="0" xfId="0" applyFont="1" applyAlignment="1">
      <alignment horizontal="center"/>
    </xf>
    <xf numFmtId="4" fontId="14" fillId="0" borderId="19" xfId="0" applyNumberFormat="1" applyFont="1" applyBorder="1" applyAlignment="1">
      <alignment horizontal="right"/>
    </xf>
    <xf numFmtId="0" fontId="14" fillId="0" borderId="12" xfId="0" applyFont="1" applyBorder="1"/>
    <xf numFmtId="3" fontId="54" fillId="0" borderId="12" xfId="0" applyNumberFormat="1" applyFont="1" applyBorder="1" applyAlignment="1">
      <alignment horizontal="right" vertical="center"/>
    </xf>
    <xf numFmtId="0" fontId="50" fillId="0" borderId="63" xfId="0" applyFont="1" applyBorder="1" applyAlignment="1">
      <alignment horizontal="center" vertical="center" wrapText="1"/>
    </xf>
    <xf numFmtId="0" fontId="14" fillId="0" borderId="0" xfId="0" applyFont="1" applyAlignment="1">
      <alignment horizontal="center" vertical="center" wrapText="1"/>
    </xf>
    <xf numFmtId="3" fontId="51" fillId="2" borderId="51" xfId="0" applyNumberFormat="1" applyFont="1" applyFill="1" applyBorder="1" applyAlignment="1">
      <alignment horizontal="center" vertical="center"/>
    </xf>
    <xf numFmtId="0" fontId="59" fillId="0" borderId="0" xfId="0" applyFont="1"/>
    <xf numFmtId="0" fontId="61" fillId="3" borderId="19" xfId="0" applyFont="1" applyFill="1" applyBorder="1" applyAlignment="1">
      <alignment horizontal="left"/>
    </xf>
    <xf numFmtId="0" fontId="61" fillId="3" borderId="19" xfId="0" applyFont="1" applyFill="1" applyBorder="1" applyAlignment="1">
      <alignment horizontal="center" vertical="center"/>
    </xf>
    <xf numFmtId="4" fontId="59" fillId="0" borderId="19" xfId="0" applyNumberFormat="1" applyFont="1" applyBorder="1"/>
    <xf numFmtId="4" fontId="61" fillId="3" borderId="19" xfId="0" applyNumberFormat="1" applyFont="1" applyFill="1" applyBorder="1" applyAlignment="1">
      <alignment horizontal="right"/>
    </xf>
    <xf numFmtId="3" fontId="60" fillId="3" borderId="14" xfId="0" applyNumberFormat="1" applyFont="1" applyFill="1" applyBorder="1" applyAlignment="1">
      <alignment horizontal="center" vertical="center"/>
    </xf>
    <xf numFmtId="3" fontId="60" fillId="3" borderId="47" xfId="0" applyNumberFormat="1" applyFont="1" applyFill="1" applyBorder="1" applyAlignment="1">
      <alignment horizontal="center" vertical="center"/>
    </xf>
    <xf numFmtId="0" fontId="59" fillId="3" borderId="0" xfId="0" applyFont="1" applyFill="1"/>
    <xf numFmtId="0" fontId="61" fillId="3" borderId="19" xfId="0" applyFont="1" applyFill="1" applyBorder="1" applyAlignment="1">
      <alignment horizontal="left" vertical="center"/>
    </xf>
    <xf numFmtId="3" fontId="60" fillId="3" borderId="14" xfId="0" applyNumberFormat="1" applyFont="1" applyFill="1" applyBorder="1" applyAlignment="1">
      <alignment horizontal="right" vertical="center"/>
    </xf>
    <xf numFmtId="0" fontId="59" fillId="0" borderId="19" xfId="0" applyFont="1" applyBorder="1" applyAlignment="1">
      <alignment horizontal="left"/>
    </xf>
    <xf numFmtId="0" fontId="59" fillId="0" borderId="19" xfId="0" applyFont="1" applyBorder="1" applyAlignment="1">
      <alignment horizontal="center"/>
    </xf>
    <xf numFmtId="3" fontId="60" fillId="0" borderId="14" xfId="0" applyNumberFormat="1" applyFont="1" applyBorder="1" applyAlignment="1">
      <alignment horizontal="right" vertical="center"/>
    </xf>
    <xf numFmtId="3" fontId="60" fillId="0" borderId="14" xfId="0" applyNumberFormat="1" applyFont="1" applyBorder="1" applyAlignment="1">
      <alignment horizontal="center" vertical="center"/>
    </xf>
    <xf numFmtId="3" fontId="60" fillId="0" borderId="47" xfId="0" applyNumberFormat="1" applyFont="1" applyBorder="1" applyAlignment="1">
      <alignment horizontal="center" vertical="center"/>
    </xf>
    <xf numFmtId="0" fontId="59" fillId="0" borderId="23" xfId="0" applyFont="1" applyBorder="1" applyAlignment="1">
      <alignment horizontal="left"/>
    </xf>
    <xf numFmtId="0" fontId="59" fillId="0" borderId="23" xfId="0" applyFont="1" applyBorder="1" applyAlignment="1">
      <alignment horizontal="center"/>
    </xf>
    <xf numFmtId="4" fontId="61" fillId="3" borderId="23" xfId="0" applyNumberFormat="1" applyFont="1" applyFill="1" applyBorder="1" applyAlignment="1">
      <alignment horizontal="right"/>
    </xf>
    <xf numFmtId="0" fontId="59" fillId="0" borderId="77" xfId="0" applyFont="1" applyBorder="1" applyAlignment="1">
      <alignment horizontal="left" vertical="center"/>
    </xf>
    <xf numFmtId="0" fontId="59" fillId="0" borderId="77" xfId="0" applyFont="1" applyBorder="1" applyAlignment="1">
      <alignment horizontal="center"/>
    </xf>
    <xf numFmtId="4" fontId="61" fillId="3" borderId="77" xfId="0" applyNumberFormat="1" applyFont="1" applyFill="1" applyBorder="1" applyAlignment="1">
      <alignment horizontal="right"/>
    </xf>
    <xf numFmtId="0" fontId="63" fillId="0" borderId="19" xfId="0" applyFont="1" applyBorder="1" applyAlignment="1">
      <alignment horizontal="justify" vertical="center"/>
    </xf>
    <xf numFmtId="3" fontId="54" fillId="0" borderId="83" xfId="0" applyNumberFormat="1" applyFont="1" applyBorder="1" applyAlignment="1">
      <alignment vertical="center"/>
    </xf>
    <xf numFmtId="3" fontId="51" fillId="2" borderId="69" xfId="0" applyNumberFormat="1" applyFont="1" applyFill="1" applyBorder="1" applyAlignment="1">
      <alignment horizontal="center" vertical="center"/>
    </xf>
    <xf numFmtId="0" fontId="14" fillId="0" borderId="19" xfId="0" applyFont="1" applyBorder="1"/>
    <xf numFmtId="0" fontId="14" fillId="0" borderId="19" xfId="0" applyFont="1" applyBorder="1" applyAlignment="1">
      <alignment vertical="center"/>
    </xf>
    <xf numFmtId="0" fontId="59" fillId="0" borderId="19" xfId="0" applyFont="1" applyBorder="1" applyAlignment="1">
      <alignment horizontal="center" wrapText="1"/>
    </xf>
    <xf numFmtId="3" fontId="51" fillId="2" borderId="51" xfId="0" applyNumberFormat="1" applyFont="1" applyFill="1" applyBorder="1" applyAlignment="1">
      <alignment horizontal="center" vertical="center" textRotation="90"/>
    </xf>
    <xf numFmtId="3" fontId="51" fillId="2" borderId="56" xfId="0" applyNumberFormat="1" applyFont="1" applyFill="1" applyBorder="1" applyAlignment="1">
      <alignment horizontal="center" vertical="center" textRotation="90"/>
    </xf>
    <xf numFmtId="3" fontId="54" fillId="0" borderId="14" xfId="0" applyNumberFormat="1" applyFont="1" applyBorder="1" applyAlignment="1">
      <alignment vertical="center"/>
    </xf>
    <xf numFmtId="3" fontId="14" fillId="0" borderId="19" xfId="0" applyNumberFormat="1" applyFont="1" applyBorder="1"/>
    <xf numFmtId="0" fontId="14" fillId="3" borderId="19" xfId="0" applyFont="1" applyFill="1" applyBorder="1"/>
    <xf numFmtId="3" fontId="54" fillId="3" borderId="14" xfId="0" applyNumberFormat="1" applyFont="1" applyFill="1" applyBorder="1" applyAlignment="1">
      <alignment horizontal="center" vertical="center"/>
    </xf>
    <xf numFmtId="4" fontId="14" fillId="3" borderId="19" xfId="0" applyNumberFormat="1" applyFont="1" applyFill="1" applyBorder="1"/>
    <xf numFmtId="3" fontId="51" fillId="2" borderId="19" xfId="0" applyNumberFormat="1" applyFont="1" applyFill="1" applyBorder="1" applyAlignment="1">
      <alignment horizontal="center" vertical="center"/>
    </xf>
    <xf numFmtId="3" fontId="51" fillId="2" borderId="72" xfId="0" applyNumberFormat="1" applyFont="1" applyFill="1" applyBorder="1" applyAlignment="1">
      <alignment horizontal="center" vertical="center"/>
    </xf>
    <xf numFmtId="3" fontId="51" fillId="2" borderId="51" xfId="0" applyNumberFormat="1" applyFont="1" applyFill="1" applyBorder="1" applyAlignment="1">
      <alignment horizontal="center" vertical="center" wrapText="1"/>
    </xf>
    <xf numFmtId="0" fontId="14" fillId="0" borderId="19" xfId="0" applyFont="1" applyBorder="1" applyAlignment="1">
      <alignment vertical="top"/>
    </xf>
    <xf numFmtId="4" fontId="55" fillId="3" borderId="19" xfId="0" applyNumberFormat="1" applyFont="1" applyFill="1" applyBorder="1" applyAlignment="1">
      <alignment horizontal="right"/>
    </xf>
    <xf numFmtId="4" fontId="55" fillId="3" borderId="16" xfId="0" applyNumberFormat="1" applyFont="1" applyFill="1" applyBorder="1" applyAlignment="1">
      <alignment horizontal="right"/>
    </xf>
    <xf numFmtId="0" fontId="14" fillId="0" borderId="20" xfId="0" applyFont="1" applyBorder="1"/>
    <xf numFmtId="4" fontId="14" fillId="0" borderId="19" xfId="0" applyNumberFormat="1" applyFont="1" applyBorder="1"/>
    <xf numFmtId="0" fontId="26" fillId="0" borderId="0" xfId="0" applyFont="1"/>
    <xf numFmtId="0" fontId="30" fillId="0" borderId="0" xfId="0" applyFont="1"/>
    <xf numFmtId="0" fontId="19" fillId="0" borderId="0" xfId="0" applyFont="1"/>
    <xf numFmtId="0" fontId="41" fillId="0" borderId="0" xfId="3" applyFont="1" applyAlignment="1">
      <alignment vertical="center"/>
    </xf>
    <xf numFmtId="0" fontId="41" fillId="0" borderId="0" xfId="0" applyFont="1"/>
    <xf numFmtId="0" fontId="30" fillId="0" borderId="0" xfId="0" applyFont="1" applyAlignment="1">
      <alignment vertical="center"/>
    </xf>
    <xf numFmtId="0" fontId="26" fillId="0" borderId="0" xfId="0" applyFont="1" applyAlignment="1">
      <alignment vertical="center"/>
    </xf>
    <xf numFmtId="0" fontId="19" fillId="0" borderId="0" xfId="0" applyFont="1" applyAlignment="1">
      <alignment vertical="center"/>
    </xf>
    <xf numFmtId="0" fontId="26" fillId="0" borderId="0" xfId="0" applyFont="1" applyAlignment="1">
      <alignment horizontal="left" vertical="center"/>
    </xf>
    <xf numFmtId="0" fontId="65" fillId="0" borderId="0" xfId="0" applyFont="1"/>
    <xf numFmtId="0" fontId="3" fillId="0" borderId="0" xfId="0" applyFont="1"/>
    <xf numFmtId="3" fontId="38" fillId="11" borderId="14" xfId="0" applyNumberFormat="1" applyFont="1" applyFill="1" applyBorder="1" applyAlignment="1">
      <alignment horizontal="center" vertical="center" wrapText="1"/>
    </xf>
    <xf numFmtId="3" fontId="38" fillId="13" borderId="14" xfId="0" applyNumberFormat="1" applyFont="1" applyFill="1" applyBorder="1" applyAlignment="1">
      <alignment horizontal="center" vertical="center" wrapText="1"/>
    </xf>
    <xf numFmtId="0" fontId="19" fillId="0" borderId="63" xfId="0" applyFont="1" applyBorder="1" applyAlignment="1">
      <alignment horizontal="justify" vertical="center" wrapText="1"/>
    </xf>
    <xf numFmtId="3" fontId="27" fillId="0" borderId="49" xfId="0" applyNumberFormat="1" applyFont="1" applyBorder="1" applyAlignment="1">
      <alignment horizontal="center" vertical="center" wrapText="1"/>
    </xf>
    <xf numFmtId="3" fontId="27" fillId="3" borderId="49" xfId="0" applyNumberFormat="1" applyFont="1" applyFill="1" applyBorder="1" applyAlignment="1">
      <alignment horizontal="center" vertical="center" wrapText="1"/>
    </xf>
    <xf numFmtId="168" fontId="38" fillId="0" borderId="49" xfId="0" applyNumberFormat="1" applyFont="1" applyBorder="1" applyAlignment="1">
      <alignment horizontal="right" vertical="center" wrapText="1"/>
    </xf>
    <xf numFmtId="0" fontId="19" fillId="0" borderId="57" xfId="0" applyFont="1" applyBorder="1"/>
    <xf numFmtId="0" fontId="19" fillId="0" borderId="52" xfId="0" applyFont="1" applyBorder="1"/>
    <xf numFmtId="0" fontId="19" fillId="0" borderId="62" xfId="0" applyFont="1" applyBorder="1"/>
    <xf numFmtId="0" fontId="64" fillId="0" borderId="45" xfId="0" applyFont="1" applyBorder="1"/>
    <xf numFmtId="0" fontId="26" fillId="0" borderId="14" xfId="0" applyFont="1" applyBorder="1" applyAlignment="1">
      <alignment horizontal="center"/>
    </xf>
    <xf numFmtId="0" fontId="26" fillId="0" borderId="47" xfId="0" applyFont="1" applyBorder="1" applyAlignment="1">
      <alignment horizontal="center"/>
    </xf>
    <xf numFmtId="3" fontId="38" fillId="13" borderId="14" xfId="0" applyNumberFormat="1" applyFont="1" applyFill="1" applyBorder="1" applyAlignment="1">
      <alignment horizontal="center" vertical="center" textRotation="90" wrapText="1"/>
    </xf>
    <xf numFmtId="3" fontId="38" fillId="13" borderId="47" xfId="0" applyNumberFormat="1" applyFont="1" applyFill="1" applyBorder="1" applyAlignment="1">
      <alignment horizontal="center" vertical="center" textRotation="90" wrapText="1"/>
    </xf>
    <xf numFmtId="3" fontId="27" fillId="0" borderId="14" xfId="0" applyNumberFormat="1" applyFont="1" applyBorder="1" applyAlignment="1">
      <alignment vertical="center" wrapText="1"/>
    </xf>
    <xf numFmtId="3" fontId="27" fillId="0" borderId="14" xfId="0" applyNumberFormat="1" applyFont="1" applyBorder="1" applyAlignment="1">
      <alignment horizontal="center" vertical="center" wrapText="1"/>
    </xf>
    <xf numFmtId="4" fontId="27" fillId="0" borderId="14" xfId="0" applyNumberFormat="1" applyFont="1" applyBorder="1" applyAlignment="1">
      <alignment horizontal="right" vertical="center" wrapText="1"/>
    </xf>
    <xf numFmtId="3" fontId="27" fillId="0" borderId="14" xfId="0" applyNumberFormat="1" applyFont="1" applyBorder="1" applyAlignment="1">
      <alignment horizontal="right" vertical="center" wrapText="1"/>
    </xf>
    <xf numFmtId="4" fontId="27" fillId="0" borderId="14" xfId="0" applyNumberFormat="1" applyFont="1" applyBorder="1" applyAlignment="1">
      <alignment horizontal="center" vertical="center" wrapText="1"/>
    </xf>
    <xf numFmtId="3" fontId="27" fillId="0" borderId="51" xfId="0" applyNumberFormat="1" applyFont="1" applyBorder="1" applyAlignment="1">
      <alignment horizontal="center" vertical="center" wrapText="1"/>
    </xf>
    <xf numFmtId="3" fontId="27" fillId="0" borderId="47" xfId="0" applyNumberFormat="1" applyFont="1" applyBorder="1" applyAlignment="1">
      <alignment horizontal="center" vertical="center" wrapText="1"/>
    </xf>
    <xf numFmtId="3" fontId="27" fillId="0" borderId="52" xfId="0" applyNumberFormat="1" applyFont="1" applyBorder="1" applyAlignment="1">
      <alignment horizontal="center" vertical="center" wrapText="1"/>
    </xf>
    <xf numFmtId="4" fontId="19" fillId="0" borderId="51" xfId="0" applyNumberFormat="1" applyFont="1" applyBorder="1" applyAlignment="1">
      <alignment horizontal="center" vertical="center" wrapText="1"/>
    </xf>
    <xf numFmtId="3" fontId="27" fillId="0" borderId="56" xfId="0" applyNumberFormat="1" applyFont="1" applyBorder="1" applyAlignment="1">
      <alignment horizontal="center" vertical="center" wrapText="1"/>
    </xf>
    <xf numFmtId="4" fontId="27" fillId="0" borderId="52" xfId="0" applyNumberFormat="1" applyFont="1" applyBorder="1" applyAlignment="1">
      <alignment horizontal="center" vertical="center" wrapText="1"/>
    </xf>
    <xf numFmtId="3" fontId="27" fillId="0" borderId="62" xfId="0" applyNumberFormat="1" applyFont="1" applyBorder="1" applyAlignment="1">
      <alignment horizontal="center" vertical="center" wrapText="1"/>
    </xf>
    <xf numFmtId="3" fontId="27" fillId="0" borderId="81" xfId="0" applyNumberFormat="1" applyFont="1" applyBorder="1" applyAlignment="1">
      <alignment horizontal="right" vertical="center" wrapText="1"/>
    </xf>
    <xf numFmtId="3" fontId="27" fillId="0" borderId="83" xfId="0" applyNumberFormat="1" applyFont="1" applyBorder="1" applyAlignment="1">
      <alignment horizontal="center" vertical="center" wrapText="1"/>
    </xf>
    <xf numFmtId="3" fontId="27" fillId="0" borderId="51" xfId="0" applyNumberFormat="1" applyFont="1" applyBorder="1" applyAlignment="1">
      <alignment vertical="center" wrapText="1"/>
    </xf>
    <xf numFmtId="4" fontId="27" fillId="0" borderId="51" xfId="0" applyNumberFormat="1" applyFont="1" applyBorder="1" applyAlignment="1">
      <alignment horizontal="right" vertical="center" wrapText="1"/>
    </xf>
    <xf numFmtId="3" fontId="27" fillId="0" borderId="51" xfId="0" applyNumberFormat="1" applyFont="1" applyBorder="1" applyAlignment="1">
      <alignment horizontal="right" vertical="center" wrapText="1"/>
    </xf>
    <xf numFmtId="3" fontId="27" fillId="0" borderId="72" xfId="0" applyNumberFormat="1" applyFont="1" applyBorder="1" applyAlignment="1">
      <alignment horizontal="right" vertical="center" wrapText="1"/>
    </xf>
    <xf numFmtId="3" fontId="27" fillId="0" borderId="69" xfId="0" applyNumberFormat="1" applyFont="1" applyBorder="1" applyAlignment="1">
      <alignment horizontal="center" vertical="center" wrapText="1"/>
    </xf>
    <xf numFmtId="4" fontId="19" fillId="0" borderId="81" xfId="0" applyNumberFormat="1" applyFont="1" applyBorder="1" applyAlignment="1">
      <alignment horizontal="center" vertical="center" wrapText="1"/>
    </xf>
    <xf numFmtId="4" fontId="27" fillId="0" borderId="12" xfId="0" applyNumberFormat="1" applyFont="1" applyBorder="1" applyAlignment="1">
      <alignment horizontal="center" vertical="center" wrapText="1"/>
    </xf>
    <xf numFmtId="3" fontId="27" fillId="0" borderId="19" xfId="0" applyNumberFormat="1" applyFont="1" applyBorder="1" applyAlignment="1">
      <alignment vertical="center" wrapText="1"/>
    </xf>
    <xf numFmtId="3" fontId="27" fillId="0" borderId="19" xfId="0" applyNumberFormat="1" applyFont="1" applyBorder="1" applyAlignment="1">
      <alignment horizontal="center" vertical="center" wrapText="1"/>
    </xf>
    <xf numFmtId="4" fontId="19" fillId="0" borderId="72" xfId="0" applyNumberFormat="1" applyFont="1" applyBorder="1" applyAlignment="1">
      <alignment horizontal="center" vertical="center" wrapText="1"/>
    </xf>
    <xf numFmtId="3" fontId="27" fillId="0" borderId="52" xfId="0" applyNumberFormat="1" applyFont="1" applyBorder="1" applyAlignment="1">
      <alignment vertical="center" wrapText="1"/>
    </xf>
    <xf numFmtId="4" fontId="27" fillId="0" borderId="52" xfId="0" applyNumberFormat="1" applyFont="1" applyBorder="1" applyAlignment="1">
      <alignment horizontal="right" vertical="center" wrapText="1"/>
    </xf>
    <xf numFmtId="3" fontId="27" fillId="0" borderId="52" xfId="0" applyNumberFormat="1" applyFont="1" applyBorder="1" applyAlignment="1">
      <alignment horizontal="right" vertical="center" wrapText="1"/>
    </xf>
    <xf numFmtId="4" fontId="27" fillId="0" borderId="92" xfId="0" applyNumberFormat="1" applyFont="1" applyBorder="1" applyAlignment="1">
      <alignment horizontal="right" vertical="center" wrapText="1"/>
    </xf>
    <xf numFmtId="0" fontId="0" fillId="0" borderId="12" xfId="0" applyBorder="1"/>
    <xf numFmtId="3" fontId="27" fillId="0" borderId="99" xfId="0" applyNumberFormat="1" applyFont="1" applyBorder="1" applyAlignment="1">
      <alignment horizontal="right" vertical="center" wrapText="1"/>
    </xf>
    <xf numFmtId="3" fontId="27" fillId="0" borderId="71" xfId="0" applyNumberFormat="1" applyFont="1" applyBorder="1" applyAlignment="1">
      <alignment horizontal="center" vertical="center" wrapText="1"/>
    </xf>
    <xf numFmtId="4" fontId="27" fillId="0" borderId="81" xfId="0" applyNumberFormat="1" applyFont="1" applyBorder="1" applyAlignment="1">
      <alignment horizontal="right" vertical="center" wrapText="1"/>
    </xf>
    <xf numFmtId="3" fontId="27" fillId="0" borderId="82" xfId="0" applyNumberFormat="1" applyFont="1" applyBorder="1" applyAlignment="1">
      <alignment horizontal="right" vertical="center" wrapText="1"/>
    </xf>
    <xf numFmtId="4" fontId="27" fillId="0" borderId="72" xfId="0" applyNumberFormat="1" applyFont="1" applyBorder="1" applyAlignment="1">
      <alignment horizontal="right" vertical="center" wrapText="1"/>
    </xf>
    <xf numFmtId="0" fontId="0" fillId="0" borderId="23" xfId="0" applyBorder="1"/>
    <xf numFmtId="3" fontId="27" fillId="0" borderId="53" xfId="0" applyNumberFormat="1" applyFont="1" applyBorder="1" applyAlignment="1">
      <alignment horizontal="right" vertical="center" wrapText="1"/>
    </xf>
    <xf numFmtId="3" fontId="27" fillId="0" borderId="23" xfId="0" applyNumberFormat="1" applyFont="1" applyBorder="1" applyAlignment="1">
      <alignment vertical="center" wrapText="1"/>
    </xf>
    <xf numFmtId="3" fontId="27" fillId="0" borderId="12" xfId="0" applyNumberFormat="1" applyFont="1" applyBorder="1" applyAlignment="1">
      <alignment vertical="center" wrapText="1"/>
    </xf>
    <xf numFmtId="3" fontId="37" fillId="0" borderId="14" xfId="0" applyNumberFormat="1" applyFont="1" applyBorder="1" applyAlignment="1">
      <alignment horizontal="center" vertical="center" wrapText="1"/>
    </xf>
    <xf numFmtId="3" fontId="37" fillId="0" borderId="47" xfId="0" applyNumberFormat="1" applyFont="1" applyBorder="1" applyAlignment="1">
      <alignment horizontal="center" vertical="center" wrapText="1"/>
    </xf>
    <xf numFmtId="3" fontId="27" fillId="0" borderId="83" xfId="0" applyNumberFormat="1" applyFont="1" applyBorder="1" applyAlignment="1">
      <alignment horizontal="right" vertical="center" wrapText="1"/>
    </xf>
    <xf numFmtId="0" fontId="0" fillId="0" borderId="19" xfId="0" applyBorder="1" applyAlignment="1">
      <alignment horizontal="center"/>
    </xf>
    <xf numFmtId="164" fontId="1" fillId="0" borderId="19" xfId="1" applyBorder="1"/>
    <xf numFmtId="164" fontId="27" fillId="0" borderId="51" xfId="1" applyFont="1" applyBorder="1" applyAlignment="1">
      <alignment horizontal="right" vertical="center" wrapText="1"/>
    </xf>
    <xf numFmtId="168" fontId="0" fillId="0" borderId="16" xfId="0" applyNumberFormat="1" applyBorder="1"/>
    <xf numFmtId="3" fontId="27" fillId="0" borderId="71" xfId="0" applyNumberFormat="1" applyFont="1" applyBorder="1" applyAlignment="1">
      <alignment horizontal="right" vertical="center" wrapText="1"/>
    </xf>
    <xf numFmtId="3" fontId="27" fillId="0" borderId="74" xfId="0" applyNumberFormat="1" applyFont="1" applyBorder="1" applyAlignment="1">
      <alignment horizontal="right" vertical="center" wrapText="1"/>
    </xf>
    <xf numFmtId="3" fontId="27" fillId="0" borderId="22"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164" fontId="27" fillId="0" borderId="52" xfId="1" applyFont="1" applyBorder="1" applyAlignment="1">
      <alignment horizontal="right" vertical="center" wrapText="1"/>
    </xf>
    <xf numFmtId="164" fontId="27" fillId="0" borderId="14" xfId="1" applyFont="1" applyBorder="1" applyAlignment="1">
      <alignment horizontal="right" vertical="center" wrapText="1"/>
    </xf>
    <xf numFmtId="164" fontId="1" fillId="0" borderId="12" xfId="1" applyBorder="1" applyAlignment="1">
      <alignment horizontal="center" vertical="center"/>
    </xf>
    <xf numFmtId="4" fontId="27" fillId="0" borderId="23" xfId="0" applyNumberFormat="1" applyFont="1" applyBorder="1" applyAlignment="1">
      <alignment horizontal="right" vertical="center" wrapText="1"/>
    </xf>
    <xf numFmtId="4" fontId="27" fillId="0" borderId="69" xfId="0" applyNumberFormat="1" applyFont="1" applyBorder="1" applyAlignment="1">
      <alignment horizontal="right" vertical="center" wrapText="1"/>
    </xf>
    <xf numFmtId="4" fontId="27" fillId="0" borderId="19" xfId="0" applyNumberFormat="1" applyFont="1" applyBorder="1" applyAlignment="1">
      <alignment horizontal="right" vertical="center" wrapText="1"/>
    </xf>
    <xf numFmtId="168" fontId="0" fillId="0" borderId="19" xfId="0" applyNumberFormat="1" applyBorder="1"/>
    <xf numFmtId="43" fontId="0" fillId="0" borderId="0" xfId="0" applyNumberFormat="1"/>
    <xf numFmtId="0" fontId="38" fillId="0" borderId="0" xfId="3" applyFont="1" applyAlignment="1">
      <alignment vertical="center"/>
    </xf>
    <xf numFmtId="0" fontId="38" fillId="0" borderId="0" xfId="0" applyFont="1"/>
    <xf numFmtId="0" fontId="26" fillId="0" borderId="0" xfId="0" applyFont="1" applyAlignment="1">
      <alignment horizontal="left" vertical="center" wrapText="1"/>
    </xf>
    <xf numFmtId="0" fontId="46" fillId="0" borderId="0" xfId="0" applyFont="1"/>
    <xf numFmtId="0" fontId="26" fillId="0" borderId="0" xfId="0" applyFont="1" applyAlignment="1">
      <alignment vertical="center" wrapText="1"/>
    </xf>
    <xf numFmtId="3" fontId="38" fillId="2" borderId="14" xfId="0" applyNumberFormat="1" applyFont="1" applyFill="1" applyBorder="1" applyAlignment="1">
      <alignment horizontal="center" vertical="center" wrapText="1"/>
    </xf>
    <xf numFmtId="0" fontId="19" fillId="0" borderId="63" xfId="0" applyFont="1" applyBorder="1" applyAlignment="1">
      <alignment horizontal="justify" vertical="top" wrapText="1"/>
    </xf>
    <xf numFmtId="3" fontId="27" fillId="0" borderId="49" xfId="0" applyNumberFormat="1" applyFont="1" applyBorder="1" applyAlignment="1">
      <alignment horizontal="left" vertical="center" wrapText="1"/>
    </xf>
    <xf numFmtId="4" fontId="38" fillId="0" borderId="49" xfId="0" applyNumberFormat="1" applyFont="1" applyBorder="1" applyAlignment="1">
      <alignment horizontal="right" vertical="center" wrapText="1"/>
    </xf>
    <xf numFmtId="0" fontId="67" fillId="0" borderId="45" xfId="0" applyFont="1" applyBorder="1"/>
    <xf numFmtId="3" fontId="38" fillId="2" borderId="51" xfId="0" applyNumberFormat="1" applyFont="1" applyFill="1" applyBorder="1" applyAlignment="1">
      <alignment horizontal="center" vertical="center" wrapText="1"/>
    </xf>
    <xf numFmtId="3" fontId="38" fillId="2" borderId="14" xfId="0" applyNumberFormat="1" applyFont="1" applyFill="1" applyBorder="1" applyAlignment="1">
      <alignment horizontal="center" vertical="center" textRotation="90" wrapText="1"/>
    </xf>
    <xf numFmtId="3" fontId="38" fillId="2" borderId="47" xfId="0" applyNumberFormat="1" applyFont="1" applyFill="1" applyBorder="1" applyAlignment="1">
      <alignment horizontal="center" vertical="center" textRotation="90" wrapText="1"/>
    </xf>
    <xf numFmtId="0" fontId="19" fillId="0" borderId="19" xfId="0" applyFont="1" applyBorder="1" applyAlignment="1">
      <alignment horizontal="justify" vertical="top" wrapText="1"/>
    </xf>
    <xf numFmtId="4" fontId="20" fillId="0" borderId="16" xfId="0" applyNumberFormat="1" applyFont="1" applyBorder="1" applyAlignment="1">
      <alignment horizontal="center" vertical="center" wrapText="1"/>
    </xf>
    <xf numFmtId="3" fontId="37" fillId="0" borderId="102" xfId="0" applyNumberFormat="1" applyFont="1" applyBorder="1" applyAlignment="1">
      <alignment vertical="center" wrapText="1"/>
    </xf>
    <xf numFmtId="3" fontId="37" fillId="0" borderId="102" xfId="0" applyNumberFormat="1" applyFont="1" applyBorder="1" applyAlignment="1">
      <alignment horizontal="center" vertical="center" wrapText="1"/>
    </xf>
    <xf numFmtId="4" fontId="37" fillId="0" borderId="102" xfId="0" applyNumberFormat="1" applyFont="1" applyBorder="1" applyAlignment="1">
      <alignment horizontal="right" vertical="center" wrapText="1"/>
    </xf>
    <xf numFmtId="4" fontId="37" fillId="0" borderId="102" xfId="0" applyNumberFormat="1" applyFont="1" applyBorder="1" applyAlignment="1">
      <alignment horizontal="center" vertical="center" wrapText="1"/>
    </xf>
    <xf numFmtId="49" fontId="37" fillId="0" borderId="83" xfId="0" applyNumberFormat="1" applyFont="1" applyBorder="1" applyAlignment="1">
      <alignment horizontal="center" vertical="center" wrapText="1"/>
    </xf>
    <xf numFmtId="49" fontId="37" fillId="0" borderId="14" xfId="0" applyNumberFormat="1" applyFont="1" applyBorder="1" applyAlignment="1">
      <alignment horizontal="center" vertical="center" wrapText="1"/>
    </xf>
    <xf numFmtId="0" fontId="20" fillId="0" borderId="102" xfId="0" applyFont="1" applyBorder="1" applyAlignment="1">
      <alignment horizontal="center" vertical="center"/>
    </xf>
    <xf numFmtId="49" fontId="37" fillId="0" borderId="82" xfId="0" applyNumberFormat="1" applyFont="1" applyBorder="1" applyAlignment="1">
      <alignment horizontal="center" vertical="center" wrapText="1"/>
    </xf>
    <xf numFmtId="3" fontId="37" fillId="0" borderId="82" xfId="0" applyNumberFormat="1" applyFont="1" applyBorder="1" applyAlignment="1">
      <alignment horizontal="center" vertical="center" wrapText="1"/>
    </xf>
    <xf numFmtId="49" fontId="37" fillId="0" borderId="104" xfId="0" applyNumberFormat="1" applyFont="1" applyBorder="1" applyAlignment="1">
      <alignment horizontal="center" vertical="center" wrapText="1"/>
    </xf>
    <xf numFmtId="49" fontId="37" fillId="0" borderId="105" xfId="0" applyNumberFormat="1" applyFont="1" applyBorder="1" applyAlignment="1">
      <alignment horizontal="center" vertical="center" wrapText="1"/>
    </xf>
    <xf numFmtId="3" fontId="37" fillId="0" borderId="105" xfId="0" applyNumberFormat="1" applyFont="1" applyBorder="1" applyAlignment="1">
      <alignment horizontal="center" vertical="center" wrapText="1"/>
    </xf>
    <xf numFmtId="4" fontId="36" fillId="0" borderId="102" xfId="0" applyNumberFormat="1" applyFont="1" applyBorder="1" applyAlignment="1">
      <alignment horizontal="center" vertical="center" wrapText="1"/>
    </xf>
    <xf numFmtId="4" fontId="20" fillId="3" borderId="69" xfId="0" applyNumberFormat="1" applyFont="1" applyFill="1" applyBorder="1" applyAlignment="1">
      <alignment horizontal="center" vertical="center"/>
    </xf>
    <xf numFmtId="4" fontId="20" fillId="3" borderId="51" xfId="0" applyNumberFormat="1" applyFont="1" applyFill="1" applyBorder="1" applyAlignment="1">
      <alignment horizontal="center" vertical="center"/>
    </xf>
    <xf numFmtId="0" fontId="20" fillId="3" borderId="51" xfId="0" applyFont="1" applyFill="1" applyBorder="1" applyAlignment="1">
      <alignment horizontal="center" vertical="center"/>
    </xf>
    <xf numFmtId="49" fontId="37" fillId="0" borderId="69" xfId="0" applyNumberFormat="1" applyFont="1" applyBorder="1" applyAlignment="1">
      <alignment horizontal="center" vertical="center" wrapText="1"/>
    </xf>
    <xf numFmtId="49" fontId="37" fillId="0" borderId="51" xfId="0" applyNumberFormat="1" applyFont="1" applyBorder="1" applyAlignment="1">
      <alignment horizontal="center" vertical="center" wrapText="1"/>
    </xf>
    <xf numFmtId="3" fontId="37" fillId="0" borderId="51" xfId="0" applyNumberFormat="1" applyFont="1" applyBorder="1" applyAlignment="1">
      <alignment horizontal="center" vertical="center" wrapText="1"/>
    </xf>
    <xf numFmtId="3" fontId="37" fillId="0" borderId="56" xfId="0" applyNumberFormat="1" applyFont="1" applyBorder="1" applyAlignment="1">
      <alignment horizontal="center" vertical="center" wrapText="1"/>
    </xf>
    <xf numFmtId="49" fontId="37" fillId="0" borderId="108" xfId="0" applyNumberFormat="1" applyFont="1" applyBorder="1" applyAlignment="1">
      <alignment horizontal="center" vertical="center" wrapText="1"/>
    </xf>
    <xf numFmtId="49" fontId="37" fillId="0" borderId="109" xfId="0" applyNumberFormat="1" applyFont="1" applyBorder="1" applyAlignment="1">
      <alignment horizontal="center" vertical="center" wrapText="1"/>
    </xf>
    <xf numFmtId="3" fontId="37" fillId="0" borderId="109" xfId="0" applyNumberFormat="1" applyFont="1" applyBorder="1" applyAlignment="1">
      <alignment horizontal="center" vertical="center" wrapText="1"/>
    </xf>
    <xf numFmtId="3" fontId="37" fillId="0" borderId="110" xfId="0" applyNumberFormat="1" applyFont="1" applyBorder="1" applyAlignment="1">
      <alignment horizontal="center" vertical="center" wrapText="1"/>
    </xf>
    <xf numFmtId="4" fontId="20" fillId="0" borderId="102" xfId="0" applyNumberFormat="1" applyFont="1" applyBorder="1" applyAlignment="1">
      <alignment horizontal="right" vertical="center"/>
    </xf>
    <xf numFmtId="4" fontId="20" fillId="0" borderId="102" xfId="0" applyNumberFormat="1" applyFont="1" applyBorder="1" applyAlignment="1">
      <alignment horizontal="center" vertical="center"/>
    </xf>
    <xf numFmtId="4" fontId="20" fillId="0" borderId="102" xfId="0" applyNumberFormat="1" applyFont="1" applyBorder="1"/>
    <xf numFmtId="4" fontId="35" fillId="0" borderId="102" xfId="0" applyNumberFormat="1" applyFont="1" applyBorder="1"/>
    <xf numFmtId="0" fontId="35" fillId="0" borderId="102" xfId="0" applyFont="1" applyBorder="1" applyAlignment="1">
      <alignment horizontal="right"/>
    </xf>
    <xf numFmtId="4" fontId="19" fillId="0" borderId="19" xfId="0" applyNumberFormat="1" applyFont="1" applyBorder="1" applyAlignment="1">
      <alignment horizontal="center" vertical="center" wrapText="1"/>
    </xf>
    <xf numFmtId="3" fontId="37" fillId="0" borderId="111" xfId="0" applyNumberFormat="1" applyFont="1" applyBorder="1" applyAlignment="1">
      <alignment vertical="center" wrapText="1"/>
    </xf>
    <xf numFmtId="0" fontId="19" fillId="0" borderId="102" xfId="0" applyFont="1" applyBorder="1" applyAlignment="1">
      <alignment horizontal="center" vertical="center"/>
    </xf>
    <xf numFmtId="4" fontId="19" fillId="0" borderId="102" xfId="0" applyNumberFormat="1" applyFont="1" applyBorder="1" applyAlignment="1">
      <alignment horizontal="center" vertical="center"/>
    </xf>
    <xf numFmtId="4" fontId="19" fillId="0" borderId="102" xfId="0" applyNumberFormat="1" applyFont="1" applyBorder="1"/>
    <xf numFmtId="4" fontId="26" fillId="0" borderId="102" xfId="0" applyNumberFormat="1" applyFont="1" applyBorder="1"/>
    <xf numFmtId="0" fontId="26" fillId="0" borderId="102" xfId="0" applyFont="1" applyBorder="1" applyAlignment="1">
      <alignment horizontal="right"/>
    </xf>
    <xf numFmtId="49" fontId="19" fillId="3" borderId="112" xfId="0" applyNumberFormat="1" applyFont="1" applyFill="1" applyBorder="1" applyAlignment="1">
      <alignment horizontal="center" vertical="center"/>
    </xf>
    <xf numFmtId="4" fontId="26" fillId="0" borderId="0" xfId="0" applyNumberFormat="1" applyFont="1" applyAlignment="1">
      <alignment horizontal="center" vertical="center" wrapText="1"/>
    </xf>
    <xf numFmtId="3" fontId="27" fillId="0" borderId="0" xfId="0" applyNumberFormat="1" applyFont="1" applyAlignment="1">
      <alignment vertical="center" wrapText="1"/>
    </xf>
    <xf numFmtId="0" fontId="26" fillId="0" borderId="0" xfId="0" applyFont="1" applyAlignment="1">
      <alignment horizontal="center" vertical="center"/>
    </xf>
    <xf numFmtId="0" fontId="26" fillId="0" borderId="0" xfId="0" applyFont="1" applyAlignment="1">
      <alignment horizontal="right"/>
    </xf>
    <xf numFmtId="4" fontId="26" fillId="3" borderId="53" xfId="0" applyNumberFormat="1" applyFont="1" applyFill="1" applyBorder="1" applyAlignment="1">
      <alignment horizontal="center"/>
    </xf>
    <xf numFmtId="0" fontId="19" fillId="3" borderId="0" xfId="0" applyFont="1" applyFill="1"/>
    <xf numFmtId="0" fontId="27" fillId="0" borderId="19" xfId="0" applyFont="1" applyBorder="1" applyAlignment="1">
      <alignment horizontal="justify" vertical="center" wrapText="1"/>
    </xf>
    <xf numFmtId="0" fontId="37" fillId="0" borderId="114" xfId="0" applyFont="1" applyBorder="1" applyAlignment="1">
      <alignment horizontal="center" vertical="center" wrapText="1"/>
    </xf>
    <xf numFmtId="164" fontId="37" fillId="0" borderId="114" xfId="5" applyFont="1" applyBorder="1" applyAlignment="1">
      <alignment horizontal="center" vertical="center"/>
    </xf>
    <xf numFmtId="164" fontId="37" fillId="3" borderId="115" xfId="5" applyFont="1" applyFill="1" applyBorder="1" applyAlignment="1">
      <alignment horizontal="center" vertical="center"/>
    </xf>
    <xf numFmtId="4" fontId="37" fillId="0" borderId="19" xfId="0" applyNumberFormat="1" applyFont="1" applyBorder="1" applyAlignment="1">
      <alignment horizontal="center" vertical="center" wrapText="1"/>
    </xf>
    <xf numFmtId="3" fontId="37" fillId="0" borderId="26" xfId="0" applyNumberFormat="1" applyFont="1" applyBorder="1" applyAlignment="1">
      <alignment horizontal="center" vertical="center" wrapText="1"/>
    </xf>
    <xf numFmtId="3" fontId="37" fillId="0" borderId="23" xfId="0" applyNumberFormat="1" applyFont="1" applyBorder="1" applyAlignment="1">
      <alignment horizontal="center" vertical="center" wrapText="1"/>
    </xf>
    <xf numFmtId="3" fontId="37" fillId="0" borderId="27" xfId="0" applyNumberFormat="1" applyFont="1" applyBorder="1" applyAlignment="1">
      <alignment horizontal="center" vertical="center" wrapText="1"/>
    </xf>
    <xf numFmtId="3" fontId="37" fillId="0" borderId="116" xfId="0" applyNumberFormat="1" applyFont="1" applyBorder="1" applyAlignment="1">
      <alignment horizontal="center" vertical="center" wrapText="1"/>
    </xf>
    <xf numFmtId="0" fontId="0" fillId="0" borderId="117" xfId="0" applyBorder="1"/>
    <xf numFmtId="0" fontId="0" fillId="0" borderId="118" xfId="0" applyBorder="1"/>
    <xf numFmtId="1" fontId="0" fillId="0" borderId="0" xfId="0" applyNumberFormat="1"/>
    <xf numFmtId="0" fontId="37" fillId="3" borderId="24" xfId="0" applyFont="1" applyFill="1" applyBorder="1" applyAlignment="1">
      <alignment horizontal="center" vertical="center" wrapText="1"/>
    </xf>
    <xf numFmtId="164" fontId="37" fillId="3" borderId="24" xfId="5" applyFont="1" applyFill="1" applyBorder="1" applyAlignment="1">
      <alignment horizontal="center" vertical="center"/>
    </xf>
    <xf numFmtId="164" fontId="37" fillId="3" borderId="29" xfId="5" applyFont="1" applyFill="1" applyBorder="1" applyAlignment="1">
      <alignment horizontal="center" vertical="center"/>
    </xf>
    <xf numFmtId="3" fontId="37" fillId="0" borderId="111" xfId="0" applyNumberFormat="1" applyFont="1" applyBorder="1" applyAlignment="1">
      <alignment horizontal="center" vertical="center" wrapText="1"/>
    </xf>
    <xf numFmtId="3" fontId="37" fillId="0" borderId="119" xfId="0" applyNumberFormat="1" applyFont="1" applyBorder="1" applyAlignment="1">
      <alignment horizontal="center" vertical="center" wrapText="1"/>
    </xf>
    <xf numFmtId="49" fontId="37" fillId="0" borderId="102" xfId="0" applyNumberFormat="1" applyFont="1" applyBorder="1" applyAlignment="1">
      <alignment horizontal="center" vertical="center" wrapText="1"/>
    </xf>
    <xf numFmtId="0" fontId="0" fillId="0" borderId="120" xfId="0" applyBorder="1"/>
    <xf numFmtId="0" fontId="27" fillId="0" borderId="102" xfId="0" applyFont="1" applyBorder="1" applyAlignment="1">
      <alignment horizontal="justify" vertical="center" wrapText="1"/>
    </xf>
    <xf numFmtId="1" fontId="37" fillId="0" borderId="102" xfId="0" applyNumberFormat="1" applyFont="1" applyBorder="1" applyAlignment="1">
      <alignment horizontal="center" vertical="center" wrapText="1"/>
    </xf>
    <xf numFmtId="0" fontId="37" fillId="0" borderId="102" xfId="0" applyFont="1" applyBorder="1" applyAlignment="1">
      <alignment horizontal="center" vertical="center" wrapText="1"/>
    </xf>
    <xf numFmtId="164" fontId="37" fillId="0" borderId="102" xfId="5" applyFont="1" applyBorder="1" applyAlignment="1">
      <alignment horizontal="center" vertical="center"/>
    </xf>
    <xf numFmtId="164" fontId="37" fillId="3" borderId="119" xfId="5" applyFont="1" applyFill="1" applyBorder="1" applyAlignment="1">
      <alignment horizontal="center" vertical="center"/>
    </xf>
    <xf numFmtId="0" fontId="37" fillId="3" borderId="102" xfId="0" applyFont="1" applyFill="1" applyBorder="1" applyAlignment="1">
      <alignment horizontal="center" vertical="center" wrapText="1"/>
    </xf>
    <xf numFmtId="0" fontId="0" fillId="0" borderId="121" xfId="0" applyBorder="1"/>
    <xf numFmtId="0" fontId="0" fillId="0" borderId="122" xfId="0" applyBorder="1"/>
    <xf numFmtId="0" fontId="27" fillId="0" borderId="102" xfId="0" applyFont="1" applyBorder="1" applyAlignment="1">
      <alignment horizontal="justify" vertical="center"/>
    </xf>
    <xf numFmtId="0" fontId="27" fillId="0" borderId="102" xfId="0" applyFont="1" applyBorder="1" applyAlignment="1">
      <alignment horizontal="center" vertical="center" wrapText="1"/>
    </xf>
    <xf numFmtId="4" fontId="37" fillId="3" borderId="19" xfId="0" applyNumberFormat="1" applyFont="1" applyFill="1" applyBorder="1" applyAlignment="1">
      <alignment horizontal="center" vertical="center" wrapText="1"/>
    </xf>
    <xf numFmtId="3" fontId="37" fillId="3" borderId="111" xfId="0" applyNumberFormat="1" applyFont="1" applyFill="1" applyBorder="1" applyAlignment="1">
      <alignment horizontal="center" vertical="center" wrapText="1"/>
    </xf>
    <xf numFmtId="3" fontId="37" fillId="3" borderId="102" xfId="0" applyNumberFormat="1" applyFont="1" applyFill="1" applyBorder="1" applyAlignment="1">
      <alignment horizontal="center" vertical="center" wrapText="1"/>
    </xf>
    <xf numFmtId="3" fontId="37" fillId="3" borderId="119" xfId="0" applyNumberFormat="1" applyFont="1" applyFill="1" applyBorder="1" applyAlignment="1">
      <alignment horizontal="center" vertical="center" wrapText="1"/>
    </xf>
    <xf numFmtId="49" fontId="37" fillId="3" borderId="102" xfId="0" applyNumberFormat="1" applyFont="1" applyFill="1" applyBorder="1" applyAlignment="1">
      <alignment horizontal="center" vertical="center" wrapText="1"/>
    </xf>
    <xf numFmtId="0" fontId="19" fillId="0" borderId="102" xfId="0" applyFont="1" applyBorder="1"/>
    <xf numFmtId="0" fontId="19" fillId="0" borderId="119" xfId="0" applyFont="1" applyBorder="1"/>
    <xf numFmtId="4" fontId="19" fillId="0" borderId="19" xfId="0" applyNumberFormat="1" applyFont="1" applyBorder="1"/>
    <xf numFmtId="0" fontId="19" fillId="0" borderId="111" xfId="0" applyFont="1" applyBorder="1"/>
    <xf numFmtId="0" fontId="26" fillId="0" borderId="102" xfId="0" applyFont="1" applyBorder="1"/>
    <xf numFmtId="0" fontId="26" fillId="0" borderId="119" xfId="0" applyFont="1" applyBorder="1" applyAlignment="1">
      <alignment horizontal="right"/>
    </xf>
    <xf numFmtId="0" fontId="64" fillId="0" borderId="102" xfId="0" applyFont="1" applyBorder="1"/>
    <xf numFmtId="1" fontId="19" fillId="0" borderId="102" xfId="0" applyNumberFormat="1" applyFont="1" applyBorder="1" applyAlignment="1">
      <alignment horizontal="center"/>
    </xf>
    <xf numFmtId="43" fontId="26" fillId="0" borderId="102" xfId="0" applyNumberFormat="1" applyFont="1" applyBorder="1" applyAlignment="1">
      <alignment horizontal="center"/>
    </xf>
    <xf numFmtId="0" fontId="19" fillId="3" borderId="102" xfId="0" applyFont="1" applyFill="1" applyBorder="1" applyAlignment="1">
      <alignment horizontal="center"/>
    </xf>
    <xf numFmtId="164" fontId="19" fillId="3" borderId="102" xfId="0" applyNumberFormat="1" applyFont="1" applyFill="1" applyBorder="1" applyAlignment="1">
      <alignment horizontal="center"/>
    </xf>
    <xf numFmtId="164" fontId="19" fillId="3" borderId="119" xfId="0" applyNumberFormat="1" applyFont="1" applyFill="1" applyBorder="1" applyAlignment="1">
      <alignment horizontal="center"/>
    </xf>
    <xf numFmtId="164" fontId="20" fillId="3" borderId="119" xfId="0" applyNumberFormat="1" applyFont="1" applyFill="1" applyBorder="1" applyAlignment="1">
      <alignment horizontal="center"/>
    </xf>
    <xf numFmtId="0" fontId="26" fillId="0" borderId="111" xfId="0" applyFont="1" applyBorder="1" applyAlignment="1">
      <alignment horizontal="center"/>
    </xf>
    <xf numFmtId="0" fontId="26" fillId="0" borderId="102" xfId="0" applyFont="1" applyBorder="1" applyAlignment="1">
      <alignment horizontal="center"/>
    </xf>
    <xf numFmtId="0" fontId="26" fillId="0" borderId="119" xfId="0" applyFont="1" applyBorder="1" applyAlignment="1">
      <alignment horizontal="center"/>
    </xf>
    <xf numFmtId="1" fontId="19" fillId="0" borderId="0" xfId="0" applyNumberFormat="1" applyFont="1"/>
    <xf numFmtId="0" fontId="3" fillId="3" borderId="125" xfId="0" applyFont="1" applyFill="1" applyBorder="1"/>
    <xf numFmtId="3" fontId="36" fillId="0" borderId="102" xfId="0" applyNumberFormat="1" applyFont="1" applyBorder="1" applyAlignment="1">
      <alignment horizontal="center" vertical="center" wrapText="1"/>
    </xf>
    <xf numFmtId="0" fontId="0" fillId="0" borderId="126" xfId="0" applyBorder="1"/>
    <xf numFmtId="0" fontId="0" fillId="0" borderId="125" xfId="0" applyBorder="1"/>
    <xf numFmtId="0" fontId="37" fillId="3" borderId="102" xfId="0" applyFont="1" applyFill="1" applyBorder="1" applyAlignment="1">
      <alignment horizontal="left" vertical="center" wrapText="1"/>
    </xf>
    <xf numFmtId="4" fontId="37" fillId="3" borderId="102" xfId="0" applyNumberFormat="1" applyFont="1" applyFill="1" applyBorder="1" applyAlignment="1">
      <alignment horizontal="right" vertical="center" wrapText="1"/>
    </xf>
    <xf numFmtId="0" fontId="20" fillId="0" borderId="102" xfId="0" applyFont="1" applyBorder="1" applyAlignment="1">
      <alignment vertical="center" wrapText="1"/>
    </xf>
    <xf numFmtId="0" fontId="19" fillId="0" borderId="127" xfId="0" applyFont="1" applyBorder="1"/>
    <xf numFmtId="4" fontId="26" fillId="0" borderId="127" xfId="0" applyNumberFormat="1" applyFont="1" applyBorder="1"/>
    <xf numFmtId="4" fontId="19" fillId="0" borderId="127" xfId="0" applyNumberFormat="1" applyFont="1" applyBorder="1"/>
    <xf numFmtId="3" fontId="38" fillId="2" borderId="128" xfId="0" applyNumberFormat="1" applyFont="1" applyFill="1" applyBorder="1" applyAlignment="1">
      <alignment horizontal="center" vertical="center" wrapText="1"/>
    </xf>
    <xf numFmtId="0" fontId="19" fillId="0" borderId="129" xfId="0" applyFont="1" applyBorder="1" applyAlignment="1">
      <alignment horizontal="justify" vertical="top" wrapText="1"/>
    </xf>
    <xf numFmtId="3" fontId="27" fillId="0" borderId="129" xfId="0" applyNumberFormat="1" applyFont="1" applyBorder="1" applyAlignment="1">
      <alignment horizontal="left" vertical="center" wrapText="1"/>
    </xf>
    <xf numFmtId="3" fontId="27" fillId="0" borderId="129" xfId="0" applyNumberFormat="1" applyFont="1" applyBorder="1" applyAlignment="1">
      <alignment horizontal="center" vertical="center" wrapText="1"/>
    </xf>
    <xf numFmtId="3" fontId="27" fillId="3" borderId="129" xfId="0" applyNumberFormat="1" applyFont="1" applyFill="1" applyBorder="1" applyAlignment="1">
      <alignment horizontal="center" vertical="center" wrapText="1"/>
    </xf>
    <xf numFmtId="4" fontId="27" fillId="0" borderId="129" xfId="0" applyNumberFormat="1" applyFont="1" applyBorder="1" applyAlignment="1">
      <alignment horizontal="right" vertical="center" wrapText="1"/>
    </xf>
    <xf numFmtId="0" fontId="67" fillId="0" borderId="112" xfId="0" applyFont="1" applyBorder="1"/>
    <xf numFmtId="0" fontId="26" fillId="0" borderId="112" xfId="0" applyFont="1" applyBorder="1" applyAlignment="1">
      <alignment horizontal="center"/>
    </xf>
    <xf numFmtId="0" fontId="26" fillId="0" borderId="127" xfId="0" applyFont="1" applyBorder="1" applyAlignment="1">
      <alignment horizontal="center"/>
    </xf>
    <xf numFmtId="3" fontId="38" fillId="2" borderId="76" xfId="0" applyNumberFormat="1" applyFont="1" applyFill="1" applyBorder="1" applyAlignment="1">
      <alignment horizontal="center" vertical="center" wrapText="1"/>
    </xf>
    <xf numFmtId="3" fontId="38" fillId="2" borderId="51" xfId="0" applyNumberFormat="1" applyFont="1" applyFill="1" applyBorder="1" applyAlignment="1">
      <alignment horizontal="center" vertical="center" textRotation="90" wrapText="1"/>
    </xf>
    <xf numFmtId="3" fontId="38" fillId="2" borderId="56" xfId="0" applyNumberFormat="1" applyFont="1" applyFill="1" applyBorder="1" applyAlignment="1">
      <alignment horizontal="center" vertical="center" textRotation="90" wrapText="1"/>
    </xf>
    <xf numFmtId="4" fontId="19" fillId="0" borderId="102" xfId="0" applyNumberFormat="1" applyFont="1" applyBorder="1" applyAlignment="1">
      <alignment horizontal="center" vertical="center" wrapText="1"/>
    </xf>
    <xf numFmtId="3" fontId="20" fillId="0" borderId="102" xfId="0" applyNumberFormat="1" applyFont="1" applyBorder="1" applyAlignment="1">
      <alignment horizontal="center" vertical="center"/>
    </xf>
    <xf numFmtId="3" fontId="37" fillId="0" borderId="102" xfId="0" applyNumberFormat="1" applyFont="1" applyBorder="1" applyAlignment="1">
      <alignment horizontal="right" vertical="center" wrapText="1"/>
    </xf>
    <xf numFmtId="49" fontId="37" fillId="0" borderId="131" xfId="0" applyNumberFormat="1" applyFont="1" applyBorder="1" applyAlignment="1">
      <alignment horizontal="center" vertical="center" wrapText="1"/>
    </xf>
    <xf numFmtId="3" fontId="37" fillId="0" borderId="131" xfId="0" applyNumberFormat="1" applyFont="1" applyBorder="1" applyAlignment="1">
      <alignment horizontal="center" vertical="center" wrapText="1"/>
    </xf>
    <xf numFmtId="4" fontId="19" fillId="0" borderId="102" xfId="0" applyNumberFormat="1" applyFont="1" applyBorder="1" applyAlignment="1">
      <alignment vertical="center" wrapText="1"/>
    </xf>
    <xf numFmtId="49" fontId="37" fillId="0" borderId="132" xfId="0" applyNumberFormat="1" applyFont="1" applyBorder="1" applyAlignment="1">
      <alignment horizontal="center" vertical="center" wrapText="1"/>
    </xf>
    <xf numFmtId="3" fontId="37" fillId="0" borderId="132" xfId="0" applyNumberFormat="1" applyFont="1" applyBorder="1" applyAlignment="1">
      <alignment horizontal="center" vertical="center" wrapText="1"/>
    </xf>
    <xf numFmtId="4" fontId="19" fillId="0" borderId="127" xfId="0" applyNumberFormat="1" applyFont="1" applyBorder="1" applyAlignment="1">
      <alignment horizontal="right" vertical="center" wrapText="1"/>
    </xf>
    <xf numFmtId="3" fontId="37" fillId="0" borderId="127" xfId="0" applyNumberFormat="1" applyFont="1" applyBorder="1" applyAlignment="1">
      <alignment vertical="center" wrapText="1"/>
    </xf>
    <xf numFmtId="3" fontId="37" fillId="0" borderId="127" xfId="0" applyNumberFormat="1" applyFont="1" applyBorder="1" applyAlignment="1">
      <alignment horizontal="center" vertical="center" wrapText="1"/>
    </xf>
    <xf numFmtId="4" fontId="37" fillId="0" borderId="127" xfId="0" applyNumberFormat="1" applyFont="1" applyBorder="1" applyAlignment="1">
      <alignment horizontal="right" vertical="center" wrapText="1"/>
    </xf>
    <xf numFmtId="3" fontId="37" fillId="0" borderId="127" xfId="0" applyNumberFormat="1" applyFont="1" applyBorder="1" applyAlignment="1">
      <alignment horizontal="right" vertical="center" wrapText="1"/>
    </xf>
    <xf numFmtId="4" fontId="26" fillId="0" borderId="19" xfId="0" applyNumberFormat="1" applyFont="1" applyBorder="1" applyAlignment="1">
      <alignment horizontal="right" vertical="center" wrapText="1"/>
    </xf>
    <xf numFmtId="3" fontId="27" fillId="0" borderId="19" xfId="0" applyNumberFormat="1" applyFont="1" applyBorder="1" applyAlignment="1">
      <alignment horizontal="right" vertical="center" wrapText="1"/>
    </xf>
    <xf numFmtId="3" fontId="38" fillId="0" borderId="19" xfId="0" applyNumberFormat="1" applyFont="1" applyBorder="1" applyAlignment="1">
      <alignment horizontal="center" vertical="center" wrapText="1"/>
    </xf>
    <xf numFmtId="3" fontId="38" fillId="14" borderId="14" xfId="0" applyNumberFormat="1" applyFont="1" applyFill="1" applyBorder="1" applyAlignment="1">
      <alignment horizontal="center" vertical="center" wrapText="1"/>
    </xf>
    <xf numFmtId="0" fontId="26" fillId="0" borderId="63" xfId="0" applyFont="1" applyBorder="1" applyAlignment="1">
      <alignment horizontal="center" vertical="center" wrapText="1"/>
    </xf>
    <xf numFmtId="3" fontId="38" fillId="14" borderId="14" xfId="0" applyNumberFormat="1" applyFont="1" applyFill="1" applyBorder="1" applyAlignment="1">
      <alignment horizontal="center" vertical="center" textRotation="90" wrapText="1"/>
    </xf>
    <xf numFmtId="3" fontId="38" fillId="14" borderId="47" xfId="0" applyNumberFormat="1" applyFont="1" applyFill="1" applyBorder="1" applyAlignment="1">
      <alignment horizontal="center" vertical="center" textRotation="90" wrapText="1"/>
    </xf>
    <xf numFmtId="3" fontId="27" fillId="3" borderId="14" xfId="0" applyNumberFormat="1" applyFont="1" applyFill="1" applyBorder="1" applyAlignment="1">
      <alignment horizontal="left" wrapText="1"/>
    </xf>
    <xf numFmtId="3" fontId="27" fillId="3" borderId="14" xfId="0" applyNumberFormat="1" applyFont="1" applyFill="1" applyBorder="1" applyAlignment="1">
      <alignment horizontal="center" vertical="center" wrapText="1"/>
    </xf>
    <xf numFmtId="4" fontId="27" fillId="3" borderId="14" xfId="0" applyNumberFormat="1" applyFont="1" applyFill="1" applyBorder="1" applyAlignment="1">
      <alignment horizontal="right" vertical="center" wrapText="1"/>
    </xf>
    <xf numFmtId="3" fontId="27" fillId="3" borderId="14" xfId="0" applyNumberFormat="1" applyFont="1" applyFill="1" applyBorder="1" applyAlignment="1">
      <alignment horizontal="left" vertical="center" wrapText="1"/>
    </xf>
    <xf numFmtId="3" fontId="27" fillId="0" borderId="14" xfId="0" applyNumberFormat="1" applyFont="1" applyBorder="1" applyAlignment="1">
      <alignment horizontal="left" vertical="center" wrapText="1"/>
    </xf>
    <xf numFmtId="3" fontId="27" fillId="0" borderId="14" xfId="0" applyNumberFormat="1" applyFont="1" applyBorder="1" applyAlignment="1">
      <alignment horizontal="left" vertical="top" wrapText="1"/>
    </xf>
    <xf numFmtId="0" fontId="0" fillId="0" borderId="0" xfId="0" applyAlignment="1">
      <alignment horizontal="center" vertical="center" wrapText="1"/>
    </xf>
    <xf numFmtId="166" fontId="1" fillId="0" borderId="0" xfId="0" applyNumberFormat="1" applyFont="1" applyAlignment="1">
      <alignment horizontal="right" vertical="center"/>
    </xf>
    <xf numFmtId="0" fontId="0" fillId="0" borderId="0" xfId="0" applyAlignment="1">
      <alignment horizontal="left" vertical="center" wrapText="1"/>
    </xf>
    <xf numFmtId="164" fontId="1" fillId="0" borderId="0" xfId="1" applyAlignment="1">
      <alignment horizontal="right" vertical="center"/>
    </xf>
    <xf numFmtId="0" fontId="0" fillId="0" borderId="0" xfId="0" applyAlignment="1">
      <alignment horizontal="right" vertical="center"/>
    </xf>
    <xf numFmtId="0" fontId="1" fillId="3" borderId="28" xfId="0" applyFont="1" applyFill="1" applyBorder="1" applyAlignment="1">
      <alignment horizontal="center" vertical="center"/>
    </xf>
    <xf numFmtId="0" fontId="1" fillId="0" borderId="22" xfId="0" applyFont="1" applyBorder="1" applyAlignment="1">
      <alignment horizontal="right" vertical="center"/>
    </xf>
    <xf numFmtId="0" fontId="1" fillId="0" borderId="15" xfId="0" applyFont="1" applyBorder="1" applyAlignment="1">
      <alignment horizontal="righ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71" fillId="3" borderId="12" xfId="0" applyFont="1" applyFill="1" applyBorder="1" applyAlignment="1">
      <alignment horizontal="center" vertical="center" wrapText="1" readingOrder="1"/>
    </xf>
    <xf numFmtId="0" fontId="1" fillId="0" borderId="12" xfId="0" applyFont="1"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3" fontId="72" fillId="2" borderId="19" xfId="0" applyNumberFormat="1" applyFont="1" applyFill="1" applyBorder="1" applyAlignment="1">
      <alignment horizontal="center" vertical="center" textRotation="90" wrapText="1"/>
    </xf>
    <xf numFmtId="164" fontId="0" fillId="3" borderId="19" xfId="1" applyFont="1" applyFill="1" applyBorder="1" applyAlignment="1">
      <alignment horizontal="center" vertical="center"/>
    </xf>
    <xf numFmtId="164" fontId="1" fillId="3" borderId="19" xfId="1" applyFill="1" applyBorder="1" applyAlignment="1">
      <alignment horizontal="center" vertical="center" wrapText="1"/>
    </xf>
    <xf numFmtId="0" fontId="1" fillId="0" borderId="19" xfId="0" applyFont="1" applyBorder="1" applyAlignment="1">
      <alignment horizontal="center" wrapText="1"/>
    </xf>
    <xf numFmtId="0" fontId="1" fillId="0" borderId="19" xfId="0" applyFont="1" applyBorder="1" applyAlignment="1">
      <alignment horizontal="center"/>
    </xf>
    <xf numFmtId="164" fontId="0" fillId="0" borderId="19" xfId="1" applyFont="1" applyBorder="1" applyAlignment="1">
      <alignment horizontal="center" vertical="center"/>
    </xf>
    <xf numFmtId="164" fontId="10" fillId="3" borderId="19" xfId="1" applyFont="1" applyFill="1" applyBorder="1" applyAlignment="1">
      <alignment horizontal="center" vertical="center"/>
    </xf>
    <xf numFmtId="49" fontId="10" fillId="3" borderId="0" xfId="0" applyNumberFormat="1" applyFont="1" applyFill="1" applyAlignment="1">
      <alignment horizontal="left" vertical="center" wrapText="1"/>
    </xf>
    <xf numFmtId="0" fontId="1" fillId="14" borderId="0" xfId="0" applyFont="1" applyFill="1"/>
    <xf numFmtId="49" fontId="10" fillId="0" borderId="0" xfId="0" applyNumberFormat="1" applyFont="1" applyAlignment="1">
      <alignment horizontal="left" vertical="center" wrapText="1"/>
    </xf>
    <xf numFmtId="165" fontId="3" fillId="0" borderId="19" xfId="0" applyNumberFormat="1" applyFont="1" applyBorder="1" applyAlignment="1">
      <alignment horizontal="center" vertical="center"/>
    </xf>
    <xf numFmtId="4" fontId="3" fillId="0" borderId="19" xfId="0" applyNumberFormat="1" applyFont="1" applyBorder="1" applyAlignment="1">
      <alignment horizontal="right" vertical="center"/>
    </xf>
    <xf numFmtId="0" fontId="3" fillId="3" borderId="19" xfId="0" applyFont="1" applyFill="1" applyBorder="1" applyAlignment="1">
      <alignment horizontal="right" vertical="center"/>
    </xf>
    <xf numFmtId="0" fontId="3" fillId="0" borderId="19" xfId="0" applyFont="1" applyBorder="1" applyAlignment="1">
      <alignment horizontal="right" vertical="center"/>
    </xf>
    <xf numFmtId="0" fontId="1" fillId="0" borderId="0" xfId="0" applyFont="1" applyAlignment="1">
      <alignment vertical="center"/>
    </xf>
    <xf numFmtId="164" fontId="1" fillId="0" borderId="0" xfId="0" applyNumberFormat="1" applyFont="1" applyAlignment="1">
      <alignment horizontal="right" vertical="center"/>
    </xf>
    <xf numFmtId="0" fontId="3" fillId="0" borderId="19" xfId="0" applyFont="1" applyBorder="1" applyAlignment="1">
      <alignment horizontal="left" vertical="center"/>
    </xf>
    <xf numFmtId="164" fontId="1" fillId="0" borderId="0" xfId="0" applyNumberFormat="1" applyFont="1"/>
    <xf numFmtId="0" fontId="1" fillId="0" borderId="0" xfId="0" applyFont="1" applyAlignment="1">
      <alignment horizontal="right" vertical="center"/>
    </xf>
    <xf numFmtId="0" fontId="1"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3" fillId="0" borderId="0" xfId="0" applyFont="1"/>
    <xf numFmtId="0" fontId="74" fillId="0" borderId="0" xfId="0" applyFont="1"/>
    <xf numFmtId="0" fontId="6"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vertical="center" wrapText="1"/>
    </xf>
    <xf numFmtId="0" fontId="6" fillId="0" borderId="15" xfId="0" applyFont="1" applyBorder="1" applyAlignment="1">
      <alignment horizontal="left" vertical="center" wrapText="1"/>
    </xf>
    <xf numFmtId="0" fontId="6" fillId="0" borderId="15" xfId="0" applyFont="1" applyBorder="1" applyAlignment="1">
      <alignment vertical="center" wrapText="1"/>
    </xf>
    <xf numFmtId="0" fontId="14" fillId="0" borderId="15" xfId="0" applyFont="1" applyBorder="1"/>
    <xf numFmtId="3" fontId="53" fillId="2" borderId="19" xfId="0" applyNumberFormat="1" applyFont="1" applyFill="1" applyBorder="1" applyAlignment="1">
      <alignment horizontal="center" vertical="center" wrapText="1"/>
    </xf>
    <xf numFmtId="0" fontId="77" fillId="3" borderId="19" xfId="0" applyFont="1" applyFill="1" applyBorder="1" applyAlignment="1">
      <alignment horizontal="justify" vertical="center" wrapText="1"/>
    </xf>
    <xf numFmtId="0" fontId="77" fillId="0" borderId="19" xfId="0" applyFont="1" applyBorder="1" applyAlignment="1">
      <alignment horizontal="center" vertical="center" wrapText="1"/>
    </xf>
    <xf numFmtId="0" fontId="77" fillId="0" borderId="19" xfId="0" applyFont="1" applyBorder="1" applyAlignment="1">
      <alignment horizontal="justify" vertical="center" wrapText="1"/>
    </xf>
    <xf numFmtId="3" fontId="54" fillId="3" borderId="19" xfId="0" applyNumberFormat="1" applyFont="1" applyFill="1" applyBorder="1" applyAlignment="1">
      <alignment horizontal="center" vertical="center" wrapText="1"/>
    </xf>
    <xf numFmtId="3" fontId="79" fillId="3" borderId="19" xfId="0" applyNumberFormat="1" applyFont="1" applyFill="1" applyBorder="1" applyAlignment="1">
      <alignment horizontal="center" vertical="center" wrapText="1"/>
    </xf>
    <xf numFmtId="4" fontId="79" fillId="3" borderId="19" xfId="0" applyNumberFormat="1" applyFont="1" applyFill="1" applyBorder="1" applyAlignment="1">
      <alignment horizontal="right" vertical="center" wrapText="1"/>
    </xf>
    <xf numFmtId="0" fontId="76" fillId="0" borderId="19" xfId="0" applyFont="1" applyBorder="1"/>
    <xf numFmtId="0" fontId="6" fillId="0" borderId="19" xfId="0" applyFont="1" applyBorder="1" applyAlignment="1">
      <alignment horizontal="center"/>
    </xf>
    <xf numFmtId="3" fontId="38" fillId="9" borderId="19" xfId="0" applyNumberFormat="1" applyFont="1" applyFill="1" applyBorder="1" applyAlignment="1">
      <alignment horizontal="center" vertical="center" wrapText="1"/>
    </xf>
    <xf numFmtId="0" fontId="38" fillId="2" borderId="19" xfId="0" applyFont="1" applyFill="1" applyBorder="1" applyAlignment="1">
      <alignment horizontal="center" vertical="center" wrapText="1"/>
    </xf>
    <xf numFmtId="3" fontId="38" fillId="2" borderId="19" xfId="0" applyNumberFormat="1" applyFont="1" applyFill="1" applyBorder="1" applyAlignment="1">
      <alignment horizontal="center" vertical="center" wrapText="1"/>
    </xf>
    <xf numFmtId="3" fontId="38" fillId="2" borderId="23" xfId="0" applyNumberFormat="1" applyFont="1" applyFill="1" applyBorder="1" applyAlignment="1">
      <alignment vertical="center" wrapText="1"/>
    </xf>
    <xf numFmtId="3" fontId="38" fillId="2" borderId="19" xfId="0" applyNumberFormat="1" applyFont="1" applyFill="1" applyBorder="1" applyAlignment="1">
      <alignment horizontal="center" vertical="center" textRotation="90" wrapText="1"/>
    </xf>
    <xf numFmtId="3" fontId="38" fillId="2" borderId="141" xfId="0" applyNumberFormat="1" applyFont="1" applyFill="1" applyBorder="1" applyAlignment="1">
      <alignment horizontal="center" vertical="center" textRotation="90" wrapText="1"/>
    </xf>
    <xf numFmtId="4" fontId="55" fillId="3" borderId="23" xfId="0" applyNumberFormat="1" applyFont="1" applyFill="1" applyBorder="1" applyAlignment="1">
      <alignment horizontal="center" vertical="center" wrapText="1"/>
    </xf>
    <xf numFmtId="3" fontId="55" fillId="3" borderId="19" xfId="0" applyNumberFormat="1" applyFont="1" applyFill="1" applyBorder="1" applyAlignment="1">
      <alignment horizontal="left" vertical="center" wrapText="1"/>
    </xf>
    <xf numFmtId="3" fontId="61" fillId="3" borderId="19" xfId="0" applyNumberFormat="1" applyFont="1" applyFill="1" applyBorder="1" applyAlignment="1">
      <alignment horizontal="center" vertical="center" wrapText="1"/>
    </xf>
    <xf numFmtId="4" fontId="61" fillId="3" borderId="19" xfId="0" applyNumberFormat="1" applyFont="1" applyFill="1" applyBorder="1" applyAlignment="1">
      <alignment horizontal="center" vertical="center" wrapText="1"/>
    </xf>
    <xf numFmtId="4" fontId="61" fillId="3" borderId="19" xfId="0" applyNumberFormat="1" applyFont="1" applyFill="1" applyBorder="1" applyAlignment="1">
      <alignment horizontal="right" vertical="center" wrapText="1"/>
    </xf>
    <xf numFmtId="0" fontId="61" fillId="3" borderId="19" xfId="0" applyFont="1" applyFill="1" applyBorder="1" applyAlignment="1">
      <alignment horizontal="center" vertical="center" wrapText="1"/>
    </xf>
    <xf numFmtId="0" fontId="55" fillId="3" borderId="19" xfId="0" applyFont="1" applyFill="1" applyBorder="1" applyAlignment="1">
      <alignment horizontal="center" vertical="center" wrapText="1"/>
    </xf>
    <xf numFmtId="3" fontId="55" fillId="3" borderId="23" xfId="0" applyNumberFormat="1" applyFont="1" applyFill="1" applyBorder="1" applyAlignment="1">
      <alignment horizontal="center" vertical="center" wrapText="1"/>
    </xf>
    <xf numFmtId="3" fontId="55" fillId="3" borderId="19" xfId="0" applyNumberFormat="1" applyFont="1" applyFill="1" applyBorder="1" applyAlignment="1">
      <alignment horizontal="center" vertical="center" wrapText="1"/>
    </xf>
    <xf numFmtId="3" fontId="55" fillId="3" borderId="19" xfId="0" applyNumberFormat="1" applyFont="1" applyFill="1" applyBorder="1" applyAlignment="1">
      <alignment horizontal="center" vertical="center" textRotation="255" wrapText="1"/>
    </xf>
    <xf numFmtId="3" fontId="55" fillId="3" borderId="16" xfId="0" applyNumberFormat="1" applyFont="1" applyFill="1" applyBorder="1" applyAlignment="1">
      <alignment horizontal="center" vertical="center" textRotation="255" wrapText="1"/>
    </xf>
    <xf numFmtId="0" fontId="14" fillId="3" borderId="0" xfId="0" applyFont="1" applyFill="1"/>
    <xf numFmtId="3" fontId="55" fillId="3" borderId="19" xfId="0" applyNumberFormat="1" applyFont="1" applyFill="1" applyBorder="1" applyAlignment="1">
      <alignment horizontal="right" vertical="center" wrapText="1"/>
    </xf>
    <xf numFmtId="0" fontId="14" fillId="3" borderId="23" xfId="0" applyFont="1" applyFill="1" applyBorder="1" applyAlignment="1">
      <alignment horizontal="center" vertical="center"/>
    </xf>
    <xf numFmtId="3" fontId="27" fillId="0" borderId="16" xfId="0" applyNumberFormat="1" applyFont="1" applyBorder="1" applyAlignment="1">
      <alignment horizontal="center" vertical="center" wrapText="1"/>
    </xf>
    <xf numFmtId="0" fontId="14" fillId="3" borderId="19" xfId="0" applyFont="1" applyFill="1" applyBorder="1" applyAlignment="1">
      <alignment horizontal="left" vertical="center" wrapText="1"/>
    </xf>
    <xf numFmtId="3" fontId="61" fillId="3" borderId="19" xfId="0" applyNumberFormat="1" applyFont="1" applyFill="1" applyBorder="1" applyAlignment="1">
      <alignment horizontal="right" vertical="center" wrapText="1"/>
    </xf>
    <xf numFmtId="3" fontId="55" fillId="3" borderId="16" xfId="0" applyNumberFormat="1" applyFont="1" applyFill="1" applyBorder="1" applyAlignment="1">
      <alignment horizontal="center" vertical="center" wrapText="1"/>
    </xf>
    <xf numFmtId="0" fontId="14" fillId="3" borderId="19" xfId="0" applyFont="1" applyFill="1" applyBorder="1" applyAlignment="1">
      <alignment horizontal="center"/>
    </xf>
    <xf numFmtId="3" fontId="55" fillId="3" borderId="19" xfId="0" applyNumberFormat="1" applyFont="1" applyFill="1" applyBorder="1" applyAlignment="1">
      <alignment vertical="center" wrapText="1"/>
    </xf>
    <xf numFmtId="0" fontId="60" fillId="3" borderId="12" xfId="0" applyFont="1" applyFill="1" applyBorder="1" applyAlignment="1">
      <alignment horizontal="center" vertical="center" wrapText="1"/>
    </xf>
    <xf numFmtId="4" fontId="60" fillId="3" borderId="12" xfId="0" applyNumberFormat="1" applyFont="1" applyFill="1" applyBorder="1" applyAlignment="1">
      <alignment horizontal="center" vertical="center" wrapText="1"/>
    </xf>
    <xf numFmtId="3" fontId="60" fillId="3" borderId="12" xfId="0" applyNumberFormat="1" applyFont="1" applyFill="1" applyBorder="1" applyAlignment="1">
      <alignment horizontal="right" vertical="center" wrapText="1"/>
    </xf>
    <xf numFmtId="3" fontId="60" fillId="3" borderId="12" xfId="0" applyNumberFormat="1" applyFont="1" applyFill="1" applyBorder="1" applyAlignment="1">
      <alignment horizontal="center" vertical="center" wrapText="1"/>
    </xf>
    <xf numFmtId="3" fontId="80" fillId="3" borderId="19" xfId="0" applyNumberFormat="1" applyFont="1" applyFill="1" applyBorder="1" applyAlignment="1">
      <alignment horizontal="center" vertical="center" wrapText="1"/>
    </xf>
    <xf numFmtId="4" fontId="80" fillId="3" borderId="12"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4" fontId="55" fillId="3" borderId="19" xfId="0" applyNumberFormat="1" applyFont="1" applyFill="1" applyBorder="1" applyAlignment="1">
      <alignment horizontal="center" vertical="center" wrapText="1"/>
    </xf>
    <xf numFmtId="4" fontId="60" fillId="3" borderId="12" xfId="0" applyNumberFormat="1" applyFont="1" applyFill="1" applyBorder="1" applyAlignment="1">
      <alignment horizontal="right" vertical="center" wrapText="1"/>
    </xf>
    <xf numFmtId="3" fontId="81" fillId="3" borderId="19" xfId="0" applyNumberFormat="1" applyFont="1" applyFill="1" applyBorder="1" applyAlignment="1">
      <alignment horizontal="center" vertical="center" textRotation="255" wrapText="1"/>
    </xf>
    <xf numFmtId="3" fontId="27" fillId="3" borderId="142" xfId="0" applyNumberFormat="1" applyFont="1" applyFill="1" applyBorder="1" applyAlignment="1">
      <alignment horizontal="center" vertical="center" wrapText="1"/>
    </xf>
    <xf numFmtId="3" fontId="27" fillId="3" borderId="143" xfId="0" applyNumberFormat="1" applyFont="1" applyFill="1" applyBorder="1" applyAlignment="1">
      <alignment horizontal="center" vertical="center" wrapText="1"/>
    </xf>
    <xf numFmtId="3" fontId="27" fillId="3" borderId="19" xfId="0" applyNumberFormat="1" applyFont="1" applyFill="1" applyBorder="1" applyAlignment="1">
      <alignment horizontal="center" vertical="center" wrapText="1"/>
    </xf>
    <xf numFmtId="3" fontId="27" fillId="3" borderId="81" xfId="0" applyNumberFormat="1" applyFont="1" applyFill="1" applyBorder="1" applyAlignment="1">
      <alignment horizontal="center" vertical="center" wrapText="1"/>
    </xf>
    <xf numFmtId="3" fontId="27" fillId="3" borderId="144" xfId="0" applyNumberFormat="1" applyFont="1" applyFill="1" applyBorder="1" applyAlignment="1">
      <alignment horizontal="center" vertical="center" wrapText="1"/>
    </xf>
    <xf numFmtId="3" fontId="27" fillId="3" borderId="145" xfId="0" applyNumberFormat="1" applyFont="1" applyFill="1" applyBorder="1" applyAlignment="1">
      <alignment horizontal="center" vertical="center" wrapText="1"/>
    </xf>
    <xf numFmtId="3" fontId="55" fillId="0" borderId="19" xfId="0" applyNumberFormat="1" applyFont="1" applyBorder="1" applyAlignment="1">
      <alignment vertical="center" wrapText="1"/>
    </xf>
    <xf numFmtId="3" fontId="27" fillId="3" borderId="0" xfId="0" applyNumberFormat="1" applyFont="1" applyFill="1" applyAlignment="1">
      <alignment horizontal="center" vertical="center" wrapText="1"/>
    </xf>
    <xf numFmtId="4" fontId="55" fillId="3" borderId="19" xfId="0" applyNumberFormat="1" applyFont="1" applyFill="1" applyBorder="1" applyAlignment="1">
      <alignment horizontal="right" vertical="center" wrapText="1"/>
    </xf>
    <xf numFmtId="0" fontId="19" fillId="0" borderId="0" xfId="0" applyFont="1" applyAlignment="1">
      <alignment horizontal="center" vertical="center"/>
    </xf>
    <xf numFmtId="3" fontId="14" fillId="3" borderId="19" xfId="0" applyNumberFormat="1" applyFont="1" applyFill="1" applyBorder="1" applyAlignment="1">
      <alignment horizontal="left" vertical="center" wrapText="1"/>
    </xf>
    <xf numFmtId="2" fontId="55" fillId="3" borderId="19" xfId="0" applyNumberFormat="1" applyFont="1" applyFill="1" applyBorder="1" applyAlignment="1">
      <alignment horizontal="right" vertical="center" wrapText="1"/>
    </xf>
    <xf numFmtId="3" fontId="53" fillId="3" borderId="19" xfId="0" applyNumberFormat="1" applyFont="1" applyFill="1" applyBorder="1" applyAlignment="1">
      <alignment horizontal="center" vertical="center" textRotation="90" wrapText="1"/>
    </xf>
    <xf numFmtId="3" fontId="53" fillId="3" borderId="16" xfId="0" applyNumberFormat="1" applyFont="1" applyFill="1" applyBorder="1" applyAlignment="1">
      <alignment horizontal="center" vertical="center" textRotation="90" wrapText="1"/>
    </xf>
    <xf numFmtId="3" fontId="55" fillId="10" borderId="19" xfId="0" applyNumberFormat="1" applyFont="1" applyFill="1" applyBorder="1" applyAlignment="1">
      <alignment horizontal="left" vertical="center" wrapText="1"/>
    </xf>
    <xf numFmtId="3" fontId="37" fillId="0" borderId="19" xfId="0" applyNumberFormat="1" applyFont="1" applyBorder="1" applyAlignment="1">
      <alignment horizontal="center" vertical="center" wrapText="1"/>
    </xf>
    <xf numFmtId="0" fontId="76" fillId="3" borderId="19" xfId="0" applyFont="1" applyFill="1" applyBorder="1" applyAlignment="1">
      <alignment horizontal="center" vertical="center"/>
    </xf>
    <xf numFmtId="0" fontId="14" fillId="3" borderId="16" xfId="0" applyFont="1" applyFill="1" applyBorder="1" applyAlignment="1">
      <alignment horizontal="center" vertical="center"/>
    </xf>
    <xf numFmtId="0" fontId="53" fillId="3" borderId="23" xfId="6" applyFont="1" applyFill="1" applyBorder="1" applyAlignment="1">
      <alignment horizontal="justify" vertical="center" wrapText="1"/>
    </xf>
    <xf numFmtId="3" fontId="55" fillId="0" borderId="23" xfId="0" applyNumberFormat="1" applyFont="1" applyBorder="1" applyAlignment="1">
      <alignment horizontal="justify" vertical="center" wrapText="1"/>
    </xf>
    <xf numFmtId="3" fontId="55" fillId="0" borderId="23" xfId="0" applyNumberFormat="1" applyFont="1" applyBorder="1" applyAlignment="1">
      <alignment horizontal="center" vertical="center" wrapText="1"/>
    </xf>
    <xf numFmtId="0" fontId="14" fillId="0" borderId="17" xfId="0" applyFont="1" applyBorder="1"/>
    <xf numFmtId="4" fontId="83" fillId="0" borderId="17" xfId="0" applyNumberFormat="1" applyFont="1" applyBorder="1"/>
    <xf numFmtId="0" fontId="14" fillId="0" borderId="21" xfId="0" applyFont="1" applyBorder="1"/>
    <xf numFmtId="3" fontId="55" fillId="3" borderId="17" xfId="0" applyNumberFormat="1" applyFont="1" applyFill="1" applyBorder="1" applyAlignment="1">
      <alignment vertical="center" wrapText="1"/>
    </xf>
    <xf numFmtId="0" fontId="14" fillId="0" borderId="26" xfId="0" applyFont="1" applyBorder="1"/>
    <xf numFmtId="0" fontId="76" fillId="0" borderId="12" xfId="0" applyFont="1" applyBorder="1"/>
    <xf numFmtId="0" fontId="6" fillId="0" borderId="12" xfId="0" applyFont="1" applyBorder="1" applyAlignment="1">
      <alignment horizontal="center"/>
    </xf>
    <xf numFmtId="0" fontId="6" fillId="0" borderId="22"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0" fontId="6" fillId="0" borderId="15" xfId="0" applyFont="1" applyBorder="1" applyAlignment="1">
      <alignment horizontal="center"/>
    </xf>
    <xf numFmtId="0" fontId="6" fillId="2" borderId="0" xfId="0" applyFont="1" applyFill="1" applyAlignment="1">
      <alignment vertical="center"/>
    </xf>
    <xf numFmtId="3" fontId="53" fillId="2" borderId="19" xfId="0" applyNumberFormat="1" applyFont="1" applyFill="1" applyBorder="1" applyAlignment="1">
      <alignment horizontal="center" vertical="center" textRotation="90" wrapText="1"/>
    </xf>
    <xf numFmtId="3" fontId="84" fillId="2" borderId="19" xfId="0" applyNumberFormat="1" applyFont="1" applyFill="1" applyBorder="1" applyAlignment="1">
      <alignment horizontal="center" vertical="center" textRotation="90" wrapText="1"/>
    </xf>
    <xf numFmtId="3" fontId="50" fillId="3" borderId="19" xfId="0" applyNumberFormat="1" applyFont="1" applyFill="1" applyBorder="1" applyAlignment="1">
      <alignment horizontal="center" vertical="center" wrapText="1"/>
    </xf>
    <xf numFmtId="2" fontId="55" fillId="3" borderId="19" xfId="0" applyNumberFormat="1" applyFont="1" applyFill="1" applyBorder="1" applyAlignment="1">
      <alignment horizontal="center" vertical="center" wrapText="1"/>
    </xf>
    <xf numFmtId="4" fontId="14" fillId="0" borderId="19" xfId="0" applyNumberFormat="1" applyFont="1" applyBorder="1" applyAlignment="1">
      <alignment horizontal="center" vertical="center"/>
    </xf>
    <xf numFmtId="4" fontId="50" fillId="3" borderId="19" xfId="0" applyNumberFormat="1" applyFont="1" applyFill="1" applyBorder="1" applyAlignment="1">
      <alignment vertical="center" wrapText="1"/>
    </xf>
    <xf numFmtId="3" fontId="50" fillId="3" borderId="19" xfId="0" applyNumberFormat="1" applyFont="1" applyFill="1" applyBorder="1" applyAlignment="1">
      <alignment vertical="center" wrapText="1"/>
    </xf>
    <xf numFmtId="3" fontId="50" fillId="3" borderId="23" xfId="0" applyNumberFormat="1" applyFont="1" applyFill="1" applyBorder="1" applyAlignment="1">
      <alignment horizontal="center" vertical="center" wrapText="1"/>
    </xf>
    <xf numFmtId="4" fontId="50" fillId="3" borderId="23" xfId="0" applyNumberFormat="1" applyFont="1" applyFill="1" applyBorder="1" applyAlignment="1">
      <alignment horizontal="center" vertical="center" wrapText="1"/>
    </xf>
    <xf numFmtId="4" fontId="50" fillId="3" borderId="23" xfId="0" applyNumberFormat="1" applyFont="1" applyFill="1" applyBorder="1" applyAlignment="1">
      <alignment vertical="center" wrapText="1"/>
    </xf>
    <xf numFmtId="3" fontId="50" fillId="3" borderId="23" xfId="0" applyNumberFormat="1" applyFont="1" applyFill="1" applyBorder="1" applyAlignment="1">
      <alignment vertical="center" wrapText="1"/>
    </xf>
    <xf numFmtId="0" fontId="19" fillId="0" borderId="141" xfId="0" applyFont="1" applyBorder="1" applyAlignment="1">
      <alignment horizontal="center" vertical="center"/>
    </xf>
    <xf numFmtId="0" fontId="55" fillId="3" borderId="19" xfId="0" applyFont="1" applyFill="1" applyBorder="1" applyAlignment="1">
      <alignment vertical="center" wrapText="1"/>
    </xf>
    <xf numFmtId="0" fontId="14" fillId="3" borderId="19" xfId="0" applyFont="1" applyFill="1" applyBorder="1" applyAlignment="1">
      <alignment horizontal="center" vertical="center" wrapText="1"/>
    </xf>
    <xf numFmtId="4" fontId="14" fillId="3" borderId="19" xfId="0" applyNumberFormat="1" applyFont="1" applyFill="1" applyBorder="1" applyAlignment="1">
      <alignment horizontal="center" vertical="center" wrapText="1"/>
    </xf>
    <xf numFmtId="3" fontId="14" fillId="3" borderId="19" xfId="0" applyNumberFormat="1" applyFont="1" applyFill="1" applyBorder="1" applyAlignment="1">
      <alignment vertical="center"/>
    </xf>
    <xf numFmtId="3" fontId="55" fillId="0" borderId="19" xfId="0" applyNumberFormat="1" applyFont="1" applyBorder="1" applyAlignment="1">
      <alignment horizontal="center" vertical="center" wrapText="1"/>
    </xf>
    <xf numFmtId="3" fontId="55" fillId="0" borderId="19" xfId="0" applyNumberFormat="1" applyFont="1" applyBorder="1" applyAlignment="1">
      <alignment horizontal="right" vertical="center" wrapText="1"/>
    </xf>
    <xf numFmtId="3" fontId="14" fillId="0" borderId="19" xfId="0" applyNumberFormat="1" applyFont="1" applyBorder="1" applyAlignment="1">
      <alignment horizontal="center" vertical="center"/>
    </xf>
    <xf numFmtId="4" fontId="55" fillId="3" borderId="19" xfId="0" applyNumberFormat="1" applyFont="1" applyFill="1" applyBorder="1" applyAlignment="1">
      <alignment horizontal="left" vertical="center" wrapText="1"/>
    </xf>
    <xf numFmtId="43" fontId="55" fillId="0" borderId="19" xfId="0" applyNumberFormat="1" applyFont="1" applyBorder="1" applyAlignment="1">
      <alignment horizontal="right" vertical="center" wrapText="1"/>
    </xf>
    <xf numFmtId="4" fontId="55" fillId="0" borderId="19" xfId="0" applyNumberFormat="1" applyFont="1" applyBorder="1" applyAlignment="1">
      <alignment horizontal="center" vertical="center" wrapText="1"/>
    </xf>
    <xf numFmtId="3" fontId="14" fillId="0" borderId="19" xfId="0" applyNumberFormat="1" applyFont="1" applyBorder="1" applyAlignment="1">
      <alignment vertical="center"/>
    </xf>
    <xf numFmtId="3" fontId="14" fillId="3" borderId="19" xfId="0" applyNumberFormat="1" applyFont="1" applyFill="1" applyBorder="1" applyAlignment="1">
      <alignment horizontal="center" vertical="center"/>
    </xf>
    <xf numFmtId="0" fontId="14" fillId="0" borderId="19" xfId="0" applyFont="1" applyBorder="1" applyAlignment="1">
      <alignment horizontal="center" vertical="center"/>
    </xf>
    <xf numFmtId="4" fontId="14" fillId="3" borderId="19" xfId="0" applyNumberFormat="1" applyFont="1" applyFill="1" applyBorder="1" applyAlignment="1">
      <alignment horizontal="center" vertical="center"/>
    </xf>
    <xf numFmtId="3" fontId="27" fillId="0" borderId="102" xfId="0" applyNumberFormat="1" applyFont="1" applyBorder="1" applyAlignment="1">
      <alignment horizontal="center" vertical="center" wrapText="1"/>
    </xf>
    <xf numFmtId="0" fontId="14" fillId="0" borderId="19" xfId="0" applyFont="1" applyBorder="1" applyAlignment="1">
      <alignment horizontal="right"/>
    </xf>
    <xf numFmtId="0" fontId="14" fillId="3" borderId="29" xfId="0" applyFont="1" applyFill="1" applyBorder="1" applyAlignment="1">
      <alignment horizontal="center" vertical="center"/>
    </xf>
    <xf numFmtId="43" fontId="55" fillId="3" borderId="19" xfId="0" applyNumberFormat="1" applyFont="1" applyFill="1" applyBorder="1" applyAlignment="1">
      <alignment horizontal="right" vertical="center" wrapText="1"/>
    </xf>
    <xf numFmtId="3" fontId="55" fillId="3" borderId="20" xfId="0" applyNumberFormat="1" applyFont="1" applyFill="1" applyBorder="1" applyAlignment="1">
      <alignment vertical="center" wrapText="1"/>
    </xf>
    <xf numFmtId="0" fontId="85" fillId="3" borderId="19" xfId="0" applyFont="1" applyFill="1" applyBorder="1" applyAlignment="1">
      <alignment horizontal="center" vertical="center"/>
    </xf>
    <xf numFmtId="0" fontId="55" fillId="3" borderId="23" xfId="0" applyFont="1" applyFill="1" applyBorder="1" applyAlignment="1">
      <alignment horizontal="center" vertical="center" wrapText="1"/>
    </xf>
    <xf numFmtId="3" fontId="53" fillId="3" borderId="19" xfId="0" applyNumberFormat="1" applyFont="1" applyFill="1" applyBorder="1" applyAlignment="1">
      <alignment horizontal="center" vertical="center" wrapText="1"/>
    </xf>
    <xf numFmtId="0" fontId="53" fillId="3" borderId="19" xfId="0" applyFont="1" applyFill="1" applyBorder="1" applyAlignment="1">
      <alignment horizontal="center" vertical="center" wrapText="1"/>
    </xf>
    <xf numFmtId="0" fontId="14" fillId="0" borderId="19" xfId="0" applyFont="1" applyBorder="1" applyAlignment="1">
      <alignment horizontal="center" vertical="center" wrapText="1"/>
    </xf>
    <xf numFmtId="4" fontId="14" fillId="0" borderId="19" xfId="0" applyNumberFormat="1" applyFont="1" applyBorder="1" applyAlignment="1">
      <alignment horizontal="center" vertical="center" wrapText="1"/>
    </xf>
    <xf numFmtId="3" fontId="14" fillId="3" borderId="20" xfId="0" applyNumberFormat="1" applyFont="1" applyFill="1" applyBorder="1" applyAlignment="1">
      <alignment vertical="center" wrapText="1"/>
    </xf>
    <xf numFmtId="169" fontId="14" fillId="3" borderId="23" xfId="0" applyNumberFormat="1" applyFont="1" applyFill="1" applyBorder="1" applyAlignment="1">
      <alignment horizontal="center" vertical="center"/>
    </xf>
    <xf numFmtId="49" fontId="14" fillId="3" borderId="23" xfId="0" applyNumberFormat="1" applyFont="1" applyFill="1" applyBorder="1" applyAlignment="1">
      <alignment horizontal="center" vertical="center"/>
    </xf>
    <xf numFmtId="0" fontId="14" fillId="3" borderId="0" xfId="0" applyFont="1" applyFill="1" applyAlignment="1">
      <alignment horizontal="center"/>
    </xf>
    <xf numFmtId="169" fontId="86" fillId="3" borderId="23" xfId="0" applyNumberFormat="1" applyFont="1" applyFill="1" applyBorder="1" applyAlignment="1">
      <alignment horizontal="center" vertical="center"/>
    </xf>
    <xf numFmtId="49" fontId="14" fillId="3" borderId="23" xfId="0" applyNumberFormat="1" applyFont="1" applyFill="1" applyBorder="1" applyAlignment="1">
      <alignment horizontal="right" vertical="center"/>
    </xf>
    <xf numFmtId="49" fontId="14" fillId="3" borderId="19" xfId="0" applyNumberFormat="1" applyFont="1" applyFill="1" applyBorder="1" applyAlignment="1">
      <alignment horizontal="center" vertical="center" wrapText="1"/>
    </xf>
    <xf numFmtId="49" fontId="86" fillId="3" borderId="19" xfId="0" applyNumberFormat="1" applyFont="1" applyFill="1" applyBorder="1" applyAlignment="1">
      <alignment horizontal="center" vertical="center" wrapText="1"/>
    </xf>
    <xf numFmtId="49" fontId="14" fillId="3" borderId="19" xfId="0" applyNumberFormat="1" applyFont="1" applyFill="1" applyBorder="1" applyAlignment="1">
      <alignment horizontal="right" vertical="center" wrapText="1"/>
    </xf>
    <xf numFmtId="3" fontId="14" fillId="3" borderId="23" xfId="0" applyNumberFormat="1" applyFont="1" applyFill="1" applyBorder="1" applyAlignment="1">
      <alignment horizontal="center" vertical="center"/>
    </xf>
    <xf numFmtId="3" fontId="14" fillId="3" borderId="19" xfId="0" applyNumberFormat="1" applyFont="1" applyFill="1" applyBorder="1" applyAlignment="1">
      <alignment horizontal="center" vertical="center" wrapText="1"/>
    </xf>
    <xf numFmtId="3" fontId="14" fillId="3" borderId="16" xfId="0" applyNumberFormat="1" applyFont="1" applyFill="1" applyBorder="1" applyAlignment="1">
      <alignment horizontal="center" vertical="center" wrapText="1"/>
    </xf>
    <xf numFmtId="3" fontId="86" fillId="3" borderId="19" xfId="0" applyNumberFormat="1" applyFont="1" applyFill="1" applyBorder="1" applyAlignment="1">
      <alignment horizontal="center" vertical="center" wrapText="1"/>
    </xf>
    <xf numFmtId="3" fontId="14" fillId="3" borderId="19" xfId="0" applyNumberFormat="1" applyFont="1" applyFill="1" applyBorder="1" applyAlignment="1">
      <alignment horizontal="right" vertical="center" wrapText="1"/>
    </xf>
    <xf numFmtId="0" fontId="14" fillId="3" borderId="21" xfId="0" applyFont="1" applyFill="1" applyBorder="1" applyAlignment="1">
      <alignment vertical="top" wrapText="1"/>
    </xf>
    <xf numFmtId="0" fontId="14" fillId="3" borderId="27" xfId="0" applyFont="1" applyFill="1" applyBorder="1" applyAlignment="1">
      <alignment horizontal="left" vertical="center" wrapText="1"/>
    </xf>
    <xf numFmtId="3" fontId="14" fillId="3" borderId="19" xfId="0" applyNumberFormat="1" applyFont="1" applyFill="1" applyBorder="1" applyAlignment="1">
      <alignment vertical="center" wrapText="1"/>
    </xf>
    <xf numFmtId="4" fontId="14" fillId="3" borderId="12" xfId="0" applyNumberFormat="1" applyFont="1" applyFill="1" applyBorder="1" applyAlignment="1">
      <alignment horizontal="center" vertical="center"/>
    </xf>
    <xf numFmtId="0" fontId="55" fillId="3" borderId="17" xfId="0" applyFont="1" applyFill="1" applyBorder="1" applyAlignment="1">
      <alignment horizontal="left" vertical="top" wrapText="1"/>
    </xf>
    <xf numFmtId="3" fontId="55" fillId="0" borderId="17" xfId="0" applyNumberFormat="1" applyFont="1" applyBorder="1" applyAlignment="1">
      <alignment horizontal="center" vertical="center" wrapText="1"/>
    </xf>
    <xf numFmtId="3" fontId="55" fillId="0" borderId="17" xfId="0" applyNumberFormat="1" applyFont="1" applyBorder="1" applyAlignment="1">
      <alignment vertical="center" wrapText="1"/>
    </xf>
    <xf numFmtId="4" fontId="55" fillId="0" borderId="17" xfId="0" applyNumberFormat="1" applyFont="1" applyBorder="1" applyAlignment="1">
      <alignment horizontal="center" vertical="center" wrapText="1"/>
    </xf>
    <xf numFmtId="4" fontId="55" fillId="3" borderId="17" xfId="0" applyNumberFormat="1" applyFont="1" applyFill="1" applyBorder="1" applyAlignment="1">
      <alignment horizontal="right" wrapText="1"/>
    </xf>
    <xf numFmtId="3" fontId="55" fillId="0" borderId="17" xfId="0" applyNumberFormat="1" applyFont="1" applyBorder="1" applyAlignment="1">
      <alignment horizontal="right" vertical="center" wrapText="1"/>
    </xf>
    <xf numFmtId="3" fontId="55" fillId="3" borderId="17" xfId="0" applyNumberFormat="1" applyFont="1" applyFill="1" applyBorder="1" applyAlignment="1">
      <alignment horizontal="center" vertical="center" wrapText="1"/>
    </xf>
    <xf numFmtId="0" fontId="55" fillId="3" borderId="17" xfId="0" applyFont="1" applyFill="1" applyBorder="1" applyAlignment="1">
      <alignment horizontal="center" vertical="center" wrapText="1"/>
    </xf>
    <xf numFmtId="3" fontId="55" fillId="3" borderId="17" xfId="0" applyNumberFormat="1" applyFont="1" applyFill="1" applyBorder="1" applyAlignment="1">
      <alignment horizontal="center" vertical="center" textRotation="90" wrapText="1"/>
    </xf>
    <xf numFmtId="0" fontId="14" fillId="0" borderId="17" xfId="0" applyFont="1" applyBorder="1" applyAlignment="1">
      <alignment horizontal="center" vertical="center"/>
    </xf>
    <xf numFmtId="3" fontId="68" fillId="9" borderId="19" xfId="0" applyNumberFormat="1" applyFont="1" applyFill="1" applyBorder="1" applyAlignment="1">
      <alignment horizontal="center" vertical="center" wrapText="1"/>
    </xf>
    <xf numFmtId="0" fontId="87" fillId="0" borderId="19" xfId="0" applyFont="1" applyBorder="1" applyAlignment="1">
      <alignment horizontal="justify" vertical="center"/>
    </xf>
    <xf numFmtId="3" fontId="87" fillId="0" borderId="19" xfId="0" applyNumberFormat="1" applyFont="1" applyBorder="1" applyAlignment="1">
      <alignment horizontal="center" vertical="center" wrapText="1"/>
    </xf>
    <xf numFmtId="3" fontId="88" fillId="0" borderId="19" xfId="0" applyNumberFormat="1" applyFont="1" applyBorder="1" applyAlignment="1">
      <alignment horizontal="center" vertical="center" wrapText="1"/>
    </xf>
    <xf numFmtId="3" fontId="88" fillId="3" borderId="19" xfId="0" applyNumberFormat="1" applyFont="1" applyFill="1" applyBorder="1" applyAlignment="1">
      <alignment horizontal="center" vertical="center" wrapText="1"/>
    </xf>
    <xf numFmtId="3" fontId="53" fillId="3" borderId="23" xfId="0" applyNumberFormat="1" applyFont="1" applyFill="1" applyBorder="1" applyAlignment="1">
      <alignment vertical="center" wrapText="1"/>
    </xf>
    <xf numFmtId="3" fontId="55" fillId="3" borderId="12" xfId="0" applyNumberFormat="1" applyFont="1" applyFill="1" applyBorder="1" applyAlignment="1">
      <alignment vertical="center" wrapText="1"/>
    </xf>
    <xf numFmtId="3" fontId="51" fillId="9" borderId="19" xfId="0" applyNumberFormat="1" applyFont="1" applyFill="1" applyBorder="1" applyAlignment="1">
      <alignment horizontal="center" vertical="center" wrapText="1"/>
    </xf>
    <xf numFmtId="0" fontId="15" fillId="9" borderId="0" xfId="0" applyFont="1" applyFill="1" applyAlignment="1">
      <alignment horizontal="center" vertical="center"/>
    </xf>
    <xf numFmtId="3" fontId="51" fillId="9" borderId="19" xfId="0" applyNumberFormat="1" applyFont="1" applyFill="1" applyBorder="1" applyAlignment="1">
      <alignment horizontal="center" vertical="center" textRotation="90" wrapText="1"/>
    </xf>
    <xf numFmtId="3" fontId="87" fillId="3" borderId="19" xfId="0" applyNumberFormat="1" applyFont="1" applyFill="1" applyBorder="1" applyAlignment="1">
      <alignment vertical="center" wrapText="1"/>
    </xf>
    <xf numFmtId="3" fontId="87" fillId="3" borderId="19" xfId="0" applyNumberFormat="1" applyFont="1" applyFill="1" applyBorder="1" applyAlignment="1">
      <alignment horizontal="center" vertical="center" wrapText="1"/>
    </xf>
    <xf numFmtId="4" fontId="87" fillId="3" borderId="19" xfId="0" applyNumberFormat="1" applyFont="1" applyFill="1" applyBorder="1" applyAlignment="1">
      <alignment horizontal="center" vertical="center" wrapText="1"/>
    </xf>
    <xf numFmtId="49" fontId="87" fillId="3" borderId="19" xfId="0" applyNumberFormat="1" applyFont="1" applyFill="1" applyBorder="1" applyAlignment="1">
      <alignment horizontal="right" vertical="center" wrapText="1"/>
    </xf>
    <xf numFmtId="3" fontId="87" fillId="3" borderId="19" xfId="0" applyNumberFormat="1" applyFont="1" applyFill="1" applyBorder="1" applyAlignment="1">
      <alignment horizontal="right" vertical="center" wrapText="1"/>
    </xf>
    <xf numFmtId="0" fontId="87" fillId="0" borderId="19" xfId="0" applyFont="1" applyBorder="1" applyAlignment="1">
      <alignment horizontal="center" vertical="center"/>
    </xf>
    <xf numFmtId="3" fontId="87" fillId="3" borderId="19" xfId="0" applyNumberFormat="1" applyFont="1" applyFill="1" applyBorder="1" applyAlignment="1">
      <alignment horizontal="center" vertical="center" textRotation="255" wrapText="1"/>
    </xf>
    <xf numFmtId="0" fontId="89" fillId="3" borderId="19" xfId="0" applyFont="1" applyFill="1" applyBorder="1" applyAlignment="1">
      <alignment horizontal="center" vertical="center"/>
    </xf>
    <xf numFmtId="0" fontId="87" fillId="0" borderId="0" xfId="0" applyFont="1"/>
    <xf numFmtId="0" fontId="87" fillId="3" borderId="23" xfId="0" applyFont="1" applyFill="1" applyBorder="1" applyAlignment="1">
      <alignment horizontal="center" vertical="center"/>
    </xf>
    <xf numFmtId="3" fontId="87" fillId="0" borderId="19" xfId="0" applyNumberFormat="1" applyFont="1" applyBorder="1" applyAlignment="1">
      <alignment vertical="center" wrapText="1"/>
    </xf>
    <xf numFmtId="0" fontId="90" fillId="0" borderId="19" xfId="0" applyFont="1" applyBorder="1" applyAlignment="1">
      <alignment horizontal="center" vertical="center"/>
    </xf>
    <xf numFmtId="0" fontId="90" fillId="0" borderId="141" xfId="0" applyFont="1" applyBorder="1" applyAlignment="1">
      <alignment horizontal="center" vertical="center"/>
    </xf>
    <xf numFmtId="0" fontId="14" fillId="16" borderId="0" xfId="0" applyFont="1" applyFill="1"/>
    <xf numFmtId="4" fontId="88" fillId="3" borderId="19" xfId="0" applyNumberFormat="1" applyFont="1" applyFill="1" applyBorder="1" applyAlignment="1">
      <alignment horizontal="left" vertical="center" wrapText="1"/>
    </xf>
    <xf numFmtId="0" fontId="87" fillId="3" borderId="19" xfId="0" applyFont="1" applyFill="1" applyBorder="1" applyAlignment="1">
      <alignment horizontal="center" vertical="top" wrapText="1"/>
    </xf>
    <xf numFmtId="4" fontId="87" fillId="3" borderId="19" xfId="0" applyNumberFormat="1" applyFont="1" applyFill="1" applyBorder="1" applyAlignment="1">
      <alignment horizontal="center" vertical="top" wrapText="1"/>
    </xf>
    <xf numFmtId="3" fontId="88" fillId="3" borderId="19" xfId="0" applyNumberFormat="1" applyFont="1" applyFill="1" applyBorder="1" applyAlignment="1">
      <alignment vertical="center" wrapText="1"/>
    </xf>
    <xf numFmtId="4" fontId="88" fillId="3" borderId="19" xfId="0" applyNumberFormat="1" applyFont="1" applyFill="1" applyBorder="1" applyAlignment="1">
      <alignment horizontal="right" vertical="center" wrapText="1"/>
    </xf>
    <xf numFmtId="3" fontId="88" fillId="3" borderId="19" xfId="0" applyNumberFormat="1" applyFont="1" applyFill="1" applyBorder="1" applyAlignment="1">
      <alignment horizontal="right" vertical="center" wrapText="1"/>
    </xf>
    <xf numFmtId="3" fontId="92" fillId="0" borderId="127" xfId="0" applyNumberFormat="1" applyFont="1" applyBorder="1" applyAlignment="1">
      <alignment horizontal="center" vertical="center" wrapText="1"/>
    </xf>
    <xf numFmtId="0" fontId="87" fillId="3" borderId="20" xfId="0" applyFont="1" applyFill="1" applyBorder="1" applyAlignment="1">
      <alignment horizontal="center" vertical="top" wrapText="1"/>
    </xf>
    <xf numFmtId="4" fontId="87" fillId="3" borderId="20" xfId="0" applyNumberFormat="1" applyFont="1" applyFill="1" applyBorder="1" applyAlignment="1">
      <alignment horizontal="center" vertical="top" wrapText="1"/>
    </xf>
    <xf numFmtId="3" fontId="92" fillId="0" borderId="0" xfId="0" applyNumberFormat="1" applyFont="1" applyAlignment="1">
      <alignment horizontal="center" vertical="center" wrapText="1"/>
    </xf>
    <xf numFmtId="0" fontId="87" fillId="3" borderId="19" xfId="0" applyFont="1" applyFill="1" applyBorder="1" applyAlignment="1">
      <alignment horizontal="left" vertical="top" wrapText="1"/>
    </xf>
    <xf numFmtId="0" fontId="87" fillId="0" borderId="19" xfId="0" applyFont="1" applyBorder="1" applyAlignment="1">
      <alignment horizontal="center" vertical="center" textRotation="255"/>
    </xf>
    <xf numFmtId="4" fontId="87" fillId="0" borderId="24" xfId="0" applyNumberFormat="1" applyFont="1" applyBorder="1" applyAlignment="1">
      <alignment horizontal="center" vertical="center" wrapText="1"/>
    </xf>
    <xf numFmtId="0" fontId="87" fillId="0" borderId="23" xfId="0" applyFont="1" applyBorder="1" applyAlignment="1">
      <alignment horizontal="left" vertical="center" wrapText="1"/>
    </xf>
    <xf numFmtId="0" fontId="87" fillId="0" borderId="20" xfId="0" applyFont="1" applyBorder="1" applyAlignment="1">
      <alignment horizontal="left" vertical="top" wrapText="1"/>
    </xf>
    <xf numFmtId="4" fontId="87" fillId="0" borderId="20" xfId="0" applyNumberFormat="1" applyFont="1" applyBorder="1" applyAlignment="1">
      <alignment horizontal="left" vertical="top" wrapText="1"/>
    </xf>
    <xf numFmtId="3" fontId="88" fillId="0" borderId="19" xfId="0" applyNumberFormat="1" applyFont="1" applyBorder="1" applyAlignment="1">
      <alignment vertical="center" wrapText="1"/>
    </xf>
    <xf numFmtId="3" fontId="88" fillId="0" borderId="19" xfId="0" applyNumberFormat="1" applyFont="1" applyBorder="1" applyAlignment="1">
      <alignment horizontal="right" vertical="center" wrapText="1"/>
    </xf>
    <xf numFmtId="4" fontId="87" fillId="3" borderId="19" xfId="0" applyNumberFormat="1" applyFont="1" applyFill="1" applyBorder="1" applyAlignment="1">
      <alignment horizontal="right" vertical="center" wrapText="1"/>
    </xf>
    <xf numFmtId="4" fontId="88" fillId="3" borderId="19" xfId="0" applyNumberFormat="1" applyFont="1" applyFill="1" applyBorder="1" applyAlignment="1">
      <alignment vertical="center" wrapText="1"/>
    </xf>
    <xf numFmtId="4" fontId="50" fillId="0" borderId="23" xfId="0" applyNumberFormat="1" applyFont="1" applyBorder="1" applyAlignment="1">
      <alignment horizontal="center" vertical="center" wrapText="1"/>
    </xf>
    <xf numFmtId="3" fontId="54" fillId="0" borderId="19" xfId="0" applyNumberFormat="1" applyFont="1" applyBorder="1" applyAlignment="1">
      <alignment vertical="center" wrapText="1"/>
    </xf>
    <xf numFmtId="3" fontId="54" fillId="0" borderId="19" xfId="0" applyNumberFormat="1" applyFont="1" applyBorder="1" applyAlignment="1">
      <alignment horizontal="center" vertical="center" wrapText="1"/>
    </xf>
    <xf numFmtId="3" fontId="54" fillId="0" borderId="19" xfId="0" applyNumberFormat="1" applyFont="1" applyBorder="1" applyAlignment="1">
      <alignment horizontal="right" vertical="center" wrapText="1"/>
    </xf>
    <xf numFmtId="3" fontId="54" fillId="3" borderId="19" xfId="0" applyNumberFormat="1" applyFont="1" applyFill="1" applyBorder="1" applyAlignment="1">
      <alignment vertical="center" wrapText="1"/>
    </xf>
    <xf numFmtId="4" fontId="54" fillId="3" borderId="19" xfId="0" applyNumberFormat="1" applyFont="1" applyFill="1" applyBorder="1" applyAlignment="1">
      <alignment horizontal="right" vertical="center" wrapText="1"/>
    </xf>
    <xf numFmtId="3" fontId="54" fillId="0" borderId="16" xfId="0" applyNumberFormat="1" applyFont="1" applyBorder="1" applyAlignment="1">
      <alignment horizontal="right" vertical="center" wrapText="1"/>
    </xf>
    <xf numFmtId="3" fontId="88" fillId="0" borderId="16" xfId="0" applyNumberFormat="1" applyFont="1" applyBorder="1" applyAlignment="1">
      <alignment horizontal="right" vertical="center" wrapText="1"/>
    </xf>
    <xf numFmtId="3" fontId="90" fillId="3" borderId="144" xfId="0" applyNumberFormat="1" applyFont="1" applyFill="1" applyBorder="1" applyAlignment="1">
      <alignment horizontal="center" vertical="center" wrapText="1"/>
    </xf>
    <xf numFmtId="4" fontId="50" fillId="3" borderId="19" xfId="0" applyNumberFormat="1" applyFont="1" applyFill="1" applyBorder="1" applyAlignment="1">
      <alignment horizontal="center" vertical="center"/>
    </xf>
    <xf numFmtId="4" fontId="54" fillId="0" borderId="19" xfId="0" applyNumberFormat="1" applyFont="1" applyBorder="1" applyAlignment="1">
      <alignment horizontal="right" vertical="center" wrapText="1"/>
    </xf>
    <xf numFmtId="0" fontId="54" fillId="0" borderId="19" xfId="0" applyFont="1" applyBorder="1" applyAlignment="1">
      <alignment horizontal="center" vertical="center" wrapText="1"/>
    </xf>
    <xf numFmtId="0" fontId="54" fillId="3" borderId="19" xfId="0" applyFont="1" applyFill="1" applyBorder="1" applyAlignment="1">
      <alignment horizontal="center" vertical="center" wrapText="1"/>
    </xf>
    <xf numFmtId="0" fontId="88" fillId="0" borderId="19" xfId="0" applyFont="1" applyBorder="1" applyAlignment="1">
      <alignment horizontal="center" vertical="center" wrapText="1"/>
    </xf>
    <xf numFmtId="3" fontId="88" fillId="3" borderId="19" xfId="0" applyNumberFormat="1" applyFont="1" applyFill="1" applyBorder="1" applyAlignment="1">
      <alignment horizontal="center" vertical="center" textRotation="255" wrapText="1"/>
    </xf>
    <xf numFmtId="3" fontId="88" fillId="0" borderId="19" xfId="0" applyNumberFormat="1" applyFont="1" applyBorder="1" applyAlignment="1">
      <alignment horizontal="center" vertical="center" textRotation="255" wrapText="1"/>
    </xf>
    <xf numFmtId="0" fontId="14" fillId="3" borderId="19" xfId="0" applyFont="1" applyFill="1" applyBorder="1" applyAlignment="1">
      <alignment vertical="center" wrapText="1"/>
    </xf>
    <xf numFmtId="3" fontId="54" fillId="3" borderId="19" xfId="0" applyNumberFormat="1" applyFont="1" applyFill="1" applyBorder="1" applyAlignment="1">
      <alignment horizontal="right" vertical="center" wrapText="1"/>
    </xf>
    <xf numFmtId="4" fontId="94" fillId="3" borderId="19" xfId="0" applyNumberFormat="1" applyFont="1" applyFill="1" applyBorder="1" applyAlignment="1">
      <alignment horizontal="center" vertical="center"/>
    </xf>
    <xf numFmtId="0" fontId="94" fillId="3" borderId="19" xfId="0" applyFont="1" applyFill="1" applyBorder="1" applyAlignment="1">
      <alignment vertical="center"/>
    </xf>
    <xf numFmtId="0" fontId="94" fillId="0" borderId="19" xfId="0" applyFont="1" applyBorder="1" applyAlignment="1">
      <alignment horizontal="center" vertical="center"/>
    </xf>
    <xf numFmtId="4" fontId="54" fillId="0" borderId="12" xfId="0" applyNumberFormat="1" applyFont="1" applyBorder="1" applyAlignment="1">
      <alignment horizontal="right" vertical="center" wrapText="1"/>
    </xf>
    <xf numFmtId="3" fontId="54" fillId="0" borderId="12" xfId="0" applyNumberFormat="1" applyFont="1" applyBorder="1" applyAlignment="1">
      <alignment horizontal="right" vertical="center" wrapText="1"/>
    </xf>
    <xf numFmtId="3" fontId="54" fillId="0" borderId="12" xfId="0" applyNumberFormat="1" applyFont="1" applyBorder="1" applyAlignment="1">
      <alignment horizontal="center" vertical="center" wrapText="1"/>
    </xf>
    <xf numFmtId="3" fontId="54" fillId="3" borderId="12" xfId="0" applyNumberFormat="1" applyFont="1" applyFill="1" applyBorder="1" applyAlignment="1">
      <alignment horizontal="center" vertical="center" wrapText="1"/>
    </xf>
    <xf numFmtId="3" fontId="88" fillId="0" borderId="12" xfId="0" applyNumberFormat="1" applyFont="1" applyBorder="1" applyAlignment="1">
      <alignment horizontal="center" vertical="center" wrapText="1"/>
    </xf>
    <xf numFmtId="3" fontId="54" fillId="3" borderId="12" xfId="0" applyNumberFormat="1" applyFont="1" applyFill="1" applyBorder="1" applyAlignment="1">
      <alignment horizontal="right" vertical="center" wrapText="1"/>
    </xf>
    <xf numFmtId="3" fontId="88" fillId="0" borderId="12" xfId="0" applyNumberFormat="1" applyFont="1" applyBorder="1" applyAlignment="1">
      <alignment horizontal="right" vertical="center" wrapText="1"/>
    </xf>
    <xf numFmtId="3" fontId="87" fillId="0" borderId="12" xfId="0" applyNumberFormat="1" applyFont="1" applyBorder="1" applyAlignment="1">
      <alignment horizontal="right" vertical="center" wrapText="1"/>
    </xf>
    <xf numFmtId="0" fontId="90" fillId="0" borderId="16" xfId="0" applyFont="1" applyBorder="1" applyAlignment="1">
      <alignment horizontal="center" vertical="center"/>
    </xf>
    <xf numFmtId="0" fontId="87" fillId="3" borderId="19" xfId="0" applyFont="1" applyFill="1" applyBorder="1" applyAlignment="1">
      <alignment horizontal="center" vertical="center"/>
    </xf>
    <xf numFmtId="0" fontId="87" fillId="3" borderId="0" xfId="0" applyFont="1" applyFill="1"/>
    <xf numFmtId="4" fontId="87" fillId="3" borderId="19" xfId="0" applyNumberFormat="1" applyFont="1" applyFill="1" applyBorder="1" applyAlignment="1">
      <alignment vertical="center"/>
    </xf>
    <xf numFmtId="2" fontId="87" fillId="3" borderId="19" xfId="0" applyNumberFormat="1" applyFont="1" applyFill="1" applyBorder="1" applyAlignment="1">
      <alignment horizontal="right" vertical="center" wrapText="1"/>
    </xf>
    <xf numFmtId="3" fontId="50" fillId="3" borderId="0" xfId="0" applyNumberFormat="1" applyFont="1" applyFill="1" applyAlignment="1">
      <alignment horizontal="left" vertical="center" wrapText="1"/>
    </xf>
    <xf numFmtId="4" fontId="14" fillId="0" borderId="0" xfId="0" applyNumberFormat="1" applyFont="1"/>
    <xf numFmtId="3" fontId="50" fillId="3" borderId="0" xfId="0" applyNumberFormat="1" applyFont="1" applyFill="1" applyAlignment="1">
      <alignment vertical="center" wrapText="1"/>
    </xf>
    <xf numFmtId="0" fontId="50" fillId="3" borderId="0" xfId="0" applyFont="1" applyFill="1" applyAlignment="1">
      <alignment horizontal="center" vertical="center" wrapText="1"/>
    </xf>
    <xf numFmtId="4" fontId="50" fillId="3" borderId="0" xfId="0" applyNumberFormat="1" applyFont="1" applyFill="1" applyAlignment="1">
      <alignment horizontal="right" vertical="center" wrapText="1"/>
    </xf>
    <xf numFmtId="0" fontId="24" fillId="0" borderId="0" xfId="0" applyFont="1"/>
    <xf numFmtId="0" fontId="5" fillId="0" borderId="0" xfId="3" applyFont="1" applyAlignment="1">
      <alignment vertical="center"/>
    </xf>
    <xf numFmtId="0" fontId="5" fillId="0" borderId="0" xfId="0" applyFont="1"/>
    <xf numFmtId="0" fontId="18" fillId="0" borderId="0" xfId="0" applyFont="1"/>
    <xf numFmtId="0" fontId="16" fillId="3" borderId="146" xfId="0" applyFont="1" applyFill="1" applyBorder="1" applyAlignment="1">
      <alignment horizontal="left" vertical="top" wrapText="1"/>
    </xf>
    <xf numFmtId="0" fontId="18" fillId="3" borderId="0" xfId="0" applyFont="1" applyFill="1"/>
    <xf numFmtId="0" fontId="15" fillId="0" borderId="0" xfId="0" applyFont="1" applyAlignment="1">
      <alignment horizontal="left" vertical="top" wrapText="1"/>
    </xf>
    <xf numFmtId="0" fontId="96" fillId="0" borderId="0" xfId="0" applyFont="1" applyAlignment="1">
      <alignment horizontal="center"/>
    </xf>
    <xf numFmtId="0" fontId="0" fillId="11" borderId="147" xfId="0" applyFill="1" applyBorder="1"/>
    <xf numFmtId="0" fontId="0" fillId="11" borderId="17" xfId="0" applyFill="1" applyBorder="1"/>
    <xf numFmtId="0" fontId="97" fillId="11" borderId="13" xfId="0" applyFont="1" applyFill="1" applyBorder="1" applyAlignment="1">
      <alignment horizontal="center" vertical="center" wrapText="1"/>
    </xf>
    <xf numFmtId="0" fontId="97" fillId="11" borderId="12" xfId="0" applyFont="1" applyFill="1" applyBorder="1" applyAlignment="1">
      <alignment horizontal="center" vertical="center" wrapText="1"/>
    </xf>
    <xf numFmtId="0" fontId="97" fillId="11" borderId="22" xfId="0" applyFont="1" applyFill="1" applyBorder="1" applyAlignment="1">
      <alignment horizontal="center" vertical="center" wrapText="1"/>
    </xf>
    <xf numFmtId="0" fontId="19" fillId="0" borderId="23" xfId="0" applyFont="1" applyBorder="1" applyAlignment="1">
      <alignment vertical="center" wrapText="1"/>
    </xf>
    <xf numFmtId="0" fontId="26" fillId="3" borderId="150" xfId="0" applyFont="1" applyFill="1" applyBorder="1" applyAlignment="1">
      <alignment horizontal="left" vertical="top" wrapText="1"/>
    </xf>
    <xf numFmtId="0" fontId="19" fillId="3" borderId="4" xfId="0" applyFont="1" applyFill="1" applyBorder="1" applyAlignment="1">
      <alignment horizontal="justify" vertical="top" wrapText="1"/>
    </xf>
    <xf numFmtId="0" fontId="19" fillId="3" borderId="5" xfId="0" applyFont="1" applyFill="1" applyBorder="1"/>
    <xf numFmtId="0" fontId="19" fillId="3" borderId="5" xfId="0" applyFont="1" applyFill="1" applyBorder="1" applyAlignment="1">
      <alignment vertical="center" wrapText="1"/>
    </xf>
    <xf numFmtId="0" fontId="19" fillId="3" borderId="5" xfId="0" applyFont="1" applyFill="1" applyBorder="1" applyAlignment="1">
      <alignment horizontal="center" vertical="center"/>
    </xf>
    <xf numFmtId="4" fontId="19" fillId="3" borderId="5" xfId="0" applyNumberFormat="1" applyFont="1" applyFill="1" applyBorder="1" applyAlignment="1">
      <alignment horizontal="right" vertical="center"/>
    </xf>
    <xf numFmtId="0" fontId="19" fillId="3" borderId="5" xfId="0" applyFont="1" applyFill="1" applyBorder="1" applyAlignment="1">
      <alignment horizontal="center"/>
    </xf>
    <xf numFmtId="0" fontId="19" fillId="3" borderId="6" xfId="0" applyFont="1" applyFill="1" applyBorder="1" applyAlignment="1">
      <alignment horizontal="center"/>
    </xf>
    <xf numFmtId="0" fontId="38" fillId="11" borderId="28" xfId="0" applyFont="1" applyFill="1" applyBorder="1" applyAlignment="1">
      <alignment horizontal="center" vertical="center" wrapText="1"/>
    </xf>
    <xf numFmtId="0" fontId="38" fillId="11" borderId="24" xfId="0" applyFont="1" applyFill="1" applyBorder="1" applyAlignment="1">
      <alignment horizontal="center" vertical="center" wrapText="1"/>
    </xf>
    <xf numFmtId="0" fontId="38" fillId="11" borderId="153" xfId="0" applyFont="1" applyFill="1" applyBorder="1" applyAlignment="1">
      <alignment horizontal="center" vertical="center" wrapText="1"/>
    </xf>
    <xf numFmtId="0" fontId="19" fillId="0" borderId="23" xfId="0" applyFont="1" applyBorder="1" applyAlignment="1">
      <alignment horizontal="justify" vertical="top" wrapText="1"/>
    </xf>
    <xf numFmtId="4" fontId="19" fillId="0" borderId="19" xfId="0" applyNumberFormat="1" applyFont="1" applyBorder="1" applyAlignment="1">
      <alignment horizontal="center" vertical="center"/>
    </xf>
    <xf numFmtId="0" fontId="27" fillId="0" borderId="23" xfId="0" applyFont="1" applyBorder="1" applyAlignment="1">
      <alignment horizontal="center" vertical="center" wrapText="1"/>
    </xf>
    <xf numFmtId="0" fontId="38" fillId="0" borderId="23" xfId="0" applyFont="1" applyBorder="1" applyAlignment="1">
      <alignment horizontal="center" vertical="center" wrapText="1"/>
    </xf>
    <xf numFmtId="0" fontId="27" fillId="0" borderId="27" xfId="0" applyFont="1" applyBorder="1" applyAlignment="1">
      <alignment horizontal="center" vertical="center" wrapText="1"/>
    </xf>
    <xf numFmtId="0" fontId="38" fillId="3" borderId="19" xfId="0" applyFont="1" applyFill="1" applyBorder="1" applyAlignment="1">
      <alignment horizontal="center" vertical="center" wrapText="1"/>
    </xf>
    <xf numFmtId="0" fontId="19" fillId="0" borderId="19" xfId="0" applyFont="1" applyBorder="1" applyAlignment="1">
      <alignment horizontal="left" wrapText="1"/>
    </xf>
    <xf numFmtId="0" fontId="27" fillId="0" borderId="154" xfId="0" applyFont="1" applyBorder="1" applyAlignment="1">
      <alignment horizontal="center" vertical="center" wrapText="1"/>
    </xf>
    <xf numFmtId="0" fontId="27" fillId="0" borderId="155" xfId="0" applyFont="1" applyBorder="1" applyAlignment="1">
      <alignment horizontal="center" vertical="center" wrapText="1"/>
    </xf>
    <xf numFmtId="4" fontId="27" fillId="0" borderId="155" xfId="0" applyNumberFormat="1" applyFont="1" applyBorder="1" applyAlignment="1">
      <alignment horizontal="center" vertical="center" wrapText="1"/>
    </xf>
    <xf numFmtId="4" fontId="27" fillId="0" borderId="156" xfId="0" applyNumberFormat="1" applyFont="1" applyBorder="1" applyAlignment="1">
      <alignment horizontal="center" vertical="center" wrapText="1"/>
    </xf>
    <xf numFmtId="0" fontId="27" fillId="0" borderId="12" xfId="0" applyFont="1" applyBorder="1" applyAlignment="1">
      <alignment horizontal="center" vertical="center" wrapText="1"/>
    </xf>
    <xf numFmtId="4" fontId="27" fillId="0" borderId="12" xfId="0" applyNumberFormat="1" applyFont="1" applyBorder="1" applyAlignment="1">
      <alignment horizontal="right" vertical="center" wrapText="1"/>
    </xf>
    <xf numFmtId="4" fontId="27" fillId="0" borderId="22" xfId="0" applyNumberFormat="1" applyFont="1" applyBorder="1" applyAlignment="1">
      <alignment horizontal="center" vertical="center" wrapText="1"/>
    </xf>
    <xf numFmtId="0" fontId="19" fillId="0" borderId="12" xfId="0" applyFont="1" applyBorder="1" applyAlignment="1">
      <alignment horizontal="center" vertical="center"/>
    </xf>
    <xf numFmtId="166" fontId="19" fillId="0" borderId="12" xfId="0" applyNumberFormat="1" applyFont="1" applyBorder="1" applyAlignment="1">
      <alignment horizontal="center" vertical="center"/>
    </xf>
    <xf numFmtId="166" fontId="19" fillId="0" borderId="12" xfId="0" applyNumberFormat="1" applyFont="1" applyBorder="1" applyAlignment="1">
      <alignment horizontal="right" vertical="center"/>
    </xf>
    <xf numFmtId="166" fontId="19" fillId="0" borderId="12" xfId="0" applyNumberFormat="1" applyFont="1" applyBorder="1" applyAlignment="1">
      <alignment vertical="center"/>
    </xf>
    <xf numFmtId="166" fontId="19" fillId="0" borderId="22" xfId="0" applyNumberFormat="1" applyFont="1" applyBorder="1" applyAlignment="1">
      <alignment vertical="center"/>
    </xf>
    <xf numFmtId="49" fontId="19" fillId="0" borderId="157" xfId="0" applyNumberFormat="1" applyFont="1" applyBorder="1" applyAlignment="1">
      <alignment horizontal="center" vertical="center"/>
    </xf>
    <xf numFmtId="166" fontId="19" fillId="0" borderId="158" xfId="0" applyNumberFormat="1" applyFont="1" applyBorder="1" applyAlignment="1">
      <alignment horizontal="right" vertical="center"/>
    </xf>
    <xf numFmtId="49" fontId="19" fillId="0" borderId="12" xfId="0" applyNumberFormat="1" applyFont="1" applyBorder="1" applyAlignment="1">
      <alignment horizontal="center" vertical="center"/>
    </xf>
    <xf numFmtId="0" fontId="19" fillId="3" borderId="157" xfId="0" applyFont="1" applyFill="1" applyBorder="1" applyAlignment="1">
      <alignment horizontal="center" vertical="center"/>
    </xf>
    <xf numFmtId="0" fontId="19" fillId="14" borderId="1" xfId="0" applyFont="1" applyFill="1" applyBorder="1"/>
    <xf numFmtId="0" fontId="26" fillId="14" borderId="159" xfId="0" applyFont="1" applyFill="1" applyBorder="1" applyAlignment="1">
      <alignment horizontal="center" vertical="top"/>
    </xf>
    <xf numFmtId="0" fontId="26" fillId="14" borderId="162" xfId="0" applyFont="1" applyFill="1" applyBorder="1" applyAlignment="1">
      <alignment horizontal="center" vertical="center" wrapText="1"/>
    </xf>
    <xf numFmtId="0" fontId="26" fillId="14" borderId="160" xfId="0" applyFont="1" applyFill="1" applyBorder="1" applyAlignment="1">
      <alignment horizontal="center" vertical="center" wrapText="1"/>
    </xf>
    <xf numFmtId="0" fontId="26" fillId="14" borderId="163" xfId="0" applyFont="1" applyFill="1" applyBorder="1" applyAlignment="1">
      <alignment horizontal="center" vertical="center" wrapText="1"/>
    </xf>
    <xf numFmtId="0" fontId="19" fillId="0" borderId="23" xfId="0" applyFont="1" applyBorder="1" applyAlignment="1">
      <alignment horizontal="left" vertical="center" wrapText="1"/>
    </xf>
    <xf numFmtId="0" fontId="27" fillId="3" borderId="28" xfId="0" applyFont="1" applyFill="1" applyBorder="1" applyAlignment="1">
      <alignment horizontal="center" vertical="center" wrapText="1"/>
    </xf>
    <xf numFmtId="0" fontId="19" fillId="0" borderId="24" xfId="0" applyFont="1" applyBorder="1" applyAlignment="1">
      <alignment horizontal="center" vertical="center" wrapText="1"/>
    </xf>
    <xf numFmtId="0" fontId="26" fillId="3" borderId="150" xfId="0" applyFont="1" applyFill="1" applyBorder="1" applyAlignment="1">
      <alignment horizontal="justify" vertical="top" wrapText="1"/>
    </xf>
    <xf numFmtId="4" fontId="19" fillId="3" borderId="155" xfId="0" applyNumberFormat="1" applyFont="1" applyFill="1" applyBorder="1" applyAlignment="1">
      <alignment vertical="center"/>
    </xf>
    <xf numFmtId="0" fontId="19" fillId="3" borderId="6" xfId="0" applyFont="1" applyFill="1" applyBorder="1" applyAlignment="1">
      <alignment horizontal="center" vertical="center"/>
    </xf>
    <xf numFmtId="0" fontId="19" fillId="3" borderId="150" xfId="0" applyFont="1" applyFill="1" applyBorder="1" applyAlignment="1">
      <alignment horizontal="center" vertical="center"/>
    </xf>
    <xf numFmtId="4" fontId="19" fillId="3" borderId="3" xfId="0" applyNumberFormat="1" applyFont="1" applyFill="1" applyBorder="1" applyAlignment="1">
      <alignment horizontal="right" vertical="center"/>
    </xf>
    <xf numFmtId="0" fontId="38" fillId="11" borderId="29" xfId="0" applyFont="1" applyFill="1" applyBorder="1" applyAlignment="1">
      <alignment horizontal="center" vertical="center" wrapText="1"/>
    </xf>
    <xf numFmtId="0" fontId="38" fillId="11" borderId="19" xfId="0" applyFont="1" applyFill="1" applyBorder="1" applyAlignment="1">
      <alignment horizontal="center" vertical="center" wrapText="1"/>
    </xf>
    <xf numFmtId="0" fontId="38" fillId="11" borderId="0" xfId="0" applyFont="1" applyFill="1" applyAlignment="1">
      <alignment horizontal="center" vertical="center" wrapText="1"/>
    </xf>
    <xf numFmtId="0" fontId="27" fillId="0" borderId="19" xfId="7" applyFont="1" applyBorder="1" applyAlignment="1">
      <alignment horizontal="left" vertical="top" wrapText="1"/>
    </xf>
    <xf numFmtId="2" fontId="19" fillId="0" borderId="19" xfId="0" applyNumberFormat="1" applyFont="1" applyBorder="1" applyAlignment="1">
      <alignment horizontal="center"/>
    </xf>
    <xf numFmtId="0" fontId="19" fillId="3" borderId="19" xfId="0" applyFont="1" applyFill="1" applyBorder="1" applyAlignment="1">
      <alignment vertical="center"/>
    </xf>
    <xf numFmtId="0" fontId="27" fillId="0" borderId="12" xfId="7" applyFont="1" applyBorder="1" applyAlignment="1">
      <alignment horizontal="left" vertical="top" wrapText="1"/>
    </xf>
    <xf numFmtId="4" fontId="19" fillId="0" borderId="34" xfId="0" applyNumberFormat="1" applyFont="1" applyBorder="1" applyAlignment="1">
      <alignment horizontal="center" vertical="center"/>
    </xf>
    <xf numFmtId="0" fontId="19" fillId="0" borderId="12" xfId="0" applyFont="1" applyBorder="1"/>
    <xf numFmtId="0" fontId="19" fillId="0" borderId="22" xfId="0" applyFont="1" applyBorder="1" applyAlignment="1">
      <alignment horizontal="center" vertical="center"/>
    </xf>
    <xf numFmtId="166" fontId="19" fillId="0" borderId="159" xfId="0" applyNumberFormat="1" applyFont="1" applyBorder="1" applyAlignment="1">
      <alignment vertical="center"/>
    </xf>
    <xf numFmtId="166" fontId="19" fillId="0" borderId="161" xfId="0" applyNumberFormat="1" applyFont="1" applyBorder="1" applyAlignment="1">
      <alignment vertical="center"/>
    </xf>
    <xf numFmtId="166" fontId="19" fillId="0" borderId="160" xfId="0" applyNumberFormat="1" applyFont="1" applyBorder="1" applyAlignment="1">
      <alignment vertical="center"/>
    </xf>
    <xf numFmtId="166" fontId="19" fillId="0" borderId="33" xfId="0" applyNumberFormat="1" applyFont="1" applyBorder="1" applyAlignment="1">
      <alignment vertical="center"/>
    </xf>
    <xf numFmtId="0" fontId="19" fillId="0" borderId="13" xfId="0" applyFont="1" applyBorder="1" applyAlignment="1">
      <alignment horizontal="center" vertical="center"/>
    </xf>
    <xf numFmtId="0" fontId="19" fillId="3" borderId="157" xfId="0" applyFont="1" applyFill="1" applyBorder="1" applyAlignment="1">
      <alignment vertical="center"/>
    </xf>
    <xf numFmtId="0" fontId="27" fillId="0" borderId="22" xfId="7" applyFont="1" applyBorder="1" applyAlignment="1">
      <alignment horizontal="left" vertical="top" wrapText="1"/>
    </xf>
    <xf numFmtId="0" fontId="26" fillId="0" borderId="13" xfId="0" applyFont="1" applyBorder="1"/>
    <xf numFmtId="0" fontId="19" fillId="0" borderId="12" xfId="0" applyFont="1" applyBorder="1" applyAlignment="1">
      <alignment vertical="center"/>
    </xf>
    <xf numFmtId="0" fontId="19" fillId="3" borderId="12" xfId="0" applyFont="1" applyFill="1" applyBorder="1" applyAlignment="1">
      <alignment vertical="center"/>
    </xf>
    <xf numFmtId="0" fontId="38" fillId="14" borderId="19" xfId="0" applyFont="1" applyFill="1" applyBorder="1" applyAlignment="1">
      <alignment horizontal="center" vertical="center" wrapText="1"/>
    </xf>
    <xf numFmtId="0" fontId="19" fillId="0" borderId="23" xfId="0" applyFont="1" applyBorder="1" applyAlignment="1">
      <alignment vertical="center"/>
    </xf>
    <xf numFmtId="0" fontId="26" fillId="0" borderId="23" xfId="0" applyFont="1" applyBorder="1"/>
    <xf numFmtId="0" fontId="26" fillId="0" borderId="19" xfId="0" applyFont="1" applyBorder="1"/>
    <xf numFmtId="0" fontId="38" fillId="0" borderId="19" xfId="0" applyFont="1" applyBorder="1" applyAlignment="1">
      <alignment horizontal="center" vertical="center" wrapText="1"/>
    </xf>
    <xf numFmtId="0" fontId="38" fillId="3" borderId="22"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66" xfId="0" applyFont="1" applyFill="1" applyBorder="1" applyAlignment="1">
      <alignment horizontal="center" vertical="center"/>
    </xf>
    <xf numFmtId="4" fontId="19" fillId="3" borderId="19" xfId="0" applyNumberFormat="1" applyFont="1" applyFill="1" applyBorder="1" applyAlignment="1">
      <alignment vertical="center"/>
    </xf>
    <xf numFmtId="0" fontId="19" fillId="3" borderId="3" xfId="0" applyFont="1" applyFill="1" applyBorder="1" applyAlignment="1">
      <alignment vertical="center" wrapText="1"/>
    </xf>
    <xf numFmtId="0" fontId="38" fillId="3" borderId="19" xfId="0" applyFont="1" applyFill="1" applyBorder="1" applyAlignment="1">
      <alignment horizontal="center" wrapText="1"/>
    </xf>
    <xf numFmtId="0" fontId="38" fillId="3" borderId="12" xfId="0" applyFont="1" applyFill="1" applyBorder="1" applyAlignment="1">
      <alignment horizontal="center" wrapText="1"/>
    </xf>
    <xf numFmtId="0" fontId="48" fillId="11" borderId="33" xfId="0" applyFont="1" applyFill="1" applyBorder="1" applyAlignment="1">
      <alignment horizontal="center" vertical="top"/>
    </xf>
    <xf numFmtId="0" fontId="48" fillId="11" borderId="34" xfId="0" applyFont="1" applyFill="1" applyBorder="1" applyAlignment="1">
      <alignment horizontal="center" vertical="top"/>
    </xf>
    <xf numFmtId="0" fontId="26" fillId="11" borderId="21" xfId="0" applyFont="1" applyFill="1" applyBorder="1" applyAlignment="1">
      <alignment vertical="center" wrapText="1"/>
    </xf>
    <xf numFmtId="0" fontId="26" fillId="11" borderId="26" xfId="0" applyFont="1" applyFill="1" applyBorder="1" applyAlignment="1">
      <alignment vertical="center" wrapText="1"/>
    </xf>
    <xf numFmtId="0" fontId="26" fillId="11" borderId="33" xfId="0" applyFont="1" applyFill="1" applyBorder="1" applyAlignment="1">
      <alignment vertical="center" wrapText="1"/>
    </xf>
    <xf numFmtId="0" fontId="26" fillId="11" borderId="162" xfId="0" applyFont="1" applyFill="1" applyBorder="1" applyAlignment="1">
      <alignment vertical="center" wrapText="1"/>
    </xf>
    <xf numFmtId="0" fontId="27" fillId="3" borderId="7" xfId="0" applyFont="1" applyFill="1" applyBorder="1" applyAlignment="1">
      <alignment horizontal="left" vertical="center" wrapText="1"/>
    </xf>
    <xf numFmtId="4" fontId="19" fillId="0" borderId="2" xfId="0" applyNumberFormat="1" applyFont="1" applyBorder="1" applyAlignment="1">
      <alignment horizontal="center" vertical="center"/>
    </xf>
    <xf numFmtId="4" fontId="19" fillId="0" borderId="19" xfId="0" applyNumberFormat="1" applyFont="1" applyBorder="1" applyAlignment="1">
      <alignment vertical="center" wrapText="1"/>
    </xf>
    <xf numFmtId="0" fontId="19" fillId="0" borderId="158" xfId="0" applyFont="1" applyBorder="1" applyAlignment="1">
      <alignment vertical="center"/>
    </xf>
    <xf numFmtId="49" fontId="19" fillId="0" borderId="158" xfId="0" applyNumberFormat="1" applyFont="1" applyBorder="1" applyAlignment="1">
      <alignment vertical="center"/>
    </xf>
    <xf numFmtId="49" fontId="19" fillId="0" borderId="167" xfId="0" applyNumberFormat="1" applyFont="1" applyBorder="1" applyAlignment="1">
      <alignment horizontal="center" vertical="center"/>
    </xf>
    <xf numFmtId="49" fontId="19" fillId="0" borderId="19" xfId="0" applyNumberFormat="1" applyFont="1" applyBorder="1" applyAlignment="1">
      <alignment vertical="center"/>
    </xf>
    <xf numFmtId="49" fontId="19" fillId="0" borderId="19" xfId="0" applyNumberFormat="1" applyFont="1" applyBorder="1" applyAlignment="1">
      <alignment horizontal="right" vertical="center"/>
    </xf>
    <xf numFmtId="166" fontId="19" fillId="0" borderId="19" xfId="0" applyNumberFormat="1" applyFont="1" applyBorder="1" applyAlignment="1">
      <alignment horizontal="center" vertical="center"/>
    </xf>
    <xf numFmtId="4" fontId="19" fillId="0" borderId="19" xfId="0" applyNumberFormat="1" applyFont="1" applyBorder="1" applyAlignment="1">
      <alignment horizontal="right" vertical="center"/>
    </xf>
    <xf numFmtId="166" fontId="19" fillId="0" borderId="19" xfId="0" applyNumberFormat="1" applyFont="1" applyBorder="1" applyAlignment="1">
      <alignment horizontal="right"/>
    </xf>
    <xf numFmtId="0" fontId="26" fillId="17" borderId="23" xfId="0" applyFont="1" applyFill="1" applyBorder="1" applyAlignment="1">
      <alignment horizontal="left"/>
    </xf>
    <xf numFmtId="0" fontId="15" fillId="0" borderId="0" xfId="0" applyFont="1" applyAlignment="1">
      <alignment vertical="center"/>
    </xf>
    <xf numFmtId="0" fontId="3" fillId="0" borderId="19" xfId="0" applyFont="1" applyBorder="1" applyAlignment="1">
      <alignment horizontal="left" vertical="center" wrapText="1"/>
    </xf>
    <xf numFmtId="0" fontId="0" fillId="3" borderId="19" xfId="0" applyFill="1" applyBorder="1" applyAlignment="1">
      <alignment horizontal="left" vertical="center"/>
    </xf>
    <xf numFmtId="164" fontId="0" fillId="3" borderId="19" xfId="1" applyFont="1" applyFill="1" applyBorder="1" applyAlignment="1">
      <alignment horizontal="left" vertical="center"/>
    </xf>
    <xf numFmtId="0" fontId="1" fillId="18" borderId="0" xfId="0" applyFont="1" applyFill="1"/>
    <xf numFmtId="166" fontId="0" fillId="3" borderId="19" xfId="0" applyNumberFormat="1" applyFill="1" applyBorder="1" applyAlignment="1">
      <alignment horizontal="right" vertical="center"/>
    </xf>
    <xf numFmtId="167" fontId="100" fillId="3" borderId="19" xfId="0" applyNumberFormat="1" applyFont="1" applyFill="1" applyBorder="1" applyAlignment="1">
      <alignment horizontal="left" vertical="center" wrapText="1"/>
    </xf>
    <xf numFmtId="167" fontId="100" fillId="3" borderId="19" xfId="0" applyNumberFormat="1" applyFont="1" applyFill="1" applyBorder="1" applyAlignment="1">
      <alignment horizontal="right" vertical="center" wrapText="1"/>
    </xf>
    <xf numFmtId="4" fontId="0" fillId="3" borderId="19" xfId="0" applyNumberFormat="1" applyFill="1" applyBorder="1" applyAlignment="1">
      <alignment horizontal="right" vertical="center" wrapText="1"/>
    </xf>
    <xf numFmtId="3" fontId="10" fillId="3" borderId="19" xfId="0" applyNumberFormat="1" applyFont="1" applyFill="1" applyBorder="1" applyAlignment="1">
      <alignment horizontal="left" vertical="center"/>
    </xf>
    <xf numFmtId="164" fontId="10" fillId="3" borderId="19" xfId="1" applyFont="1" applyFill="1" applyBorder="1" applyAlignment="1">
      <alignment horizontal="left" vertical="center"/>
    </xf>
    <xf numFmtId="0" fontId="10" fillId="3" borderId="19" xfId="0" applyFont="1" applyFill="1" applyBorder="1" applyAlignment="1">
      <alignment horizontal="left" vertical="center"/>
    </xf>
    <xf numFmtId="166" fontId="10" fillId="3" borderId="19" xfId="0" applyNumberFormat="1" applyFont="1" applyFill="1" applyBorder="1" applyAlignment="1">
      <alignment horizontal="right" vertical="center"/>
    </xf>
    <xf numFmtId="166" fontId="10" fillId="3" borderId="19" xfId="0" applyNumberFormat="1" applyFont="1" applyFill="1" applyBorder="1" applyAlignment="1">
      <alignment horizontal="left" vertical="center" wrapText="1"/>
    </xf>
    <xf numFmtId="0" fontId="0" fillId="3" borderId="0" xfId="0" applyFill="1" applyAlignment="1">
      <alignment horizontal="left" vertical="center"/>
    </xf>
    <xf numFmtId="3" fontId="5" fillId="3" borderId="14" xfId="0" applyNumberFormat="1" applyFont="1" applyFill="1" applyBorder="1" applyAlignment="1">
      <alignment horizontal="left" vertical="center" wrapText="1"/>
    </xf>
    <xf numFmtId="0" fontId="3" fillId="3" borderId="19" xfId="0" applyFont="1" applyFill="1" applyBorder="1" applyAlignment="1">
      <alignment horizontal="left" vertical="center" wrapText="1"/>
    </xf>
    <xf numFmtId="165" fontId="0" fillId="3" borderId="19" xfId="0" applyNumberFormat="1" applyFill="1" applyBorder="1" applyAlignment="1">
      <alignment horizontal="left" vertical="center"/>
    </xf>
    <xf numFmtId="0" fontId="0" fillId="3" borderId="15" xfId="0" applyFill="1" applyBorder="1" applyAlignment="1">
      <alignment horizontal="left" vertical="center"/>
    </xf>
    <xf numFmtId="0" fontId="0" fillId="3" borderId="13" xfId="0" applyFill="1" applyBorder="1" applyAlignment="1">
      <alignment horizontal="left" vertical="center"/>
    </xf>
    <xf numFmtId="3" fontId="5" fillId="3" borderId="19" xfId="0" applyNumberFormat="1" applyFont="1" applyFill="1" applyBorder="1" applyAlignment="1">
      <alignment horizontal="left" vertical="center" wrapText="1"/>
    </xf>
    <xf numFmtId="3" fontId="72" fillId="3" borderId="19" xfId="0" applyNumberFormat="1" applyFont="1" applyFill="1" applyBorder="1" applyAlignment="1">
      <alignment horizontal="left" vertical="center" wrapText="1"/>
    </xf>
    <xf numFmtId="3" fontId="10" fillId="3" borderId="19" xfId="0" applyNumberFormat="1" applyFont="1" applyFill="1" applyBorder="1" applyAlignment="1">
      <alignment horizontal="left" vertical="center" wrapText="1"/>
    </xf>
    <xf numFmtId="3" fontId="5" fillId="3" borderId="19" xfId="0" applyNumberFormat="1" applyFont="1" applyFill="1" applyBorder="1" applyAlignment="1">
      <alignment horizontal="center" vertical="center" wrapText="1"/>
    </xf>
    <xf numFmtId="0" fontId="100" fillId="19" borderId="146" xfId="0" applyFont="1" applyFill="1" applyBorder="1" applyAlignment="1">
      <alignment horizontal="left" vertical="center"/>
    </xf>
    <xf numFmtId="0" fontId="100" fillId="19" borderId="31" xfId="0" applyFont="1" applyFill="1" applyBorder="1" applyAlignment="1">
      <alignment horizontal="left" vertical="center" wrapText="1"/>
    </xf>
    <xf numFmtId="0" fontId="100" fillId="19" borderId="19" xfId="0" applyFont="1" applyFill="1" applyBorder="1" applyAlignment="1">
      <alignment horizontal="left" vertical="center"/>
    </xf>
    <xf numFmtId="0" fontId="100" fillId="19" borderId="19" xfId="0" applyFont="1" applyFill="1" applyBorder="1" applyAlignment="1">
      <alignment horizontal="left" vertical="center" wrapText="1"/>
    </xf>
    <xf numFmtId="3" fontId="5" fillId="3" borderId="20" xfId="0" applyNumberFormat="1" applyFont="1" applyFill="1" applyBorder="1" applyAlignment="1">
      <alignment horizontal="left" vertical="center" wrapText="1"/>
    </xf>
    <xf numFmtId="0" fontId="100" fillId="19" borderId="168" xfId="0" applyFont="1" applyFill="1" applyBorder="1" applyAlignment="1">
      <alignment horizontal="left" vertical="center" wrapText="1"/>
    </xf>
    <xf numFmtId="0" fontId="100" fillId="19" borderId="34" xfId="0" applyFont="1" applyFill="1" applyBorder="1" applyAlignment="1">
      <alignment horizontal="left" vertical="center" wrapText="1"/>
    </xf>
    <xf numFmtId="0" fontId="100" fillId="19" borderId="168" xfId="0" applyFont="1" applyFill="1" applyBorder="1" applyAlignment="1">
      <alignment horizontal="left" vertical="center"/>
    </xf>
    <xf numFmtId="0" fontId="0" fillId="19" borderId="34" xfId="0" applyFill="1" applyBorder="1" applyAlignment="1">
      <alignment horizontal="left" vertical="center" wrapText="1"/>
    </xf>
    <xf numFmtId="0" fontId="0" fillId="19" borderId="146" xfId="0" applyFill="1" applyBorder="1" applyAlignment="1">
      <alignment horizontal="left" vertical="center" wrapText="1"/>
    </xf>
    <xf numFmtId="0" fontId="0" fillId="19" borderId="31" xfId="0" applyFill="1" applyBorder="1" applyAlignment="1">
      <alignment horizontal="left" vertical="center" wrapText="1"/>
    </xf>
    <xf numFmtId="0" fontId="0" fillId="19" borderId="19" xfId="0" applyFill="1" applyBorder="1" applyAlignment="1">
      <alignment horizontal="left" vertical="center" wrapText="1"/>
    </xf>
    <xf numFmtId="2" fontId="5" fillId="3" borderId="20" xfId="0" applyNumberFormat="1" applyFont="1" applyFill="1" applyBorder="1" applyAlignment="1">
      <alignment horizontal="left" vertical="center" wrapText="1"/>
    </xf>
    <xf numFmtId="2" fontId="5" fillId="3" borderId="19" xfId="0" applyNumberFormat="1" applyFont="1" applyFill="1" applyBorder="1" applyAlignment="1">
      <alignment horizontal="left" vertical="center" wrapText="1"/>
    </xf>
    <xf numFmtId="3" fontId="10" fillId="3" borderId="20" xfId="0" applyNumberFormat="1" applyFont="1" applyFill="1" applyBorder="1" applyAlignment="1">
      <alignment horizontal="left" vertical="center" wrapText="1"/>
    </xf>
    <xf numFmtId="4" fontId="10" fillId="3" borderId="19" xfId="0" applyNumberFormat="1" applyFont="1" applyFill="1" applyBorder="1" applyAlignment="1">
      <alignment horizontal="right" vertical="center" wrapText="1"/>
    </xf>
    <xf numFmtId="3" fontId="10" fillId="3" borderId="19" xfId="0" applyNumberFormat="1" applyFont="1" applyFill="1" applyBorder="1" applyAlignment="1">
      <alignment horizontal="right" vertical="center" wrapText="1"/>
    </xf>
    <xf numFmtId="3" fontId="10" fillId="3" borderId="12" xfId="0" applyNumberFormat="1" applyFont="1" applyFill="1" applyBorder="1" applyAlignment="1">
      <alignment horizontal="left" vertical="center" wrapText="1"/>
    </xf>
    <xf numFmtId="4" fontId="0" fillId="3" borderId="19" xfId="1" applyNumberFormat="1" applyFont="1" applyFill="1" applyBorder="1" applyAlignment="1">
      <alignment horizontal="right" vertical="center"/>
    </xf>
    <xf numFmtId="164" fontId="0" fillId="3" borderId="19" xfId="1" applyFont="1" applyFill="1" applyBorder="1" applyAlignment="1">
      <alignment horizontal="left" vertical="center" wrapText="1"/>
    </xf>
    <xf numFmtId="0" fontId="10" fillId="3" borderId="23" xfId="0" applyFont="1" applyFill="1" applyBorder="1" applyAlignment="1">
      <alignment horizontal="left" vertical="center" wrapText="1"/>
    </xf>
    <xf numFmtId="164" fontId="0" fillId="3" borderId="23" xfId="1" applyFont="1" applyFill="1" applyBorder="1" applyAlignment="1">
      <alignment horizontal="left" vertical="center"/>
    </xf>
    <xf numFmtId="4" fontId="106" fillId="0" borderId="0" xfId="0" applyNumberFormat="1" applyFont="1" applyAlignment="1">
      <alignment horizontal="right" vertical="center"/>
    </xf>
    <xf numFmtId="0" fontId="10" fillId="3" borderId="19" xfId="4" applyFont="1" applyFill="1" applyBorder="1" applyAlignment="1">
      <alignment horizontal="left" vertical="center" wrapText="1"/>
    </xf>
    <xf numFmtId="0" fontId="0" fillId="6" borderId="19" xfId="4" applyFont="1" applyFill="1" applyBorder="1" applyAlignment="1">
      <alignment horizontal="left" vertical="center" wrapText="1"/>
    </xf>
    <xf numFmtId="164" fontId="10" fillId="3" borderId="19" xfId="1" applyFont="1" applyFill="1" applyBorder="1" applyAlignment="1">
      <alignment horizontal="left" vertical="center" wrapText="1"/>
    </xf>
    <xf numFmtId="3" fontId="0" fillId="3" borderId="19" xfId="0" applyNumberFormat="1" applyFill="1" applyBorder="1" applyAlignment="1">
      <alignment horizontal="right" vertical="center" wrapText="1"/>
    </xf>
    <xf numFmtId="0" fontId="1" fillId="18" borderId="0" xfId="0" applyFont="1" applyFill="1" applyAlignment="1">
      <alignment wrapText="1"/>
    </xf>
    <xf numFmtId="0" fontId="0" fillId="3" borderId="23" xfId="0" applyFill="1" applyBorder="1" applyAlignment="1">
      <alignment horizontal="left" vertical="center" wrapText="1"/>
    </xf>
    <xf numFmtId="4" fontId="0" fillId="3" borderId="19" xfId="0" applyNumberFormat="1" applyFill="1" applyBorder="1" applyAlignment="1">
      <alignment horizontal="left" vertical="center"/>
    </xf>
    <xf numFmtId="3" fontId="0" fillId="3" borderId="19" xfId="0" applyNumberFormat="1" applyFill="1" applyBorder="1" applyAlignment="1">
      <alignment horizontal="right" vertical="center"/>
    </xf>
    <xf numFmtId="0" fontId="10" fillId="3" borderId="23" xfId="0" applyFont="1" applyFill="1" applyBorder="1" applyAlignment="1">
      <alignment horizontal="left" vertical="center"/>
    </xf>
    <xf numFmtId="164" fontId="10" fillId="3" borderId="23" xfId="1" applyFont="1" applyFill="1" applyBorder="1" applyAlignment="1">
      <alignment horizontal="left" vertical="center"/>
    </xf>
    <xf numFmtId="0" fontId="0" fillId="3" borderId="23" xfId="0" applyFill="1" applyBorder="1" applyAlignment="1">
      <alignment horizontal="left" vertical="center"/>
    </xf>
    <xf numFmtId="166" fontId="0" fillId="3" borderId="19" xfId="0" applyNumberFormat="1" applyFill="1" applyBorder="1" applyAlignment="1">
      <alignment horizontal="left" vertical="center"/>
    </xf>
    <xf numFmtId="4" fontId="1" fillId="0" borderId="0" xfId="0" applyNumberFormat="1" applyFont="1" applyAlignment="1">
      <alignment horizontal="right" vertical="center"/>
    </xf>
    <xf numFmtId="164" fontId="0" fillId="3" borderId="19" xfId="1" applyFont="1" applyFill="1" applyBorder="1" applyAlignment="1">
      <alignment horizontal="right" vertical="center"/>
    </xf>
    <xf numFmtId="0" fontId="16" fillId="0" borderId="0" xfId="0" applyFont="1" applyAlignment="1">
      <alignment horizontal="center"/>
    </xf>
    <xf numFmtId="0" fontId="1" fillId="0" borderId="19" xfId="0" applyFont="1" applyBorder="1" applyAlignment="1">
      <alignment horizontal="justify" vertical="justify" wrapText="1"/>
    </xf>
    <xf numFmtId="0" fontId="1" fillId="0" borderId="19" xfId="0" applyFont="1" applyBorder="1" applyAlignment="1">
      <alignment horizontal="justify" vertical="center" wrapText="1"/>
    </xf>
    <xf numFmtId="0" fontId="0" fillId="0" borderId="19" xfId="0" applyBorder="1" applyAlignment="1">
      <alignment horizontal="justify" vertical="center" wrapText="1"/>
    </xf>
    <xf numFmtId="0" fontId="20" fillId="3" borderId="19" xfId="0" applyFont="1" applyFill="1" applyBorder="1" applyAlignment="1">
      <alignment horizontal="center" vertical="center"/>
    </xf>
    <xf numFmtId="0" fontId="20" fillId="3" borderId="19" xfId="0" applyFont="1" applyFill="1" applyBorder="1" applyAlignment="1">
      <alignment horizontal="right" vertical="center"/>
    </xf>
    <xf numFmtId="164" fontId="0" fillId="0" borderId="19" xfId="1" applyFont="1" applyBorder="1" applyAlignment="1">
      <alignment horizontal="right" vertical="center"/>
    </xf>
    <xf numFmtId="167" fontId="12" fillId="0" borderId="19" xfId="0" applyNumberFormat="1" applyFont="1" applyBorder="1" applyAlignment="1">
      <alignment horizontal="right" vertical="top" wrapText="1"/>
    </xf>
    <xf numFmtId="0" fontId="0" fillId="0" borderId="19" xfId="0" applyBorder="1" applyAlignment="1">
      <alignment horizontal="justify" vertical="justify" wrapText="1"/>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20" fillId="0" borderId="19" xfId="0" applyFont="1" applyBorder="1" applyAlignment="1">
      <alignment horizontal="right" vertical="center"/>
    </xf>
    <xf numFmtId="164" fontId="10" fillId="0" borderId="19" xfId="1" applyFont="1" applyBorder="1" applyAlignment="1">
      <alignment horizontal="right" vertical="center"/>
    </xf>
    <xf numFmtId="0" fontId="10" fillId="0" borderId="0" xfId="0" applyFont="1"/>
    <xf numFmtId="4" fontId="1" fillId="3" borderId="19" xfId="0" applyNumberFormat="1" applyFont="1" applyFill="1" applyBorder="1" applyAlignment="1">
      <alignment horizontal="right" vertical="center" wrapText="1"/>
    </xf>
    <xf numFmtId="3" fontId="10" fillId="0" borderId="19" xfId="0" applyNumberFormat="1" applyFont="1" applyBorder="1" applyAlignment="1">
      <alignment horizontal="center" vertical="center"/>
    </xf>
    <xf numFmtId="4" fontId="10" fillId="0" borderId="19" xfId="1" applyNumberFormat="1" applyFont="1" applyBorder="1" applyAlignment="1">
      <alignment horizontal="right" vertical="center"/>
    </xf>
    <xf numFmtId="0" fontId="37" fillId="3" borderId="19" xfId="0" applyFont="1" applyFill="1" applyBorder="1" applyAlignment="1">
      <alignment horizontal="center" vertical="center"/>
    </xf>
    <xf numFmtId="0" fontId="37" fillId="3" borderId="19" xfId="0" applyFont="1" applyFill="1" applyBorder="1" applyAlignment="1">
      <alignment horizontal="right" vertical="center"/>
    </xf>
    <xf numFmtId="164" fontId="1" fillId="3" borderId="19" xfId="1" applyFill="1" applyBorder="1" applyAlignment="1">
      <alignment horizontal="right" vertical="center" wrapText="1"/>
    </xf>
    <xf numFmtId="0" fontId="10" fillId="0" borderId="19" xfId="0" applyFont="1" applyBorder="1" applyAlignment="1">
      <alignment horizontal="justify" vertical="center" wrapText="1"/>
    </xf>
    <xf numFmtId="0" fontId="1" fillId="0" borderId="19" xfId="0" applyFont="1" applyBorder="1" applyAlignment="1">
      <alignment horizontal="right" wrapText="1"/>
    </xf>
    <xf numFmtId="0" fontId="10" fillId="3" borderId="19" xfId="0" applyFont="1" applyFill="1" applyBorder="1" applyAlignment="1">
      <alignment horizontal="justify" vertical="justify" wrapText="1"/>
    </xf>
    <xf numFmtId="0" fontId="0" fillId="3" borderId="19" xfId="0" applyFill="1" applyBorder="1" applyAlignment="1">
      <alignment horizontal="justify" vertical="justify" wrapText="1"/>
    </xf>
    <xf numFmtId="166" fontId="1" fillId="3" borderId="19" xfId="0" applyNumberFormat="1" applyFont="1" applyFill="1" applyBorder="1" applyAlignment="1">
      <alignment horizontal="right" vertical="center"/>
    </xf>
    <xf numFmtId="0" fontId="1" fillId="3" borderId="19" xfId="0" applyFont="1" applyFill="1" applyBorder="1" applyAlignment="1">
      <alignment horizontal="left" vertical="center" wrapText="1"/>
    </xf>
    <xf numFmtId="0" fontId="10" fillId="3" borderId="19" xfId="0" applyFont="1" applyFill="1" applyBorder="1" applyAlignment="1">
      <alignment horizontal="justify" vertical="center" wrapText="1"/>
    </xf>
    <xf numFmtId="49" fontId="10" fillId="14" borderId="0" xfId="0" applyNumberFormat="1" applyFont="1" applyFill="1" applyAlignment="1">
      <alignment horizontal="left" vertical="center" wrapText="1"/>
    </xf>
    <xf numFmtId="164" fontId="3" fillId="0" borderId="19" xfId="1" applyFont="1" applyBorder="1" applyAlignment="1">
      <alignment horizontal="right" vertical="center"/>
    </xf>
    <xf numFmtId="0" fontId="16" fillId="0" borderId="0" xfId="0" applyFont="1" applyAlignment="1">
      <alignment vertical="center"/>
    </xf>
    <xf numFmtId="4" fontId="19" fillId="0" borderId="0" xfId="0" applyNumberFormat="1" applyFont="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4" fontId="26" fillId="0" borderId="0" xfId="0" applyNumberFormat="1" applyFont="1" applyAlignment="1">
      <alignment horizontal="left" vertical="center" wrapText="1"/>
    </xf>
    <xf numFmtId="0" fontId="112" fillId="0" borderId="63" xfId="0" applyFont="1" applyBorder="1" applyAlignment="1">
      <alignment horizontal="justify" vertical="center" wrapText="1"/>
    </xf>
    <xf numFmtId="3" fontId="113" fillId="0" borderId="49" xfId="0" applyNumberFormat="1" applyFont="1" applyBorder="1" applyAlignment="1">
      <alignment horizontal="center" vertical="center" wrapText="1"/>
    </xf>
    <xf numFmtId="4" fontId="113" fillId="0" borderId="49" xfId="0" applyNumberFormat="1" applyFont="1" applyBorder="1" applyAlignment="1">
      <alignment horizontal="center" vertical="center" wrapText="1"/>
    </xf>
    <xf numFmtId="4" fontId="113" fillId="0" borderId="14" xfId="0" applyNumberFormat="1" applyFont="1" applyBorder="1" applyAlignment="1">
      <alignment horizontal="right" vertical="center" wrapText="1"/>
    </xf>
    <xf numFmtId="4" fontId="111" fillId="0" borderId="49" xfId="0" applyNumberFormat="1" applyFont="1" applyBorder="1" applyAlignment="1">
      <alignment horizontal="right" vertical="center" wrapText="1"/>
    </xf>
    <xf numFmtId="3" fontId="111" fillId="11" borderId="14" xfId="0" applyNumberFormat="1" applyFont="1" applyFill="1" applyBorder="1" applyAlignment="1">
      <alignment horizontal="center" vertical="center" textRotation="90" wrapText="1"/>
    </xf>
    <xf numFmtId="3" fontId="111" fillId="11" borderId="47" xfId="0" applyNumberFormat="1" applyFont="1" applyFill="1" applyBorder="1" applyAlignment="1">
      <alignment horizontal="center" vertical="center" textRotation="90" wrapText="1"/>
    </xf>
    <xf numFmtId="0" fontId="113" fillId="0" borderId="14" xfId="0" applyFont="1" applyBorder="1" applyAlignment="1">
      <alignment horizontal="center" vertical="center"/>
    </xf>
    <xf numFmtId="3" fontId="113" fillId="0" borderId="14" xfId="0" applyNumberFormat="1" applyFont="1" applyBorder="1" applyAlignment="1">
      <alignment horizontal="center" vertical="center" wrapText="1"/>
    </xf>
    <xf numFmtId="0" fontId="113" fillId="0" borderId="19" xfId="0" applyFont="1" applyBorder="1" applyAlignment="1">
      <alignment horizontal="center" vertical="center"/>
    </xf>
    <xf numFmtId="3" fontId="113" fillId="0" borderId="47" xfId="0" applyNumberFormat="1" applyFont="1" applyBorder="1" applyAlignment="1">
      <alignment horizontal="center" vertical="center" wrapText="1"/>
    </xf>
    <xf numFmtId="0" fontId="114" fillId="0" borderId="0" xfId="0" applyFont="1" applyAlignment="1">
      <alignment vertical="center"/>
    </xf>
    <xf numFmtId="4" fontId="113" fillId="0" borderId="51" xfId="0" applyNumberFormat="1" applyFont="1" applyBorder="1" applyAlignment="1">
      <alignment horizontal="right" vertical="center" wrapText="1"/>
    </xf>
    <xf numFmtId="4" fontId="113" fillId="0" borderId="81" xfId="0" applyNumberFormat="1" applyFont="1" applyBorder="1" applyAlignment="1">
      <alignment horizontal="right" vertical="center" wrapText="1"/>
    </xf>
    <xf numFmtId="0" fontId="18" fillId="0" borderId="19" xfId="0" applyFont="1" applyBorder="1" applyAlignment="1">
      <alignment vertical="center"/>
    </xf>
    <xf numFmtId="4" fontId="113" fillId="0" borderId="83" xfId="0" applyNumberFormat="1" applyFont="1" applyBorder="1" applyAlignment="1">
      <alignment horizontal="right" vertical="center" wrapText="1"/>
    </xf>
    <xf numFmtId="4" fontId="113" fillId="0" borderId="14" xfId="0" applyNumberFormat="1" applyFont="1" applyBorder="1" applyAlignment="1">
      <alignment horizontal="center" vertical="center" wrapText="1"/>
    </xf>
    <xf numFmtId="3" fontId="113" fillId="0" borderId="19" xfId="0" applyNumberFormat="1" applyFont="1" applyBorder="1" applyAlignment="1">
      <alignment horizontal="center" vertical="center" wrapText="1"/>
    </xf>
    <xf numFmtId="4" fontId="113" fillId="0" borderId="19" xfId="0" applyNumberFormat="1" applyFont="1" applyBorder="1" applyAlignment="1">
      <alignment horizontal="right" vertical="center" wrapText="1"/>
    </xf>
    <xf numFmtId="0" fontId="81" fillId="0" borderId="0" xfId="0" applyFont="1" applyAlignment="1">
      <alignment vertical="center"/>
    </xf>
    <xf numFmtId="3" fontId="113" fillId="0" borderId="52" xfId="0" applyNumberFormat="1" applyFont="1" applyBorder="1" applyAlignment="1">
      <alignment horizontal="center" vertical="center" wrapText="1"/>
    </xf>
    <xf numFmtId="4" fontId="113" fillId="0" borderId="52" xfId="0" applyNumberFormat="1" applyFont="1" applyBorder="1" applyAlignment="1">
      <alignment horizontal="right" vertical="center" wrapText="1"/>
    </xf>
    <xf numFmtId="4" fontId="113" fillId="0" borderId="51" xfId="0" applyNumberFormat="1" applyFont="1" applyBorder="1" applyAlignment="1">
      <alignment horizontal="center" vertical="center" wrapText="1"/>
    </xf>
    <xf numFmtId="3" fontId="113" fillId="0" borderId="51" xfId="0" applyNumberFormat="1" applyFont="1" applyBorder="1" applyAlignment="1">
      <alignment horizontal="center" vertical="center" wrapText="1"/>
    </xf>
    <xf numFmtId="3" fontId="113" fillId="0" borderId="56" xfId="0" applyNumberFormat="1" applyFont="1" applyBorder="1" applyAlignment="1">
      <alignment horizontal="center" vertical="center" wrapText="1"/>
    </xf>
    <xf numFmtId="4" fontId="113" fillId="0" borderId="172" xfId="0" applyNumberFormat="1" applyFont="1" applyBorder="1" applyAlignment="1">
      <alignment horizontal="center" vertical="center" wrapText="1"/>
    </xf>
    <xf numFmtId="3" fontId="113" fillId="0" borderId="172" xfId="0" applyNumberFormat="1" applyFont="1" applyBorder="1" applyAlignment="1">
      <alignment horizontal="center" vertical="center" wrapText="1"/>
    </xf>
    <xf numFmtId="4" fontId="113" fillId="0" borderId="172" xfId="0" applyNumberFormat="1" applyFont="1" applyBorder="1" applyAlignment="1">
      <alignment horizontal="right" vertical="center" wrapText="1"/>
    </xf>
    <xf numFmtId="3" fontId="113" fillId="0" borderId="173" xfId="0" applyNumberFormat="1" applyFont="1" applyBorder="1" applyAlignment="1">
      <alignment horizontal="center" vertical="center" wrapText="1"/>
    </xf>
    <xf numFmtId="0" fontId="112" fillId="0" borderId="0" xfId="0" applyFont="1" applyAlignment="1">
      <alignment horizontal="justify" vertical="top" wrapText="1"/>
    </xf>
    <xf numFmtId="4" fontId="113" fillId="0" borderId="0" xfId="0" applyNumberFormat="1" applyFont="1" applyAlignment="1">
      <alignment horizontal="center" vertical="center" wrapText="1"/>
    </xf>
    <xf numFmtId="3" fontId="113" fillId="0" borderId="0" xfId="0" applyNumberFormat="1" applyFont="1" applyAlignment="1">
      <alignment horizontal="center" vertical="center" wrapText="1"/>
    </xf>
    <xf numFmtId="4" fontId="113" fillId="0" borderId="0" xfId="0" applyNumberFormat="1" applyFont="1" applyAlignment="1">
      <alignment horizontal="right" vertical="center" wrapText="1"/>
    </xf>
    <xf numFmtId="0" fontId="115" fillId="0" borderId="19" xfId="0" applyFont="1" applyBorder="1" applyAlignment="1">
      <alignment horizontal="justify" vertical="center"/>
    </xf>
    <xf numFmtId="4" fontId="27" fillId="0" borderId="49" xfId="0" applyNumberFormat="1" applyFont="1" applyBorder="1" applyAlignment="1">
      <alignment horizontal="right" vertical="center" wrapText="1"/>
    </xf>
    <xf numFmtId="3" fontId="38" fillId="11" borderId="51" xfId="0" applyNumberFormat="1" applyFont="1" applyFill="1" applyBorder="1" applyAlignment="1">
      <alignment horizontal="center" vertical="center" wrapText="1"/>
    </xf>
    <xf numFmtId="3" fontId="38" fillId="11" borderId="51" xfId="0" applyNumberFormat="1" applyFont="1" applyFill="1" applyBorder="1" applyAlignment="1">
      <alignment horizontal="center" vertical="center" textRotation="90" wrapText="1"/>
    </xf>
    <xf numFmtId="3" fontId="38" fillId="11" borderId="47" xfId="0" applyNumberFormat="1" applyFont="1" applyFill="1" applyBorder="1" applyAlignment="1">
      <alignment horizontal="center" vertical="center" textRotation="90" wrapText="1"/>
    </xf>
    <xf numFmtId="4" fontId="113" fillId="0" borderId="19" xfId="0" applyNumberFormat="1" applyFont="1" applyBorder="1" applyAlignment="1">
      <alignment horizontal="center" vertical="center" wrapText="1"/>
    </xf>
    <xf numFmtId="3" fontId="113" fillId="0" borderId="169" xfId="0" applyNumberFormat="1" applyFont="1" applyBorder="1" applyAlignment="1">
      <alignment horizontal="center" vertical="center" wrapText="1"/>
    </xf>
    <xf numFmtId="0" fontId="18" fillId="0" borderId="0" xfId="0" applyFont="1" applyAlignment="1">
      <alignment horizontal="center" vertical="center"/>
    </xf>
    <xf numFmtId="4" fontId="18" fillId="0" borderId="0" xfId="0" applyNumberFormat="1" applyFont="1" applyAlignment="1">
      <alignment vertical="center"/>
    </xf>
    <xf numFmtId="3" fontId="26" fillId="0" borderId="0" xfId="0" applyNumberFormat="1" applyFont="1" applyAlignment="1">
      <alignment horizontal="center" vertical="center"/>
    </xf>
    <xf numFmtId="3" fontId="19" fillId="0" borderId="0" xfId="0" applyNumberFormat="1" applyFont="1" applyAlignment="1">
      <alignment vertical="center"/>
    </xf>
    <xf numFmtId="0" fontId="38" fillId="0" borderId="0" xfId="3" applyFont="1" applyAlignment="1">
      <alignment horizontal="left" vertical="center"/>
    </xf>
    <xf numFmtId="0" fontId="38" fillId="0" borderId="0" xfId="0" applyFont="1" applyAlignment="1">
      <alignment horizontal="left" vertical="center"/>
    </xf>
    <xf numFmtId="3" fontId="26" fillId="0" borderId="0" xfId="0" applyNumberFormat="1" applyFont="1" applyAlignment="1">
      <alignment vertical="center" wrapText="1"/>
    </xf>
    <xf numFmtId="3" fontId="19" fillId="0" borderId="0" xfId="0" applyNumberFormat="1" applyFont="1" applyAlignment="1">
      <alignment horizontal="left" vertical="center"/>
    </xf>
    <xf numFmtId="0" fontId="19" fillId="0" borderId="0" xfId="0" applyFont="1" applyAlignment="1">
      <alignment horizontal="left" vertical="center"/>
    </xf>
    <xf numFmtId="3" fontId="38" fillId="11" borderId="19" xfId="0" applyNumberFormat="1" applyFont="1" applyFill="1" applyBorder="1" applyAlignment="1">
      <alignment horizontal="center" vertical="center" wrapText="1"/>
    </xf>
    <xf numFmtId="0" fontId="27" fillId="0" borderId="19" xfId="0" applyFont="1" applyBorder="1" applyAlignment="1">
      <alignment horizontal="justify" vertical="center"/>
    </xf>
    <xf numFmtId="3" fontId="27" fillId="0" borderId="19" xfId="0" applyNumberFormat="1" applyFont="1" applyBorder="1" applyAlignment="1">
      <alignment horizontal="justify" vertical="justify" wrapText="1"/>
    </xf>
    <xf numFmtId="0" fontId="118" fillId="0" borderId="19" xfId="0" applyFont="1" applyBorder="1" applyAlignment="1">
      <alignment horizontal="left" vertical="center"/>
    </xf>
    <xf numFmtId="0" fontId="118" fillId="0" borderId="0" xfId="0" applyFont="1" applyAlignment="1">
      <alignment horizontal="left" vertical="center"/>
    </xf>
    <xf numFmtId="3" fontId="38" fillId="11" borderId="19" xfId="0" applyNumberFormat="1" applyFont="1" applyFill="1" applyBorder="1" applyAlignment="1">
      <alignment horizontal="center" vertical="center" textRotation="90" wrapText="1"/>
    </xf>
    <xf numFmtId="3" fontId="38" fillId="11" borderId="14" xfId="0" applyNumberFormat="1" applyFont="1" applyFill="1" applyBorder="1" applyAlignment="1">
      <alignment horizontal="center" vertical="center" textRotation="90" wrapText="1"/>
    </xf>
    <xf numFmtId="3" fontId="38" fillId="11" borderId="81" xfId="0" applyNumberFormat="1" applyFont="1" applyFill="1" applyBorder="1" applyAlignment="1">
      <alignment horizontal="center" vertical="center" textRotation="90" wrapText="1"/>
    </xf>
    <xf numFmtId="0" fontId="27" fillId="0" borderId="19" xfId="0" applyFont="1" applyBorder="1" applyAlignment="1">
      <alignment horizontal="center" vertical="center" wrapText="1"/>
    </xf>
    <xf numFmtId="3" fontId="27" fillId="0" borderId="19" xfId="0" applyNumberFormat="1" applyFont="1" applyBorder="1" applyAlignment="1">
      <alignment horizontal="center" vertical="center"/>
    </xf>
    <xf numFmtId="43" fontId="27" fillId="0" borderId="19" xfId="8" applyFont="1" applyBorder="1" applyAlignment="1">
      <alignment horizontal="center" vertical="center"/>
    </xf>
    <xf numFmtId="0" fontId="27" fillId="0" borderId="19" xfId="0" applyFont="1" applyBorder="1" applyAlignment="1">
      <alignment horizontal="center" vertical="center"/>
    </xf>
    <xf numFmtId="3" fontId="27" fillId="0" borderId="19" xfId="8" applyNumberFormat="1" applyFont="1" applyBorder="1" applyAlignment="1">
      <alignment horizontal="center" vertical="center"/>
    </xf>
    <xf numFmtId="43" fontId="27" fillId="0" borderId="19" xfId="0" applyNumberFormat="1" applyFont="1" applyBorder="1" applyAlignment="1">
      <alignment horizontal="center" vertical="center"/>
    </xf>
    <xf numFmtId="0" fontId="27" fillId="0" borderId="19" xfId="4" applyFont="1" applyBorder="1" applyAlignment="1">
      <alignment horizontal="center" vertical="center" wrapText="1"/>
    </xf>
    <xf numFmtId="3" fontId="19" fillId="0" borderId="19" xfId="1" applyNumberFormat="1" applyFont="1" applyBorder="1" applyAlignment="1">
      <alignment horizontal="center" vertical="center"/>
    </xf>
    <xf numFmtId="164" fontId="19" fillId="0" borderId="19" xfId="1" applyFont="1" applyBorder="1" applyAlignment="1">
      <alignment horizontal="center" vertical="center"/>
    </xf>
    <xf numFmtId="0" fontId="19" fillId="3" borderId="16" xfId="0" applyFont="1" applyFill="1" applyBorder="1" applyAlignment="1">
      <alignment horizontal="center" vertical="center"/>
    </xf>
    <xf numFmtId="0" fontId="19" fillId="0" borderId="19" xfId="0" applyFont="1" applyBorder="1" applyAlignment="1">
      <alignment horizontal="left" vertical="center"/>
    </xf>
    <xf numFmtId="3" fontId="19" fillId="3" borderId="19" xfId="0" applyNumberFormat="1" applyFont="1" applyFill="1" applyBorder="1" applyAlignment="1">
      <alignment horizontal="center" vertical="center"/>
    </xf>
    <xf numFmtId="3" fontId="19" fillId="3" borderId="19" xfId="1" applyNumberFormat="1" applyFont="1" applyFill="1" applyBorder="1" applyAlignment="1">
      <alignment horizontal="center" vertical="center"/>
    </xf>
    <xf numFmtId="164" fontId="19" fillId="3" borderId="19" xfId="1" applyFont="1" applyFill="1" applyBorder="1" applyAlignment="1">
      <alignment horizontal="center" vertical="center"/>
    </xf>
    <xf numFmtId="3" fontId="37" fillId="0" borderId="62" xfId="0" applyNumberFormat="1" applyFont="1" applyBorder="1" applyAlignment="1">
      <alignment horizontal="center" vertical="center" wrapText="1"/>
    </xf>
    <xf numFmtId="3" fontId="37" fillId="0" borderId="100" xfId="0" applyNumberFormat="1" applyFont="1" applyBorder="1" applyAlignment="1">
      <alignment horizontal="center" vertical="center" wrapText="1"/>
    </xf>
    <xf numFmtId="0" fontId="118" fillId="0" borderId="19" xfId="0" applyFont="1" applyBorder="1" applyAlignment="1">
      <alignment horizontal="center" vertical="center"/>
    </xf>
    <xf numFmtId="3" fontId="37" fillId="0" borderId="81" xfId="0" applyNumberFormat="1" applyFont="1" applyBorder="1" applyAlignment="1">
      <alignment horizontal="center" vertical="center" wrapText="1"/>
    </xf>
    <xf numFmtId="4" fontId="27" fillId="0" borderId="19" xfId="0" applyNumberFormat="1" applyFont="1" applyBorder="1" applyAlignment="1">
      <alignment horizontal="center" vertical="center" wrapText="1"/>
    </xf>
    <xf numFmtId="0" fontId="20" fillId="0" borderId="16" xfId="0" applyFont="1" applyBorder="1" applyAlignment="1">
      <alignment horizontal="center" vertical="center"/>
    </xf>
    <xf numFmtId="3" fontId="27" fillId="0" borderId="19" xfId="1" applyNumberFormat="1" applyFont="1" applyBorder="1" applyAlignment="1">
      <alignment horizontal="center" vertical="center"/>
    </xf>
    <xf numFmtId="3" fontId="27" fillId="0" borderId="19" xfId="1" applyNumberFormat="1" applyFont="1" applyBorder="1" applyAlignment="1">
      <alignment horizontal="center" vertical="center" wrapText="1"/>
    </xf>
    <xf numFmtId="164" fontId="19" fillId="0" borderId="19" xfId="1" applyFont="1" applyBorder="1" applyAlignment="1">
      <alignment horizontal="center" vertical="center" wrapText="1"/>
    </xf>
    <xf numFmtId="0" fontId="19" fillId="0" borderId="0" xfId="0" applyFont="1" applyAlignment="1">
      <alignment horizontal="left" vertical="center" wrapText="1"/>
    </xf>
    <xf numFmtId="0" fontId="19"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0" fillId="3" borderId="19" xfId="0" applyFill="1" applyBorder="1" applyAlignment="1">
      <alignment vertical="center" wrapText="1"/>
    </xf>
    <xf numFmtId="166" fontId="1" fillId="0" borderId="19" xfId="0" applyNumberFormat="1" applyFont="1" applyBorder="1" applyAlignment="1">
      <alignment vertical="center"/>
    </xf>
    <xf numFmtId="0" fontId="1" fillId="6" borderId="19" xfId="4" applyFont="1" applyFill="1" applyBorder="1" applyAlignment="1">
      <alignment horizontal="left" vertical="center" wrapText="1"/>
    </xf>
    <xf numFmtId="167" fontId="12" fillId="3" borderId="19" xfId="0" applyNumberFormat="1" applyFont="1" applyFill="1" applyBorder="1" applyAlignment="1">
      <alignment horizontal="right" vertical="top" wrapText="1"/>
    </xf>
    <xf numFmtId="0" fontId="10" fillId="8" borderId="19" xfId="0" applyFont="1" applyFill="1" applyBorder="1" applyAlignment="1">
      <alignment horizontal="center" vertical="center"/>
    </xf>
    <xf numFmtId="164" fontId="10" fillId="8" borderId="19" xfId="1" applyFont="1" applyFill="1" applyBorder="1" applyAlignment="1">
      <alignment horizontal="right" vertical="center"/>
    </xf>
    <xf numFmtId="0" fontId="10" fillId="0" borderId="19" xfId="0" applyFont="1" applyBorder="1" applyAlignment="1">
      <alignment horizontal="center" vertical="center"/>
    </xf>
    <xf numFmtId="4" fontId="10" fillId="0" borderId="19" xfId="4" applyNumberFormat="1" applyFont="1" applyBorder="1" applyAlignment="1">
      <alignment horizontal="right" vertical="center" wrapText="1"/>
    </xf>
    <xf numFmtId="0" fontId="10" fillId="0" borderId="20" xfId="0" applyFont="1" applyBorder="1" applyAlignment="1">
      <alignment horizontal="left" vertical="center" wrapText="1"/>
    </xf>
    <xf numFmtId="0" fontId="0" fillId="0" borderId="20" xfId="0" applyBorder="1" applyAlignment="1">
      <alignment horizontal="left" vertical="center" wrapText="1" indent="5"/>
    </xf>
    <xf numFmtId="0" fontId="1" fillId="0" borderId="20" xfId="0" applyFont="1" applyBorder="1" applyAlignment="1">
      <alignment horizontal="center" vertical="center"/>
    </xf>
    <xf numFmtId="166" fontId="0" fillId="0" borderId="19" xfId="0" applyNumberFormat="1" applyBorder="1" applyAlignment="1">
      <alignment horizontal="center" vertical="center"/>
    </xf>
    <xf numFmtId="0" fontId="0" fillId="0" borderId="20" xfId="0" applyBorder="1" applyAlignment="1">
      <alignment horizontal="center" vertical="center" wrapText="1"/>
    </xf>
    <xf numFmtId="166" fontId="0" fillId="0" borderId="19" xfId="0" applyNumberFormat="1" applyBorder="1" applyAlignment="1">
      <alignment horizontal="center" vertical="center" wrapText="1"/>
    </xf>
    <xf numFmtId="4" fontId="1" fillId="0" borderId="19" xfId="0" applyNumberFormat="1" applyFont="1" applyBorder="1" applyAlignment="1">
      <alignment horizontal="right" vertical="center"/>
    </xf>
    <xf numFmtId="0" fontId="0" fillId="0" borderId="19" xfId="0" applyBorder="1" applyAlignment="1">
      <alignment horizontal="center" vertical="center"/>
    </xf>
    <xf numFmtId="4" fontId="1" fillId="0" borderId="19" xfId="0" applyNumberFormat="1" applyFont="1" applyBorder="1" applyAlignment="1">
      <alignment vertical="center"/>
    </xf>
    <xf numFmtId="0" fontId="1" fillId="0" borderId="19" xfId="0" applyFont="1" applyBorder="1" applyAlignment="1">
      <alignment vertical="center"/>
    </xf>
    <xf numFmtId="0" fontId="0" fillId="0" borderId="23" xfId="0" applyBorder="1" applyAlignment="1">
      <alignment horizontal="center" vertical="center"/>
    </xf>
    <xf numFmtId="4" fontId="1" fillId="0" borderId="0" xfId="0" applyNumberFormat="1" applyFont="1" applyAlignment="1">
      <alignment vertical="center"/>
    </xf>
    <xf numFmtId="49" fontId="10" fillId="0" borderId="23" xfId="0" applyNumberFormat="1" applyFont="1" applyBorder="1" applyAlignment="1">
      <alignment horizontal="left" vertical="center" wrapText="1"/>
    </xf>
    <xf numFmtId="4" fontId="1" fillId="0" borderId="23" xfId="0" applyNumberFormat="1" applyFont="1" applyBorder="1" applyAlignment="1">
      <alignment horizontal="right" vertical="center"/>
    </xf>
    <xf numFmtId="0" fontId="0" fillId="0" borderId="12" xfId="0" applyBorder="1" applyAlignment="1">
      <alignment horizontal="center" vertical="center"/>
    </xf>
    <xf numFmtId="4" fontId="0" fillId="0" borderId="19" xfId="0" applyNumberFormat="1" applyBorder="1" applyAlignment="1">
      <alignment vertical="center"/>
    </xf>
    <xf numFmtId="49" fontId="10" fillId="0" borderId="24" xfId="0" applyNumberFormat="1" applyFont="1" applyBorder="1" applyAlignment="1">
      <alignment horizontal="left" vertical="center" wrapText="1"/>
    </xf>
    <xf numFmtId="0" fontId="1" fillId="0" borderId="24" xfId="0" applyFont="1" applyBorder="1" applyAlignment="1">
      <alignment horizontal="right" vertical="center"/>
    </xf>
    <xf numFmtId="0" fontId="119" fillId="0" borderId="19" xfId="0" applyFont="1" applyBorder="1" applyAlignment="1">
      <alignment horizontal="justify" vertical="top"/>
    </xf>
    <xf numFmtId="49" fontId="10" fillId="0" borderId="12" xfId="0" applyNumberFormat="1" applyFont="1" applyBorder="1" applyAlignment="1">
      <alignment horizontal="left" vertical="center" wrapText="1"/>
    </xf>
    <xf numFmtId="166" fontId="3" fillId="0" borderId="12" xfId="0" applyNumberFormat="1" applyFont="1" applyBorder="1" applyAlignment="1">
      <alignment horizontal="right" vertical="center"/>
    </xf>
    <xf numFmtId="4" fontId="0" fillId="3" borderId="19" xfId="0" applyNumberFormat="1" applyFill="1" applyBorder="1" applyAlignment="1">
      <alignment horizontal="center" vertical="center"/>
    </xf>
    <xf numFmtId="164" fontId="70" fillId="3" borderId="19" xfId="1" applyFont="1" applyFill="1" applyBorder="1" applyAlignment="1">
      <alignment horizontal="right" vertical="center"/>
    </xf>
    <xf numFmtId="4" fontId="1" fillId="8" borderId="19" xfId="1" applyNumberFormat="1" applyFill="1" applyBorder="1" applyAlignment="1">
      <alignment horizontal="right" vertical="center"/>
    </xf>
    <xf numFmtId="4" fontId="1" fillId="3" borderId="19" xfId="1" applyNumberFormat="1" applyFill="1" applyBorder="1" applyAlignment="1">
      <alignment horizontal="center" vertical="center"/>
    </xf>
    <xf numFmtId="4" fontId="1" fillId="0" borderId="19" xfId="1" applyNumberFormat="1" applyBorder="1" applyAlignment="1">
      <alignment horizontal="right" vertical="center"/>
    </xf>
    <xf numFmtId="4" fontId="1" fillId="0" borderId="19" xfId="1" applyNumberFormat="1" applyBorder="1" applyAlignment="1">
      <alignment horizontal="center" vertical="center"/>
    </xf>
    <xf numFmtId="4" fontId="10" fillId="0" borderId="19" xfId="1" applyNumberFormat="1" applyFont="1" applyBorder="1" applyAlignment="1">
      <alignment horizontal="center" vertical="center"/>
    </xf>
    <xf numFmtId="4" fontId="1" fillId="0" borderId="12" xfId="1" applyNumberFormat="1" applyBorder="1" applyAlignment="1">
      <alignment horizontal="right" vertical="center"/>
    </xf>
    <xf numFmtId="164" fontId="1" fillId="0" borderId="12" xfId="1" applyBorder="1" applyAlignment="1">
      <alignment horizontal="right" vertical="center"/>
    </xf>
    <xf numFmtId="0" fontId="0" fillId="0" borderId="12" xfId="0" applyBorder="1" applyAlignment="1">
      <alignment horizontal="right" vertical="center"/>
    </xf>
    <xf numFmtId="0" fontId="1" fillId="3" borderId="12" xfId="0" applyFont="1" applyFill="1" applyBorder="1" applyAlignment="1">
      <alignment horizontal="center" vertical="center"/>
    </xf>
    <xf numFmtId="0" fontId="1" fillId="0" borderId="12" xfId="0" applyFont="1" applyBorder="1" applyAlignment="1">
      <alignment horizontal="right" vertical="center"/>
    </xf>
    <xf numFmtId="0" fontId="0" fillId="0" borderId="12" xfId="0" applyBorder="1" applyAlignment="1">
      <alignment horizontal="left" vertical="center" wrapText="1"/>
    </xf>
    <xf numFmtId="4" fontId="1" fillId="3" borderId="19" xfId="0" applyNumberFormat="1" applyFont="1" applyFill="1" applyBorder="1" applyAlignment="1">
      <alignment horizontal="center" vertical="center" wrapText="1"/>
    </xf>
    <xf numFmtId="164" fontId="10" fillId="0" borderId="19" xfId="1" applyFont="1" applyBorder="1" applyAlignment="1">
      <alignment horizontal="center" vertical="center"/>
    </xf>
    <xf numFmtId="0" fontId="10" fillId="0" borderId="19" xfId="0" applyFont="1" applyBorder="1" applyAlignment="1">
      <alignment horizontal="right" vertical="center"/>
    </xf>
    <xf numFmtId="0" fontId="15" fillId="0" borderId="0" xfId="0" applyFont="1" applyAlignment="1">
      <alignment horizontal="left" vertical="center" wrapText="1"/>
    </xf>
    <xf numFmtId="165" fontId="0" fillId="0" borderId="19" xfId="0" applyNumberFormat="1" applyBorder="1" applyAlignment="1">
      <alignment horizontal="center" vertical="center"/>
    </xf>
    <xf numFmtId="3" fontId="120" fillId="2" borderId="19" xfId="0" applyNumberFormat="1" applyFont="1" applyFill="1" applyBorder="1" applyAlignment="1">
      <alignment horizontal="center" vertical="center" wrapText="1"/>
    </xf>
    <xf numFmtId="3" fontId="81" fillId="0" borderId="19" xfId="0" applyNumberFormat="1" applyFont="1" applyBorder="1" applyAlignment="1">
      <alignment horizontal="left" vertical="center"/>
    </xf>
    <xf numFmtId="4" fontId="81" fillId="0" borderId="19" xfId="0" applyNumberFormat="1" applyFont="1" applyBorder="1" applyAlignment="1">
      <alignment horizontal="left" vertical="center" wrapText="1"/>
    </xf>
    <xf numFmtId="3" fontId="81" fillId="0" borderId="19" xfId="0" applyNumberFormat="1" applyFont="1" applyBorder="1" applyAlignment="1">
      <alignment horizontal="left" vertical="center" wrapText="1"/>
    </xf>
    <xf numFmtId="3" fontId="29" fillId="0" borderId="19" xfId="0" applyNumberFormat="1" applyFont="1" applyBorder="1" applyAlignment="1">
      <alignment horizontal="left" vertical="center" wrapText="1"/>
    </xf>
    <xf numFmtId="3" fontId="81" fillId="0" borderId="19" xfId="0" applyNumberFormat="1" applyFont="1" applyBorder="1" applyAlignment="1">
      <alignment horizontal="center" vertical="center" wrapText="1"/>
    </xf>
    <xf numFmtId="3" fontId="81" fillId="0" borderId="19" xfId="0" applyNumberFormat="1" applyFont="1" applyBorder="1" applyAlignment="1">
      <alignment horizontal="center" vertical="center"/>
    </xf>
    <xf numFmtId="0" fontId="81" fillId="0" borderId="19" xfId="0" applyFont="1" applyBorder="1" applyAlignment="1">
      <alignment horizontal="left" vertical="center"/>
    </xf>
    <xf numFmtId="0" fontId="109" fillId="10" borderId="34" xfId="0" applyFont="1" applyFill="1" applyBorder="1" applyAlignment="1">
      <alignment vertical="top"/>
    </xf>
    <xf numFmtId="3" fontId="81" fillId="2" borderId="76" xfId="0" applyNumberFormat="1" applyFont="1" applyFill="1" applyBorder="1" applyAlignment="1">
      <alignment horizontal="center" vertical="center"/>
    </xf>
    <xf numFmtId="0" fontId="98" fillId="2" borderId="24" xfId="0" applyFont="1" applyFill="1" applyBorder="1" applyAlignment="1">
      <alignment horizontal="center" vertical="center" wrapText="1"/>
    </xf>
    <xf numFmtId="0" fontId="98" fillId="2" borderId="29" xfId="0" applyFont="1" applyFill="1" applyBorder="1" applyAlignment="1">
      <alignment horizontal="center" vertical="center" wrapText="1"/>
    </xf>
    <xf numFmtId="0" fontId="123" fillId="2" borderId="23" xfId="0" applyFont="1" applyFill="1" applyBorder="1" applyAlignment="1">
      <alignment vertical="center" wrapText="1"/>
    </xf>
    <xf numFmtId="0" fontId="124" fillId="2" borderId="24" xfId="0" applyFont="1" applyFill="1" applyBorder="1" applyAlignment="1">
      <alignment horizontal="center" vertical="center" wrapText="1"/>
    </xf>
    <xf numFmtId="4" fontId="29" fillId="0" borderId="19" xfId="0" applyNumberFormat="1" applyFont="1" applyBorder="1" applyAlignment="1">
      <alignment horizontal="left" vertical="center" wrapText="1"/>
    </xf>
    <xf numFmtId="3" fontId="121" fillId="0" borderId="19" xfId="0" applyNumberFormat="1" applyFont="1" applyBorder="1" applyAlignment="1">
      <alignment horizontal="center" vertical="center"/>
    </xf>
    <xf numFmtId="0" fontId="121" fillId="0" borderId="19" xfId="0" applyFont="1" applyBorder="1" applyAlignment="1">
      <alignment horizontal="left" vertical="center" wrapText="1"/>
    </xf>
    <xf numFmtId="0" fontId="121" fillId="0" borderId="0" xfId="0" applyFont="1"/>
    <xf numFmtId="0" fontId="121" fillId="0" borderId="19" xfId="0" applyFont="1" applyBorder="1" applyAlignment="1">
      <alignment horizontal="left" vertical="top" wrapText="1"/>
    </xf>
    <xf numFmtId="1" fontId="121" fillId="0" borderId="19" xfId="0" applyNumberFormat="1" applyFont="1" applyBorder="1" applyAlignment="1">
      <alignment horizontal="center" vertical="center"/>
    </xf>
    <xf numFmtId="3" fontId="29" fillId="0" borderId="19" xfId="0" applyNumberFormat="1" applyFont="1" applyBorder="1" applyAlignment="1">
      <alignment horizontal="center" vertical="center" wrapText="1"/>
    </xf>
    <xf numFmtId="1" fontId="29" fillId="0" borderId="19" xfId="0" applyNumberFormat="1" applyFont="1" applyBorder="1" applyAlignment="1">
      <alignment horizontal="center" vertical="center" wrapText="1"/>
    </xf>
    <xf numFmtId="1" fontId="10" fillId="0" borderId="19" xfId="0" applyNumberFormat="1" applyFont="1" applyBorder="1" applyAlignment="1">
      <alignment horizontal="center" vertical="center"/>
    </xf>
    <xf numFmtId="0" fontId="5" fillId="2" borderId="24" xfId="0" applyFont="1" applyFill="1" applyBorder="1"/>
    <xf numFmtId="0" fontId="122" fillId="10" borderId="32" xfId="0" applyFont="1" applyFill="1" applyBorder="1" applyAlignment="1">
      <alignment vertical="top"/>
    </xf>
    <xf numFmtId="0" fontId="122" fillId="10" borderId="34" xfId="0" applyFont="1" applyFill="1" applyBorder="1" applyAlignment="1">
      <alignment vertical="top"/>
    </xf>
    <xf numFmtId="0" fontId="5" fillId="2" borderId="23" xfId="0" applyFont="1" applyFill="1" applyBorder="1"/>
    <xf numFmtId="3" fontId="4" fillId="2" borderId="19" xfId="0" applyNumberFormat="1" applyFont="1" applyFill="1" applyBorder="1" applyAlignment="1">
      <alignment horizontal="left" vertical="center" wrapText="1"/>
    </xf>
    <xf numFmtId="0" fontId="124" fillId="2" borderId="12" xfId="0" applyFont="1" applyFill="1" applyBorder="1" applyAlignment="1">
      <alignment horizontal="center" vertical="center" wrapText="1"/>
    </xf>
    <xf numFmtId="0" fontId="124" fillId="2" borderId="19" xfId="0" applyFont="1" applyFill="1" applyBorder="1" applyAlignment="1">
      <alignment horizontal="center" vertical="center" wrapText="1"/>
    </xf>
    <xf numFmtId="0" fontId="124" fillId="2" borderId="22" xfId="0" applyFont="1" applyFill="1" applyBorder="1" applyAlignment="1">
      <alignment horizontal="center" vertical="center" wrapText="1"/>
    </xf>
    <xf numFmtId="0" fontId="5" fillId="2" borderId="15" xfId="0" applyFont="1" applyFill="1" applyBorder="1" applyAlignment="1">
      <alignment vertical="center"/>
    </xf>
    <xf numFmtId="4" fontId="121" fillId="0" borderId="0" xfId="0" applyNumberFormat="1" applyFont="1" applyAlignment="1">
      <alignment horizontal="center" vertical="center"/>
    </xf>
    <xf numFmtId="0" fontId="81" fillId="0" borderId="19" xfId="0" applyFont="1" applyBorder="1" applyAlignment="1">
      <alignment horizontal="left" vertical="top" wrapText="1"/>
    </xf>
    <xf numFmtId="0" fontId="29" fillId="0" borderId="19" xfId="0" applyFont="1" applyBorder="1" applyAlignment="1">
      <alignment horizontal="left" vertical="center" wrapText="1"/>
    </xf>
    <xf numFmtId="4" fontId="121" fillId="0" borderId="19" xfId="0" applyNumberFormat="1" applyFont="1" applyBorder="1" applyAlignment="1">
      <alignment horizontal="center" vertical="center"/>
    </xf>
    <xf numFmtId="0" fontId="7" fillId="0" borderId="19" xfId="0" applyFont="1" applyBorder="1" applyAlignment="1">
      <alignment horizontal="left"/>
    </xf>
    <xf numFmtId="3" fontId="72" fillId="2" borderId="19" xfId="0" applyNumberFormat="1" applyFont="1" applyFill="1" applyBorder="1" applyAlignment="1">
      <alignment horizontal="center" vertical="center" wrapText="1"/>
    </xf>
    <xf numFmtId="0" fontId="81" fillId="3" borderId="19" xfId="0" applyFont="1" applyFill="1" applyBorder="1" applyAlignment="1">
      <alignment horizontal="left" vertical="top" wrapText="1"/>
    </xf>
    <xf numFmtId="0" fontId="10" fillId="0" borderId="19" xfId="0" applyFont="1" applyBorder="1" applyAlignment="1">
      <alignment horizontal="center"/>
    </xf>
    <xf numFmtId="0" fontId="7" fillId="3" borderId="19" xfId="0" applyFont="1" applyFill="1" applyBorder="1" applyAlignment="1">
      <alignment horizontal="left"/>
    </xf>
    <xf numFmtId="3" fontId="128" fillId="3" borderId="19" xfId="0" applyNumberFormat="1" applyFont="1" applyFill="1" applyBorder="1" applyAlignment="1">
      <alignment horizontal="center" vertical="center" wrapText="1"/>
    </xf>
    <xf numFmtId="3" fontId="29" fillId="3" borderId="19" xfId="0" applyNumberFormat="1" applyFont="1" applyFill="1" applyBorder="1" applyAlignment="1">
      <alignment horizontal="left" vertical="center" wrapText="1"/>
    </xf>
    <xf numFmtId="3" fontId="4" fillId="0" borderId="19" xfId="0" applyNumberFormat="1" applyFont="1" applyBorder="1" applyAlignment="1">
      <alignment horizontal="left" vertical="center" wrapText="1"/>
    </xf>
    <xf numFmtId="3" fontId="5" fillId="3" borderId="0" xfId="0" applyNumberFormat="1" applyFont="1" applyFill="1" applyAlignment="1">
      <alignment horizontal="center" vertical="center" wrapText="1"/>
    </xf>
    <xf numFmtId="0" fontId="5" fillId="21" borderId="0" xfId="0" applyFont="1" applyFill="1" applyAlignment="1">
      <alignment horizontal="center" vertical="center" wrapText="1"/>
    </xf>
    <xf numFmtId="0" fontId="5" fillId="21" borderId="0" xfId="0" applyFont="1" applyFill="1" applyAlignment="1">
      <alignment horizontal="center" vertical="center"/>
    </xf>
    <xf numFmtId="3" fontId="10" fillId="3" borderId="19" xfId="0" applyNumberFormat="1" applyFont="1" applyFill="1" applyBorder="1" applyAlignment="1">
      <alignment horizontal="center" vertical="center" wrapText="1"/>
    </xf>
    <xf numFmtId="0" fontId="7" fillId="0" borderId="12" xfId="0" applyFont="1" applyBorder="1" applyAlignment="1">
      <alignment horizontal="left"/>
    </xf>
    <xf numFmtId="4" fontId="1" fillId="3" borderId="12" xfId="0" applyNumberFormat="1" applyFont="1" applyFill="1" applyBorder="1" applyAlignment="1">
      <alignment horizontal="center" vertical="center"/>
    </xf>
    <xf numFmtId="164" fontId="1" fillId="3" borderId="12" xfId="1" applyFill="1" applyBorder="1" applyAlignment="1">
      <alignment horizontal="right" vertical="center"/>
    </xf>
    <xf numFmtId="3" fontId="10" fillId="3" borderId="12" xfId="0" applyNumberFormat="1" applyFont="1" applyFill="1" applyBorder="1" applyAlignment="1">
      <alignment horizontal="center" vertical="center" wrapText="1"/>
    </xf>
    <xf numFmtId="0" fontId="0" fillId="3" borderId="12" xfId="0" applyFill="1" applyBorder="1" applyAlignment="1">
      <alignment horizontal="center" vertical="center"/>
    </xf>
    <xf numFmtId="0" fontId="0" fillId="3" borderId="12" xfId="0" applyFill="1" applyBorder="1" applyAlignment="1">
      <alignment horizontal="right" vertical="center"/>
    </xf>
    <xf numFmtId="164" fontId="24" fillId="3" borderId="19" xfId="1" applyFont="1" applyFill="1" applyBorder="1" applyAlignment="1">
      <alignment horizontal="left" vertical="center"/>
    </xf>
    <xf numFmtId="3" fontId="5" fillId="3" borderId="19" xfId="0" applyNumberFormat="1" applyFont="1" applyFill="1" applyBorder="1" applyAlignment="1">
      <alignment horizontal="center" vertical="center" textRotation="90" wrapText="1"/>
    </xf>
    <xf numFmtId="3" fontId="29" fillId="3" borderId="20" xfId="0" applyNumberFormat="1" applyFont="1" applyFill="1" applyBorder="1" applyAlignment="1">
      <alignment horizontal="left" vertical="center" wrapText="1"/>
    </xf>
    <xf numFmtId="3" fontId="81" fillId="3" borderId="20" xfId="0" applyNumberFormat="1" applyFont="1" applyFill="1" applyBorder="1" applyAlignment="1">
      <alignment horizontal="left" vertical="center"/>
    </xf>
    <xf numFmtId="3" fontId="81" fillId="3" borderId="20" xfId="0" applyNumberFormat="1" applyFont="1" applyFill="1" applyBorder="1" applyAlignment="1">
      <alignment horizontal="left" vertical="center" wrapText="1"/>
    </xf>
    <xf numFmtId="0" fontId="7" fillId="3" borderId="12" xfId="0" applyFont="1" applyFill="1" applyBorder="1" applyAlignment="1">
      <alignment horizontal="left"/>
    </xf>
    <xf numFmtId="3" fontId="29" fillId="3" borderId="0" xfId="0" applyNumberFormat="1" applyFont="1" applyFill="1" applyAlignment="1">
      <alignment horizontal="left" vertical="center" wrapText="1"/>
    </xf>
    <xf numFmtId="3" fontId="29" fillId="0" borderId="0" xfId="0" applyNumberFormat="1" applyFont="1" applyAlignment="1">
      <alignment horizontal="left" vertical="center" wrapText="1"/>
    </xf>
    <xf numFmtId="164" fontId="0" fillId="3" borderId="12" xfId="1" applyFont="1" applyFill="1" applyBorder="1" applyAlignment="1">
      <alignment horizontal="right" vertical="center"/>
    </xf>
    <xf numFmtId="164" fontId="1" fillId="3" borderId="12" xfId="1" applyFill="1" applyBorder="1" applyAlignment="1">
      <alignment horizontal="left" vertical="center"/>
    </xf>
    <xf numFmtId="3" fontId="127" fillId="0" borderId="19" xfId="0" applyNumberFormat="1" applyFont="1" applyBorder="1" applyAlignment="1">
      <alignment horizontal="left" vertical="center" wrapText="1"/>
    </xf>
    <xf numFmtId="0" fontId="1" fillId="0" borderId="20" xfId="0" applyFont="1" applyBorder="1" applyAlignment="1">
      <alignment horizontal="center" vertical="center" wrapText="1"/>
    </xf>
    <xf numFmtId="3" fontId="81" fillId="3" borderId="19" xfId="0" applyNumberFormat="1" applyFont="1" applyFill="1" applyBorder="1" applyAlignment="1">
      <alignment horizontal="left" vertical="center"/>
    </xf>
    <xf numFmtId="3" fontId="29" fillId="0" borderId="20" xfId="0" applyNumberFormat="1" applyFont="1" applyBorder="1" applyAlignment="1">
      <alignment horizontal="left" vertical="center" wrapText="1"/>
    </xf>
    <xf numFmtId="3" fontId="125" fillId="3" borderId="19" xfId="0" applyNumberFormat="1" applyFont="1" applyFill="1" applyBorder="1" applyAlignment="1">
      <alignment horizontal="left" vertical="center"/>
    </xf>
    <xf numFmtId="3" fontId="127" fillId="3" borderId="19" xfId="0" applyNumberFormat="1" applyFont="1" applyFill="1" applyBorder="1" applyAlignment="1">
      <alignment horizontal="left" vertical="center" wrapText="1"/>
    </xf>
    <xf numFmtId="3" fontId="127" fillId="0" borderId="20" xfId="0" applyNumberFormat="1" applyFont="1" applyBorder="1" applyAlignment="1">
      <alignment horizontal="left" vertical="center" wrapText="1"/>
    </xf>
    <xf numFmtId="3" fontId="69" fillId="3" borderId="19" xfId="0" applyNumberFormat="1" applyFont="1" applyFill="1" applyBorder="1" applyAlignment="1">
      <alignment horizontal="center" vertical="center" wrapText="1"/>
    </xf>
    <xf numFmtId="0" fontId="69" fillId="0" borderId="0" xfId="0" applyFont="1"/>
    <xf numFmtId="0" fontId="129" fillId="3" borderId="22" xfId="0" applyFont="1" applyFill="1" applyBorder="1" applyAlignment="1">
      <alignment horizontal="left"/>
    </xf>
    <xf numFmtId="3" fontId="29" fillId="3" borderId="12" xfId="0" applyNumberFormat="1" applyFont="1" applyFill="1" applyBorder="1" applyAlignment="1">
      <alignment vertical="center" wrapText="1"/>
    </xf>
    <xf numFmtId="164" fontId="1" fillId="3" borderId="20" xfId="1" applyFill="1" applyBorder="1" applyAlignment="1">
      <alignment horizontal="right" vertical="center"/>
    </xf>
    <xf numFmtId="0" fontId="1" fillId="2" borderId="23" xfId="0" applyFont="1" applyFill="1" applyBorder="1" applyAlignment="1">
      <alignment vertical="center"/>
    </xf>
    <xf numFmtId="0" fontId="1" fillId="2" borderId="2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86" fillId="0" borderId="0" xfId="0" applyFont="1"/>
    <xf numFmtId="0" fontId="86" fillId="0" borderId="0" xfId="0" applyFont="1" applyAlignment="1">
      <alignment horizontal="center"/>
    </xf>
    <xf numFmtId="0" fontId="109" fillId="0" borderId="0" xfId="3" applyFont="1" applyAlignment="1">
      <alignment horizontal="left" vertical="center"/>
    </xf>
    <xf numFmtId="0" fontId="109" fillId="0" borderId="0" xfId="0" applyFont="1" applyAlignment="1">
      <alignment horizontal="left" vertical="center"/>
    </xf>
    <xf numFmtId="0" fontId="16" fillId="0" borderId="0" xfId="0" applyFont="1" applyAlignment="1">
      <alignment vertical="center" wrapText="1"/>
    </xf>
    <xf numFmtId="0" fontId="130" fillId="0" borderId="0" xfId="0" applyFont="1" applyAlignment="1">
      <alignment horizontal="center"/>
    </xf>
    <xf numFmtId="3" fontId="109" fillId="23" borderId="51" xfId="0" applyNumberFormat="1" applyFont="1" applyFill="1" applyBorder="1" applyAlignment="1">
      <alignment horizontal="center" vertical="center" wrapText="1"/>
    </xf>
    <xf numFmtId="0" fontId="16" fillId="0" borderId="19" xfId="0" applyFont="1" applyBorder="1" applyAlignment="1" applyProtection="1">
      <alignment horizontal="justify" vertical="top" wrapText="1"/>
      <protection locked="0"/>
    </xf>
    <xf numFmtId="0" fontId="18" fillId="0" borderId="19" xfId="0" applyFont="1" applyBorder="1" applyAlignment="1" applyProtection="1">
      <alignment vertical="top" wrapText="1"/>
      <protection locked="0"/>
    </xf>
    <xf numFmtId="0" fontId="86" fillId="0" borderId="19" xfId="0" applyFont="1" applyBorder="1" applyAlignment="1">
      <alignment horizontal="center" vertical="center" wrapText="1"/>
    </xf>
    <xf numFmtId="0" fontId="86" fillId="0" borderId="19" xfId="0" applyFont="1" applyBorder="1" applyAlignment="1">
      <alignment horizontal="center" vertical="center"/>
    </xf>
    <xf numFmtId="165" fontId="86" fillId="0" borderId="19" xfId="0" applyNumberFormat="1" applyFont="1" applyBorder="1" applyAlignment="1">
      <alignment horizontal="center" vertical="center"/>
    </xf>
    <xf numFmtId="164" fontId="86" fillId="0" borderId="19" xfId="1" applyFont="1" applyBorder="1" applyAlignment="1">
      <alignment horizontal="center" vertical="center"/>
    </xf>
    <xf numFmtId="0" fontId="86" fillId="0" borderId="15" xfId="0" applyFont="1" applyBorder="1"/>
    <xf numFmtId="0" fontId="86" fillId="0" borderId="13" xfId="0" applyFont="1" applyBorder="1"/>
    <xf numFmtId="3" fontId="109" fillId="23" borderId="19" xfId="0" applyNumberFormat="1" applyFont="1" applyFill="1" applyBorder="1" applyAlignment="1">
      <alignment horizontal="left" vertical="center" wrapText="1"/>
    </xf>
    <xf numFmtId="3" fontId="109" fillId="23" borderId="19" xfId="0" applyNumberFormat="1" applyFont="1" applyFill="1" applyBorder="1" applyAlignment="1">
      <alignment horizontal="center" vertical="center" wrapText="1"/>
    </xf>
    <xf numFmtId="3" fontId="72" fillId="23" borderId="19" xfId="0" applyNumberFormat="1" applyFont="1" applyFill="1" applyBorder="1" applyAlignment="1">
      <alignment horizontal="center" vertical="center" textRotation="90" wrapText="1"/>
    </xf>
    <xf numFmtId="0" fontId="10" fillId="0" borderId="19" xfId="0" applyFont="1" applyBorder="1" applyAlignment="1">
      <alignment horizontal="center" vertical="center" wrapText="1"/>
    </xf>
    <xf numFmtId="166" fontId="0" fillId="0" borderId="19" xfId="0" applyNumberFormat="1" applyBorder="1" applyAlignment="1">
      <alignment vertical="center"/>
    </xf>
    <xf numFmtId="0" fontId="0" fillId="3" borderId="19" xfId="0" applyFill="1" applyBorder="1" applyAlignment="1">
      <alignment vertical="top"/>
    </xf>
    <xf numFmtId="0" fontId="132" fillId="3" borderId="19" xfId="0" applyFont="1" applyFill="1" applyBorder="1" applyAlignment="1">
      <alignment horizontal="center" vertical="center"/>
    </xf>
    <xf numFmtId="0" fontId="132" fillId="3" borderId="19" xfId="0" applyFont="1" applyFill="1" applyBorder="1" applyAlignment="1">
      <alignment horizontal="right" vertical="center"/>
    </xf>
    <xf numFmtId="167" fontId="133" fillId="3" borderId="19" xfId="0" applyNumberFormat="1" applyFont="1" applyFill="1" applyBorder="1" applyAlignment="1">
      <alignment horizontal="right" vertical="top" wrapText="1"/>
    </xf>
    <xf numFmtId="167" fontId="133" fillId="0" borderId="19" xfId="0" applyNumberFormat="1" applyFont="1" applyBorder="1" applyAlignment="1">
      <alignment horizontal="right" vertical="top" wrapText="1"/>
    </xf>
    <xf numFmtId="0" fontId="0" fillId="0" borderId="19" xfId="0" applyBorder="1" applyAlignment="1">
      <alignment vertical="top"/>
    </xf>
    <xf numFmtId="0" fontId="132" fillId="0" borderId="19" xfId="0" applyFont="1" applyBorder="1" applyAlignment="1">
      <alignment horizontal="right" vertical="center"/>
    </xf>
    <xf numFmtId="168" fontId="0" fillId="3" borderId="19" xfId="0" applyNumberFormat="1" applyFill="1" applyBorder="1" applyAlignment="1">
      <alignment vertical="center" wrapText="1"/>
    </xf>
    <xf numFmtId="0" fontId="0" fillId="0" borderId="19" xfId="0" applyBorder="1" applyAlignment="1">
      <alignment horizontal="center" vertical="top" wrapText="1"/>
    </xf>
    <xf numFmtId="0" fontId="1" fillId="0" borderId="20" xfId="4" applyFont="1" applyBorder="1" applyAlignment="1">
      <alignment horizontal="left" vertical="center" wrapText="1"/>
    </xf>
    <xf numFmtId="0" fontId="10" fillId="3" borderId="12" xfId="0" applyFont="1" applyFill="1" applyBorder="1" applyAlignment="1">
      <alignment vertical="top" wrapText="1"/>
    </xf>
    <xf numFmtId="164" fontId="0" fillId="0" borderId="12" xfId="1" applyFont="1" applyBorder="1" applyAlignment="1">
      <alignment vertical="center"/>
    </xf>
    <xf numFmtId="0" fontId="0" fillId="3" borderId="19" xfId="0" applyFill="1" applyBorder="1" applyAlignment="1">
      <alignment vertical="top" wrapText="1"/>
    </xf>
    <xf numFmtId="164" fontId="0" fillId="0" borderId="19" xfId="1" applyFont="1" applyBorder="1" applyAlignment="1">
      <alignment vertical="center"/>
    </xf>
    <xf numFmtId="0" fontId="0" fillId="0" borderId="0" xfId="0" applyAlignment="1">
      <alignment horizontal="center" vertical="center"/>
    </xf>
    <xf numFmtId="0" fontId="0" fillId="0" borderId="0" xfId="0" applyAlignment="1">
      <alignment vertical="top"/>
    </xf>
    <xf numFmtId="0" fontId="132" fillId="0" borderId="0" xfId="0" applyFont="1" applyAlignment="1">
      <alignment horizontal="center"/>
    </xf>
    <xf numFmtId="0" fontId="132" fillId="0" borderId="0" xfId="0" applyFont="1"/>
    <xf numFmtId="166" fontId="1" fillId="0" borderId="0" xfId="0" applyNumberFormat="1" applyFont="1" applyAlignment="1">
      <alignment vertical="center"/>
    </xf>
    <xf numFmtId="0" fontId="1" fillId="0" borderId="0" xfId="0" applyFont="1" applyAlignment="1">
      <alignment vertical="top"/>
    </xf>
    <xf numFmtId="0" fontId="134" fillId="0" borderId="0" xfId="0" applyFont="1" applyAlignment="1">
      <alignment vertical="center"/>
    </xf>
    <xf numFmtId="0" fontId="19" fillId="0" borderId="96" xfId="0" applyFont="1" applyBorder="1" applyAlignment="1">
      <alignment vertical="top" wrapText="1"/>
    </xf>
    <xf numFmtId="0" fontId="19" fillId="0" borderId="97" xfId="0" applyFont="1" applyBorder="1" applyAlignment="1">
      <alignment vertical="top" wrapText="1"/>
    </xf>
    <xf numFmtId="0" fontId="0" fillId="0" borderId="70" xfId="0" applyBorder="1" applyAlignment="1">
      <alignment vertical="top" wrapText="1"/>
    </xf>
    <xf numFmtId="0" fontId="0" fillId="0" borderId="71" xfId="0" applyBorder="1" applyAlignment="1">
      <alignment vertical="top" wrapText="1"/>
    </xf>
    <xf numFmtId="3" fontId="27" fillId="0" borderId="51" xfId="0" applyNumberFormat="1" applyFont="1" applyBorder="1" applyAlignment="1">
      <alignment horizontal="left" vertical="center" wrapText="1"/>
    </xf>
    <xf numFmtId="0" fontId="20" fillId="0" borderId="19" xfId="0" applyFont="1" applyBorder="1" applyAlignment="1">
      <alignment horizontal="left" vertical="center" wrapText="1"/>
    </xf>
    <xf numFmtId="4" fontId="20" fillId="0" borderId="19" xfId="0" applyNumberFormat="1" applyFont="1" applyBorder="1" applyAlignment="1">
      <alignment horizontal="right" vertical="center"/>
    </xf>
    <xf numFmtId="3" fontId="37" fillId="0" borderId="19" xfId="0" applyNumberFormat="1" applyFont="1" applyBorder="1" applyAlignment="1">
      <alignment horizontal="right" vertical="center" wrapText="1"/>
    </xf>
    <xf numFmtId="3" fontId="0" fillId="0" borderId="19" xfId="0" applyNumberFormat="1" applyBorder="1" applyAlignment="1">
      <alignment horizontal="right" vertical="center"/>
    </xf>
    <xf numFmtId="3" fontId="10" fillId="0" borderId="19" xfId="0" applyNumberFormat="1" applyFont="1" applyBorder="1" applyAlignment="1">
      <alignment horizontal="right" vertical="center" wrapText="1"/>
    </xf>
    <xf numFmtId="3" fontId="38" fillId="13" borderId="51" xfId="0" applyNumberFormat="1" applyFont="1" applyFill="1" applyBorder="1" applyAlignment="1">
      <alignment horizontal="center" vertical="center" wrapText="1"/>
    </xf>
    <xf numFmtId="3" fontId="38" fillId="13" borderId="51" xfId="0" applyNumberFormat="1" applyFont="1" applyFill="1" applyBorder="1" applyAlignment="1">
      <alignment horizontal="center" vertical="center" textRotation="90" wrapText="1"/>
    </xf>
    <xf numFmtId="3" fontId="38" fillId="13" borderId="56" xfId="0" applyNumberFormat="1" applyFont="1" applyFill="1" applyBorder="1" applyAlignment="1">
      <alignment horizontal="center" vertical="center" textRotation="90" wrapText="1"/>
    </xf>
    <xf numFmtId="3" fontId="27" fillId="3" borderId="187" xfId="0" applyNumberFormat="1" applyFont="1" applyFill="1" applyBorder="1" applyAlignment="1">
      <alignment horizontal="left" vertical="center" wrapText="1"/>
    </xf>
    <xf numFmtId="3" fontId="27" fillId="3" borderId="187" xfId="0" applyNumberFormat="1" applyFont="1" applyFill="1" applyBorder="1" applyAlignment="1">
      <alignment horizontal="center" vertical="center" wrapText="1"/>
    </xf>
    <xf numFmtId="4" fontId="27" fillId="3" borderId="187" xfId="0" applyNumberFormat="1" applyFont="1" applyFill="1" applyBorder="1" applyAlignment="1">
      <alignment horizontal="center" vertical="center" wrapText="1"/>
    </xf>
    <xf numFmtId="4" fontId="27" fillId="3" borderId="187" xfId="0" applyNumberFormat="1" applyFont="1" applyFill="1" applyBorder="1" applyAlignment="1">
      <alignment horizontal="right" vertical="center" wrapText="1"/>
    </xf>
    <xf numFmtId="3" fontId="27" fillId="3" borderId="188" xfId="0" applyNumberFormat="1" applyFont="1" applyFill="1" applyBorder="1" applyAlignment="1">
      <alignment horizontal="center" vertical="center" wrapText="1"/>
    </xf>
    <xf numFmtId="0" fontId="0" fillId="3" borderId="0" xfId="0" applyFill="1"/>
    <xf numFmtId="3" fontId="27" fillId="3" borderId="52" xfId="0" applyNumberFormat="1" applyFont="1" applyFill="1" applyBorder="1" applyAlignment="1">
      <alignment horizontal="left" vertical="center" wrapText="1"/>
    </xf>
    <xf numFmtId="3" fontId="27" fillId="3" borderId="52" xfId="0" applyNumberFormat="1" applyFont="1" applyFill="1" applyBorder="1" applyAlignment="1">
      <alignment horizontal="center" vertical="center" wrapText="1"/>
    </xf>
    <xf numFmtId="4" fontId="27" fillId="3" borderId="52" xfId="0" applyNumberFormat="1" applyFont="1" applyFill="1" applyBorder="1" applyAlignment="1">
      <alignment horizontal="center" vertical="center" wrapText="1"/>
    </xf>
    <xf numFmtId="4" fontId="27" fillId="3" borderId="52" xfId="0" applyNumberFormat="1" applyFont="1" applyFill="1" applyBorder="1" applyAlignment="1">
      <alignment horizontal="right" vertical="center" wrapText="1"/>
    </xf>
    <xf numFmtId="3" fontId="27" fillId="3" borderId="189" xfId="0" applyNumberFormat="1" applyFont="1" applyFill="1" applyBorder="1" applyAlignment="1">
      <alignment horizontal="center" vertical="center" wrapText="1"/>
    </xf>
    <xf numFmtId="4" fontId="27" fillId="3" borderId="14" xfId="0" applyNumberFormat="1" applyFont="1" applyFill="1" applyBorder="1" applyAlignment="1">
      <alignment horizontal="center" vertical="center" wrapText="1"/>
    </xf>
    <xf numFmtId="3" fontId="27" fillId="3" borderId="190" xfId="0" applyNumberFormat="1" applyFont="1" applyFill="1" applyBorder="1" applyAlignment="1">
      <alignment horizontal="center" vertical="center" wrapText="1"/>
    </xf>
    <xf numFmtId="3" fontId="27" fillId="3" borderId="193" xfId="0" applyNumberFormat="1" applyFont="1" applyFill="1" applyBorder="1" applyAlignment="1">
      <alignment horizontal="left" vertical="center" wrapText="1"/>
    </xf>
    <xf numFmtId="3" fontId="27" fillId="3" borderId="193" xfId="0" applyNumberFormat="1" applyFont="1" applyFill="1" applyBorder="1" applyAlignment="1">
      <alignment horizontal="center" vertical="center" wrapText="1"/>
    </xf>
    <xf numFmtId="3" fontId="27" fillId="3" borderId="194" xfId="0" applyNumberFormat="1" applyFont="1" applyFill="1" applyBorder="1" applyAlignment="1">
      <alignment horizontal="center" vertical="center" wrapText="1"/>
    </xf>
    <xf numFmtId="3" fontId="38" fillId="3" borderId="187" xfId="0" applyNumberFormat="1" applyFont="1" applyFill="1" applyBorder="1" applyAlignment="1">
      <alignment horizontal="center" vertical="center" wrapText="1"/>
    </xf>
    <xf numFmtId="0" fontId="38" fillId="3" borderId="186" xfId="0" applyFont="1" applyFill="1" applyBorder="1" applyAlignment="1">
      <alignment horizontal="center" vertical="center" wrapText="1"/>
    </xf>
    <xf numFmtId="3" fontId="38" fillId="3" borderId="52" xfId="0" applyNumberFormat="1" applyFont="1" applyFill="1" applyBorder="1" applyAlignment="1">
      <alignment horizontal="center" vertical="center" wrapText="1"/>
    </xf>
    <xf numFmtId="0" fontId="38" fillId="3" borderId="76" xfId="0" applyFont="1" applyFill="1" applyBorder="1" applyAlignment="1">
      <alignment horizontal="center" vertical="center" wrapText="1"/>
    </xf>
    <xf numFmtId="3" fontId="27" fillId="0" borderId="52" xfId="0" applyNumberFormat="1" applyFont="1" applyBorder="1" applyAlignment="1">
      <alignment horizontal="left" vertical="center" wrapText="1"/>
    </xf>
    <xf numFmtId="3" fontId="38" fillId="3" borderId="14" xfId="0" applyNumberFormat="1" applyFont="1" applyFill="1" applyBorder="1" applyAlignment="1">
      <alignment horizontal="center" vertical="center" wrapText="1"/>
    </xf>
    <xf numFmtId="0" fontId="38" fillId="3" borderId="51" xfId="0" applyFont="1" applyFill="1" applyBorder="1" applyAlignment="1">
      <alignment horizontal="center" vertical="center" wrapText="1"/>
    </xf>
    <xf numFmtId="4" fontId="27" fillId="3" borderId="193" xfId="0" applyNumberFormat="1" applyFont="1" applyFill="1" applyBorder="1" applyAlignment="1">
      <alignment horizontal="center" vertical="center" wrapText="1"/>
    </xf>
    <xf numFmtId="3" fontId="38" fillId="3" borderId="193" xfId="0" applyNumberFormat="1" applyFont="1" applyFill="1" applyBorder="1" applyAlignment="1">
      <alignment horizontal="center" vertical="center" wrapText="1"/>
    </xf>
    <xf numFmtId="0" fontId="38" fillId="3" borderId="193" xfId="0" applyFont="1" applyFill="1" applyBorder="1" applyAlignment="1">
      <alignment horizontal="center" vertical="center" wrapText="1"/>
    </xf>
    <xf numFmtId="0" fontId="19" fillId="0" borderId="48" xfId="0" applyFont="1" applyBorder="1" applyAlignment="1">
      <alignment horizontal="center" vertical="center" wrapText="1"/>
    </xf>
    <xf numFmtId="3" fontId="27" fillId="0" borderId="39" xfId="0" applyNumberFormat="1" applyFont="1" applyBorder="1" applyAlignment="1">
      <alignment horizontal="center" vertical="center" wrapText="1"/>
    </xf>
    <xf numFmtId="3" fontId="27" fillId="3" borderId="39" xfId="0" applyNumberFormat="1" applyFont="1" applyFill="1" applyBorder="1" applyAlignment="1">
      <alignment horizontal="center" vertical="center" wrapText="1"/>
    </xf>
    <xf numFmtId="3" fontId="27" fillId="3" borderId="19" xfId="0" applyNumberFormat="1" applyFont="1" applyFill="1" applyBorder="1" applyAlignment="1">
      <alignment vertical="center" wrapText="1"/>
    </xf>
    <xf numFmtId="0" fontId="135" fillId="0" borderId="19" xfId="0" applyFont="1" applyBorder="1" applyAlignment="1">
      <alignment horizontal="justify" vertical="center"/>
    </xf>
    <xf numFmtId="3" fontId="27" fillId="0" borderId="158" xfId="0" applyNumberFormat="1" applyFont="1" applyBorder="1" applyAlignment="1">
      <alignment vertical="center" wrapText="1"/>
    </xf>
    <xf numFmtId="3" fontId="27" fillId="0" borderId="158" xfId="0" applyNumberFormat="1" applyFont="1" applyBorder="1" applyAlignment="1">
      <alignment horizontal="center" vertical="center" wrapText="1"/>
    </xf>
    <xf numFmtId="4" fontId="27" fillId="0" borderId="158" xfId="0" applyNumberFormat="1" applyFont="1" applyBorder="1" applyAlignment="1">
      <alignment horizontal="right" vertical="center" wrapText="1"/>
    </xf>
    <xf numFmtId="3" fontId="27" fillId="0" borderId="158" xfId="0" applyNumberFormat="1" applyFont="1" applyBorder="1" applyAlignment="1">
      <alignment horizontal="right" vertical="center" wrapText="1"/>
    </xf>
    <xf numFmtId="3" fontId="27" fillId="0" borderId="25" xfId="0" applyNumberFormat="1" applyFont="1" applyBorder="1" applyAlignment="1">
      <alignment horizontal="center" vertical="center" wrapText="1"/>
    </xf>
    <xf numFmtId="3" fontId="27" fillId="0" borderId="31" xfId="0" applyNumberFormat="1" applyFont="1" applyBorder="1" applyAlignment="1">
      <alignment horizontal="center" vertical="center" wrapText="1"/>
    </xf>
    <xf numFmtId="3" fontId="27" fillId="0" borderId="193" xfId="0" applyNumberFormat="1" applyFont="1" applyBorder="1" applyAlignment="1">
      <alignment vertical="center" wrapText="1"/>
    </xf>
    <xf numFmtId="3" fontId="27" fillId="0" borderId="193" xfId="0" applyNumberFormat="1" applyFont="1" applyBorder="1" applyAlignment="1">
      <alignment horizontal="center" vertical="center" wrapText="1"/>
    </xf>
    <xf numFmtId="4" fontId="27" fillId="0" borderId="193" xfId="0" applyNumberFormat="1" applyFont="1" applyBorder="1" applyAlignment="1">
      <alignment horizontal="right" vertical="center" wrapText="1"/>
    </xf>
    <xf numFmtId="3" fontId="27" fillId="0" borderId="198" xfId="0" applyNumberFormat="1" applyFont="1" applyBorder="1" applyAlignment="1">
      <alignment horizontal="right" vertical="center" wrapText="1"/>
    </xf>
    <xf numFmtId="4" fontId="27" fillId="0" borderId="198" xfId="0" applyNumberFormat="1" applyFont="1" applyBorder="1" applyAlignment="1">
      <alignment horizontal="right" vertical="center" wrapText="1"/>
    </xf>
    <xf numFmtId="3" fontId="27" fillId="0" borderId="198" xfId="0" applyNumberFormat="1" applyFont="1" applyBorder="1" applyAlignment="1">
      <alignment horizontal="center" vertical="center" wrapText="1"/>
    </xf>
    <xf numFmtId="3" fontId="27" fillId="0" borderId="34" xfId="0" applyNumberFormat="1" applyFont="1" applyBorder="1" applyAlignment="1">
      <alignment horizontal="center" vertical="center" wrapText="1"/>
    </xf>
    <xf numFmtId="3" fontId="27" fillId="0" borderId="2" xfId="0" applyNumberFormat="1" applyFont="1" applyBorder="1" applyAlignment="1">
      <alignment horizontal="right" vertical="center" wrapText="1"/>
    </xf>
    <xf numFmtId="4" fontId="27" fillId="0" borderId="2" xfId="0" applyNumberFormat="1" applyFont="1" applyBorder="1" applyAlignment="1">
      <alignment horizontal="right" vertical="center" wrapText="1"/>
    </xf>
    <xf numFmtId="3" fontId="27" fillId="0" borderId="2" xfId="0" applyNumberFormat="1" applyFont="1" applyBorder="1" applyAlignment="1">
      <alignment horizontal="center" vertical="center" wrapText="1"/>
    </xf>
    <xf numFmtId="3" fontId="27" fillId="0" borderId="23" xfId="0" applyNumberFormat="1" applyFont="1" applyBorder="1" applyAlignment="1">
      <alignment horizontal="right" vertical="center" wrapText="1"/>
    </xf>
    <xf numFmtId="3" fontId="27" fillId="0" borderId="148" xfId="0" applyNumberFormat="1" applyFont="1" applyBorder="1" applyAlignment="1">
      <alignment horizontal="center" vertical="center" wrapText="1"/>
    </xf>
    <xf numFmtId="3" fontId="27" fillId="0" borderId="199" xfId="0" applyNumberFormat="1" applyFont="1" applyBorder="1" applyAlignment="1">
      <alignment horizontal="center" vertical="center" wrapText="1"/>
    </xf>
    <xf numFmtId="4" fontId="27" fillId="0" borderId="76" xfId="0" applyNumberFormat="1" applyFont="1" applyBorder="1" applyAlignment="1">
      <alignment horizontal="right" vertical="center" wrapText="1"/>
    </xf>
    <xf numFmtId="3" fontId="27" fillId="0" borderId="12" xfId="0" applyNumberFormat="1" applyFont="1" applyBorder="1" applyAlignment="1">
      <alignment horizontal="right" vertical="center" wrapText="1"/>
    </xf>
    <xf numFmtId="3" fontId="27" fillId="3" borderId="23" xfId="0" applyNumberFormat="1" applyFont="1" applyFill="1" applyBorder="1" applyAlignment="1">
      <alignment vertical="center" wrapText="1"/>
    </xf>
    <xf numFmtId="3" fontId="27" fillId="3" borderId="23" xfId="0" applyNumberFormat="1" applyFont="1" applyFill="1" applyBorder="1" applyAlignment="1">
      <alignment horizontal="center" vertical="center" wrapText="1"/>
    </xf>
    <xf numFmtId="4" fontId="27" fillId="3" borderId="51" xfId="0" applyNumberFormat="1" applyFont="1" applyFill="1" applyBorder="1" applyAlignment="1">
      <alignment horizontal="right" vertical="center" wrapText="1"/>
    </xf>
    <xf numFmtId="4" fontId="27" fillId="0" borderId="187" xfId="0" applyNumberFormat="1" applyFont="1" applyBorder="1" applyAlignment="1">
      <alignment horizontal="right" vertical="center" wrapText="1"/>
    </xf>
    <xf numFmtId="3" fontId="27" fillId="0" borderId="167" xfId="0" applyNumberFormat="1" applyFont="1" applyBorder="1" applyAlignment="1">
      <alignment horizontal="center" vertical="center" wrapText="1"/>
    </xf>
    <xf numFmtId="3" fontId="27" fillId="0" borderId="198" xfId="0" applyNumberFormat="1" applyFont="1" applyBorder="1" applyAlignment="1">
      <alignment vertical="center" wrapText="1"/>
    </xf>
    <xf numFmtId="0" fontId="20" fillId="0" borderId="24" xfId="0" applyFont="1" applyBorder="1"/>
    <xf numFmtId="0" fontId="0" fillId="0" borderId="24" xfId="0" applyBorder="1" applyAlignment="1">
      <alignment horizontal="center" vertical="center"/>
    </xf>
    <xf numFmtId="4" fontId="0" fillId="0" borderId="24" xfId="0" applyNumberFormat="1" applyBorder="1" applyAlignment="1">
      <alignment horizontal="right" vertical="center"/>
    </xf>
    <xf numFmtId="0" fontId="0" fillId="0" borderId="24" xfId="0" applyBorder="1"/>
    <xf numFmtId="0" fontId="0" fillId="0" borderId="153" xfId="0" applyBorder="1"/>
    <xf numFmtId="0" fontId="0" fillId="0" borderId="29" xfId="0" applyBorder="1"/>
    <xf numFmtId="4" fontId="0" fillId="0" borderId="19" xfId="0" applyNumberFormat="1" applyBorder="1" applyAlignment="1">
      <alignment horizontal="right" vertical="center"/>
    </xf>
    <xf numFmtId="0" fontId="20" fillId="0" borderId="158" xfId="0" applyFont="1" applyBorder="1"/>
    <xf numFmtId="0" fontId="0" fillId="0" borderId="158" xfId="0" applyBorder="1" applyAlignment="1">
      <alignment horizontal="center" vertical="center"/>
    </xf>
    <xf numFmtId="4" fontId="0" fillId="0" borderId="158" xfId="0" applyNumberFormat="1" applyBorder="1" applyAlignment="1">
      <alignment horizontal="right" vertical="center"/>
    </xf>
    <xf numFmtId="0" fontId="0" fillId="0" borderId="158" xfId="0" applyBorder="1"/>
    <xf numFmtId="0" fontId="0" fillId="0" borderId="167" xfId="0" applyBorder="1"/>
    <xf numFmtId="0" fontId="0" fillId="0" borderId="148" xfId="0" applyBorder="1"/>
    <xf numFmtId="0" fontId="20" fillId="0" borderId="29" xfId="0" applyFont="1" applyBorder="1"/>
    <xf numFmtId="0" fontId="20" fillId="0" borderId="23" xfId="0" applyFont="1" applyBorder="1"/>
    <xf numFmtId="4" fontId="0" fillId="0" borderId="23" xfId="0" applyNumberFormat="1" applyBorder="1" applyAlignment="1">
      <alignment horizontal="right" vertical="center"/>
    </xf>
    <xf numFmtId="0" fontId="0" fillId="0" borderId="165" xfId="0" applyBorder="1"/>
    <xf numFmtId="4" fontId="27" fillId="0" borderId="200" xfId="0" applyNumberFormat="1" applyFont="1" applyBorder="1" applyAlignment="1">
      <alignment horizontal="right" vertical="center" wrapText="1"/>
    </xf>
    <xf numFmtId="0" fontId="20" fillId="0" borderId="12" xfId="0" applyFont="1" applyBorder="1"/>
    <xf numFmtId="4" fontId="0" fillId="0" borderId="12" xfId="0" applyNumberFormat="1" applyBorder="1" applyAlignment="1">
      <alignment horizontal="right" vertical="center"/>
    </xf>
    <xf numFmtId="4" fontId="27" fillId="0" borderId="192" xfId="0" applyNumberFormat="1" applyFont="1" applyBorder="1" applyAlignment="1">
      <alignment horizontal="right" vertical="center" wrapText="1"/>
    </xf>
    <xf numFmtId="0" fontId="0" fillId="0" borderId="157" xfId="0" applyBorder="1"/>
    <xf numFmtId="0" fontId="20" fillId="0" borderId="19" xfId="0" applyFont="1" applyBorder="1" applyAlignment="1">
      <alignment horizontal="left" vertical="top" wrapText="1"/>
    </xf>
    <xf numFmtId="0" fontId="20" fillId="0" borderId="198" xfId="0" applyFont="1" applyBorder="1"/>
    <xf numFmtId="0" fontId="0" fillId="0" borderId="198" xfId="0" applyBorder="1" applyAlignment="1">
      <alignment horizontal="center" vertical="center"/>
    </xf>
    <xf numFmtId="4" fontId="0" fillId="0" borderId="198" xfId="0" applyNumberFormat="1" applyBorder="1" applyAlignment="1">
      <alignment horizontal="right" vertical="center"/>
    </xf>
    <xf numFmtId="0" fontId="0" fillId="0" borderId="198" xfId="0" applyBorder="1"/>
    <xf numFmtId="0" fontId="0" fillId="0" borderId="199" xfId="0" applyBorder="1"/>
    <xf numFmtId="0" fontId="0" fillId="0" borderId="158" xfId="0" applyBorder="1" applyAlignment="1">
      <alignment horizontal="right" vertical="center"/>
    </xf>
    <xf numFmtId="0" fontId="0" fillId="0" borderId="13" xfId="0" applyBorder="1"/>
    <xf numFmtId="0" fontId="0" fillId="0" borderId="160" xfId="0" applyBorder="1" applyAlignment="1">
      <alignment horizontal="center" vertical="center"/>
    </xf>
    <xf numFmtId="4" fontId="0" fillId="0" borderId="160" xfId="0" applyNumberFormat="1" applyBorder="1" applyAlignment="1">
      <alignment horizontal="right" vertical="center"/>
    </xf>
    <xf numFmtId="0" fontId="0" fillId="0" borderId="160" xfId="0" applyBorder="1"/>
    <xf numFmtId="0" fontId="0" fillId="0" borderId="163" xfId="0" applyBorder="1"/>
    <xf numFmtId="0" fontId="0" fillId="0" borderId="162" xfId="0" applyBorder="1"/>
    <xf numFmtId="0" fontId="3" fillId="0" borderId="19" xfId="0" applyFont="1" applyBorder="1"/>
    <xf numFmtId="0" fontId="19" fillId="0" borderId="119" xfId="0" applyFont="1" applyBorder="1" applyAlignment="1">
      <alignment horizontal="center" vertical="center" wrapText="1"/>
    </xf>
    <xf numFmtId="0" fontId="19" fillId="0" borderId="111" xfId="0" applyFont="1" applyBorder="1" applyAlignment="1">
      <alignment horizontal="center" vertical="center" wrapText="1"/>
    </xf>
    <xf numFmtId="0" fontId="19" fillId="0" borderId="133" xfId="0" applyFont="1" applyBorder="1" applyAlignment="1">
      <alignment horizontal="center" vertical="center" wrapText="1"/>
    </xf>
    <xf numFmtId="0" fontId="19" fillId="0" borderId="113" xfId="0" applyFont="1" applyBorder="1" applyAlignment="1">
      <alignment horizontal="center" vertical="center" wrapText="1"/>
    </xf>
    <xf numFmtId="0" fontId="19" fillId="0" borderId="19" xfId="0" applyFont="1" applyBorder="1" applyAlignment="1">
      <alignment horizontal="center" vertical="top" wrapText="1"/>
    </xf>
    <xf numFmtId="3" fontId="38" fillId="10" borderId="14" xfId="0" applyNumberFormat="1" applyFont="1" applyFill="1" applyBorder="1" applyAlignment="1">
      <alignment horizontal="center" vertical="center" wrapText="1"/>
    </xf>
    <xf numFmtId="3" fontId="38" fillId="10" borderId="47" xfId="0" applyNumberFormat="1" applyFont="1" applyFill="1" applyBorder="1" applyAlignment="1">
      <alignment horizontal="center" vertical="center" wrapText="1"/>
    </xf>
    <xf numFmtId="0" fontId="19" fillId="0" borderId="130" xfId="0" applyFont="1" applyBorder="1" applyAlignment="1">
      <alignment horizontal="center" vertical="center" wrapText="1"/>
    </xf>
    <xf numFmtId="3" fontId="38" fillId="10" borderId="128" xfId="0" applyNumberFormat="1" applyFont="1" applyFill="1" applyBorder="1" applyAlignment="1">
      <alignment horizontal="center" vertical="center" wrapText="1"/>
    </xf>
    <xf numFmtId="0" fontId="38" fillId="2" borderId="128" xfId="0" applyFont="1" applyFill="1" applyBorder="1" applyAlignment="1">
      <alignment horizontal="center" vertical="center" wrapText="1"/>
    </xf>
    <xf numFmtId="3" fontId="27" fillId="0" borderId="129" xfId="0" applyNumberFormat="1" applyFont="1" applyBorder="1" applyAlignment="1">
      <alignment horizontal="left" vertical="center" wrapText="1"/>
    </xf>
    <xf numFmtId="49" fontId="27" fillId="0" borderId="129" xfId="0" applyNumberFormat="1" applyFont="1" applyBorder="1" applyAlignment="1">
      <alignment horizontal="left" vertical="center" wrapText="1"/>
    </xf>
    <xf numFmtId="0" fontId="38" fillId="2" borderId="45"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88" xfId="0" applyFont="1" applyFill="1" applyBorder="1" applyAlignment="1">
      <alignment horizontal="center" vertical="center" wrapText="1"/>
    </xf>
    <xf numFmtId="0" fontId="38" fillId="2" borderId="51" xfId="0" applyFont="1" applyFill="1" applyBorder="1" applyAlignment="1">
      <alignment horizontal="center" vertical="center" wrapText="1"/>
    </xf>
    <xf numFmtId="3" fontId="38" fillId="2" borderId="81" xfId="0" applyNumberFormat="1" applyFont="1" applyFill="1" applyBorder="1" applyAlignment="1">
      <alignment horizontal="center" vertical="center" wrapText="1"/>
    </xf>
    <xf numFmtId="3" fontId="38" fillId="2" borderId="51" xfId="0" applyNumberFormat="1" applyFont="1" applyFill="1" applyBorder="1" applyAlignment="1">
      <alignment horizontal="center" vertical="center" wrapText="1"/>
    </xf>
    <xf numFmtId="3" fontId="38" fillId="10" borderId="102" xfId="0" applyNumberFormat="1" applyFont="1" applyFill="1" applyBorder="1" applyAlignment="1">
      <alignment horizontal="center" vertical="center" wrapText="1"/>
    </xf>
    <xf numFmtId="0" fontId="38" fillId="2" borderId="83" xfId="0" applyFont="1" applyFill="1" applyBorder="1" applyAlignment="1">
      <alignment horizontal="center" vertical="center" wrapText="1"/>
    </xf>
    <xf numFmtId="3" fontId="38" fillId="2" borderId="128" xfId="0" applyNumberFormat="1" applyFont="1" applyFill="1" applyBorder="1" applyAlignment="1">
      <alignment horizontal="center" vertical="center" wrapText="1"/>
    </xf>
    <xf numFmtId="0" fontId="19" fillId="0" borderId="19" xfId="0" applyFont="1" applyBorder="1" applyAlignment="1">
      <alignment horizontal="center" vertical="center" wrapText="1"/>
    </xf>
    <xf numFmtId="4" fontId="20" fillId="0" borderId="16" xfId="0" applyNumberFormat="1" applyFont="1" applyBorder="1" applyAlignment="1">
      <alignment horizontal="center" vertical="center"/>
    </xf>
    <xf numFmtId="0" fontId="19" fillId="0" borderId="19" xfId="0" applyFont="1" applyBorder="1" applyAlignment="1">
      <alignment horizontal="justify" vertical="center" wrapText="1"/>
    </xf>
    <xf numFmtId="4" fontId="20" fillId="0" borderId="16" xfId="0" applyNumberFormat="1" applyFont="1" applyBorder="1" applyAlignment="1">
      <alignment horizontal="center" vertical="center" wrapText="1"/>
    </xf>
    <xf numFmtId="0" fontId="19" fillId="0" borderId="99" xfId="0" applyFont="1" applyBorder="1" applyAlignment="1">
      <alignment horizontal="center" vertical="center" wrapText="1"/>
    </xf>
    <xf numFmtId="0" fontId="19" fillId="0" borderId="19" xfId="0" applyFont="1" applyBorder="1" applyAlignment="1">
      <alignment horizontal="justify" vertical="top" wrapText="1"/>
    </xf>
    <xf numFmtId="3" fontId="37" fillId="0" borderId="102" xfId="0" applyNumberFormat="1" applyFont="1" applyBorder="1" applyAlignment="1">
      <alignment horizontal="center" vertical="center"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4" fontId="20" fillId="0" borderId="103" xfId="0" applyNumberFormat="1" applyFont="1" applyBorder="1" applyAlignment="1">
      <alignment horizontal="center" vertical="center" wrapText="1"/>
    </xf>
    <xf numFmtId="4" fontId="20" fillId="0" borderId="106" xfId="0" applyNumberFormat="1" applyFont="1" applyBorder="1" applyAlignment="1">
      <alignment horizontal="center" vertical="center" wrapText="1"/>
    </xf>
    <xf numFmtId="4" fontId="20" fillId="0" borderId="107" xfId="0" applyNumberFormat="1" applyFont="1" applyBorder="1" applyAlignment="1">
      <alignment horizontal="center" vertical="center" wrapText="1"/>
    </xf>
    <xf numFmtId="0" fontId="19" fillId="0" borderId="102" xfId="0" applyFont="1" applyBorder="1" applyAlignment="1">
      <alignment horizontal="center"/>
    </xf>
    <xf numFmtId="4" fontId="26" fillId="3" borderId="102" xfId="0" applyNumberFormat="1" applyFont="1" applyFill="1" applyBorder="1" applyAlignment="1">
      <alignment horizontal="center"/>
    </xf>
    <xf numFmtId="0" fontId="68" fillId="2" borderId="124" xfId="0" applyFont="1" applyFill="1" applyBorder="1" applyAlignment="1">
      <alignment horizontal="center" vertical="center" wrapText="1"/>
    </xf>
    <xf numFmtId="0" fontId="19" fillId="0" borderId="102" xfId="0" applyFont="1" applyBorder="1" applyAlignment="1">
      <alignment horizontal="center" vertical="center" wrapText="1"/>
    </xf>
    <xf numFmtId="4" fontId="20" fillId="0" borderId="102" xfId="0" applyNumberFormat="1" applyFont="1" applyBorder="1" applyAlignment="1">
      <alignment horizontal="center" vertical="center" wrapText="1"/>
    </xf>
    <xf numFmtId="0" fontId="26" fillId="2" borderId="53" xfId="0" applyFont="1" applyFill="1" applyBorder="1" applyAlignment="1">
      <alignment horizontal="center" vertical="center"/>
    </xf>
    <xf numFmtId="0" fontId="27" fillId="0" borderId="19" xfId="0" applyFont="1" applyBorder="1" applyAlignment="1">
      <alignment horizontal="justify" vertical="center" wrapText="1"/>
    </xf>
    <xf numFmtId="0" fontId="27" fillId="0" borderId="23" xfId="0" applyFont="1" applyBorder="1" applyAlignment="1">
      <alignment horizontal="justify" vertical="center" wrapText="1"/>
    </xf>
    <xf numFmtId="1" fontId="37" fillId="0" borderId="19" xfId="0" applyNumberFormat="1" applyFont="1" applyBorder="1" applyAlignment="1">
      <alignment horizontal="center" vertical="center" wrapText="1"/>
    </xf>
    <xf numFmtId="1" fontId="37" fillId="0" borderId="23" xfId="0" applyNumberFormat="1" applyFont="1" applyBorder="1" applyAlignment="1">
      <alignment horizontal="center" vertical="center" wrapText="1"/>
    </xf>
    <xf numFmtId="164" fontId="37" fillId="0" borderId="113" xfId="0" applyNumberFormat="1" applyFont="1" applyBorder="1" applyAlignment="1">
      <alignment horizontal="center" vertical="center" wrapText="1"/>
    </xf>
    <xf numFmtId="164" fontId="37" fillId="0" borderId="0" xfId="0" applyNumberFormat="1" applyFont="1" applyAlignment="1">
      <alignment horizontal="center" vertical="center" wrapText="1"/>
    </xf>
    <xf numFmtId="164" fontId="37" fillId="0" borderId="123" xfId="0" applyNumberFormat="1" applyFont="1" applyBorder="1" applyAlignment="1">
      <alignment horizontal="center" vertical="center" wrapText="1"/>
    </xf>
    <xf numFmtId="0" fontId="27" fillId="0" borderId="102" xfId="0" applyFont="1" applyBorder="1" applyAlignment="1">
      <alignment horizontal="justify" vertical="center" wrapText="1"/>
    </xf>
    <xf numFmtId="1" fontId="37" fillId="0" borderId="102" xfId="0" applyNumberFormat="1" applyFont="1" applyBorder="1" applyAlignment="1">
      <alignment horizontal="center" vertical="center" wrapText="1"/>
    </xf>
    <xf numFmtId="0" fontId="27" fillId="0" borderId="102" xfId="0" applyFont="1" applyBorder="1" applyAlignment="1">
      <alignment horizontal="center" vertical="center" wrapText="1"/>
    </xf>
    <xf numFmtId="0" fontId="38" fillId="2" borderId="38" xfId="0" applyFont="1" applyFill="1" applyBorder="1" applyAlignment="1">
      <alignment horizontal="center" vertical="center" wrapText="1"/>
    </xf>
    <xf numFmtId="0" fontId="38" fillId="2" borderId="39" xfId="0" applyFont="1" applyFill="1" applyBorder="1" applyAlignment="1">
      <alignment horizontal="center" vertical="center" wrapText="1"/>
    </xf>
    <xf numFmtId="3" fontId="38" fillId="2" borderId="39" xfId="0" applyNumberFormat="1" applyFont="1" applyFill="1" applyBorder="1" applyAlignment="1">
      <alignment horizontal="center" vertical="center" wrapText="1"/>
    </xf>
    <xf numFmtId="3" fontId="38" fillId="2" borderId="14" xfId="0" applyNumberFormat="1" applyFont="1" applyFill="1" applyBorder="1" applyAlignment="1">
      <alignment horizontal="center" vertical="center" wrapText="1"/>
    </xf>
    <xf numFmtId="3" fontId="38" fillId="10" borderId="39" xfId="0" applyNumberFormat="1" applyFont="1" applyFill="1" applyBorder="1" applyAlignment="1">
      <alignment horizontal="center" vertical="center" wrapText="1"/>
    </xf>
    <xf numFmtId="0" fontId="38" fillId="2" borderId="44" xfId="0" applyFont="1" applyFill="1" applyBorder="1" applyAlignment="1">
      <alignment horizontal="center" vertical="center" wrapText="1"/>
    </xf>
    <xf numFmtId="0" fontId="38" fillId="2" borderId="47" xfId="0" applyFont="1" applyFill="1" applyBorder="1" applyAlignment="1">
      <alignment horizontal="center" vertical="center" wrapText="1"/>
    </xf>
    <xf numFmtId="3" fontId="27" fillId="0" borderId="49" xfId="0" applyNumberFormat="1" applyFont="1" applyBorder="1" applyAlignment="1">
      <alignment horizontal="left" vertical="center" wrapText="1"/>
    </xf>
    <xf numFmtId="49" fontId="27" fillId="0" borderId="49" xfId="0" applyNumberFormat="1" applyFont="1" applyBorder="1" applyAlignment="1">
      <alignment horizontal="left" vertical="center" wrapText="1"/>
    </xf>
    <xf numFmtId="49" fontId="27" fillId="0" borderId="50" xfId="0" applyNumberFormat="1" applyFont="1" applyBorder="1" applyAlignment="1">
      <alignment horizontal="left" vertical="center" wrapText="1"/>
    </xf>
    <xf numFmtId="3" fontId="38" fillId="9" borderId="14" xfId="0" applyNumberFormat="1" applyFont="1" applyFill="1" applyBorder="1" applyAlignment="1">
      <alignment horizontal="center" vertical="center" wrapText="1"/>
    </xf>
    <xf numFmtId="3" fontId="38" fillId="9" borderId="47" xfId="0" applyNumberFormat="1" applyFont="1" applyFill="1" applyBorder="1" applyAlignment="1">
      <alignment horizontal="center" vertical="center" wrapText="1"/>
    </xf>
    <xf numFmtId="164" fontId="1" fillId="0" borderId="19" xfId="1" applyBorder="1" applyAlignment="1">
      <alignment horizontal="center"/>
    </xf>
    <xf numFmtId="0" fontId="0" fillId="0" borderId="23" xfId="0" applyBorder="1" applyAlignment="1">
      <alignment horizontal="center"/>
    </xf>
    <xf numFmtId="0" fontId="0" fillId="0" borderId="12" xfId="0" applyBorder="1" applyAlignment="1">
      <alignment horizontal="center"/>
    </xf>
    <xf numFmtId="0" fontId="26" fillId="0" borderId="0" xfId="0" applyFont="1" applyAlignment="1">
      <alignment horizontal="left" vertical="center" wrapText="1"/>
    </xf>
    <xf numFmtId="0" fontId="19" fillId="0" borderId="68" xfId="0" applyFont="1" applyBorder="1" applyAlignment="1">
      <alignment horizontal="justify" vertical="justify" wrapText="1"/>
    </xf>
    <xf numFmtId="0" fontId="19" fillId="0" borderId="69" xfId="0" applyFont="1" applyBorder="1" applyAlignment="1">
      <alignment horizontal="justify" vertical="justify" wrapText="1"/>
    </xf>
    <xf numFmtId="0" fontId="19" fillId="0" borderId="73" xfId="0" applyFont="1" applyBorder="1" applyAlignment="1">
      <alignment horizontal="justify" vertical="justify" wrapText="1"/>
    </xf>
    <xf numFmtId="0" fontId="19" fillId="0" borderId="74" xfId="0" applyFont="1" applyBorder="1" applyAlignment="1">
      <alignment horizontal="justify" vertical="justify" wrapText="1"/>
    </xf>
    <xf numFmtId="4" fontId="19" fillId="0" borderId="14" xfId="0" applyNumberFormat="1" applyFont="1" applyBorder="1" applyAlignment="1">
      <alignment horizontal="center" vertical="center" wrapText="1"/>
    </xf>
    <xf numFmtId="3" fontId="27" fillId="0" borderId="21" xfId="0" applyNumberFormat="1" applyFont="1" applyBorder="1" applyAlignment="1">
      <alignment horizontal="center" vertical="center" wrapText="1"/>
    </xf>
    <xf numFmtId="3" fontId="27" fillId="0" borderId="0" xfId="0" applyNumberFormat="1" applyFont="1" applyAlignment="1">
      <alignment horizontal="center" vertical="center" wrapText="1"/>
    </xf>
    <xf numFmtId="0" fontId="19" fillId="0" borderId="68"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1" xfId="0" applyFont="1" applyBorder="1" applyAlignment="1">
      <alignment horizontal="left" vertical="center" wrapText="1"/>
    </xf>
    <xf numFmtId="0" fontId="19" fillId="0" borderId="68" xfId="0" applyFont="1" applyBorder="1" applyAlignment="1">
      <alignment horizontal="left" vertical="top" wrapText="1"/>
    </xf>
    <xf numFmtId="0" fontId="19" fillId="0" borderId="69" xfId="0" applyFont="1" applyBorder="1" applyAlignment="1">
      <alignment horizontal="left" vertical="top" wrapText="1"/>
    </xf>
    <xf numFmtId="0" fontId="19" fillId="0" borderId="73" xfId="0" applyFont="1" applyBorder="1" applyAlignment="1">
      <alignment horizontal="left" vertical="top" wrapText="1"/>
    </xf>
    <xf numFmtId="0" fontId="19" fillId="0" borderId="74" xfId="0" applyFont="1" applyBorder="1" applyAlignment="1">
      <alignment horizontal="left" vertical="top" wrapText="1"/>
    </xf>
    <xf numFmtId="4" fontId="19" fillId="0" borderId="51" xfId="0" applyNumberFormat="1" applyFont="1" applyBorder="1" applyAlignment="1">
      <alignment horizontal="center" vertical="center"/>
    </xf>
    <xf numFmtId="4" fontId="19" fillId="0" borderId="46" xfId="0" applyNumberFormat="1" applyFont="1" applyBorder="1" applyAlignment="1">
      <alignment horizontal="center" vertical="center"/>
    </xf>
    <xf numFmtId="0" fontId="19" fillId="0" borderId="27" xfId="0" applyFont="1" applyBorder="1" applyAlignment="1">
      <alignment horizontal="justify" vertical="center" wrapText="1"/>
    </xf>
    <xf numFmtId="0" fontId="19" fillId="0" borderId="26"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28" xfId="0" applyFont="1" applyBorder="1" applyAlignment="1">
      <alignment horizontal="justify" vertical="center" wrapText="1"/>
    </xf>
    <xf numFmtId="0" fontId="19" fillId="0" borderId="22" xfId="0" applyFont="1" applyBorder="1" applyAlignment="1">
      <alignment horizontal="justify" vertical="center" wrapText="1"/>
    </xf>
    <xf numFmtId="0" fontId="19" fillId="0" borderId="13" xfId="0" applyFont="1" applyBorder="1" applyAlignment="1">
      <alignment horizontal="justify" vertical="center" wrapText="1"/>
    </xf>
    <xf numFmtId="164" fontId="1" fillId="0" borderId="23" xfId="1" applyBorder="1" applyAlignment="1">
      <alignment horizontal="center" vertical="center"/>
    </xf>
    <xf numFmtId="164" fontId="1" fillId="0" borderId="24" xfId="1" applyBorder="1" applyAlignment="1">
      <alignment horizontal="center" vertical="center"/>
    </xf>
    <xf numFmtId="164" fontId="1" fillId="0" borderId="12" xfId="1" applyBorder="1" applyAlignment="1">
      <alignment horizontal="center" vertical="center"/>
    </xf>
    <xf numFmtId="0" fontId="46" fillId="0" borderId="0" xfId="0" applyFont="1" applyAlignment="1">
      <alignment horizontal="left" vertical="center"/>
    </xf>
    <xf numFmtId="0" fontId="67" fillId="0" borderId="37" xfId="0" applyFont="1" applyBorder="1" applyAlignment="1">
      <alignment horizontal="left" vertical="center"/>
    </xf>
    <xf numFmtId="3" fontId="27" fillId="0" borderId="23" xfId="0" applyNumberFormat="1" applyFont="1" applyBorder="1" applyAlignment="1">
      <alignment horizontal="center" vertical="center" wrapText="1"/>
    </xf>
    <xf numFmtId="3" fontId="27" fillId="0" borderId="12" xfId="0" applyNumberFormat="1" applyFont="1" applyBorder="1" applyAlignment="1">
      <alignment horizontal="center" vertical="center" wrapText="1"/>
    </xf>
    <xf numFmtId="3" fontId="27" fillId="0" borderId="51" xfId="0" applyNumberFormat="1" applyFont="1" applyBorder="1" applyAlignment="1">
      <alignment horizontal="center" vertical="center" wrapText="1"/>
    </xf>
    <xf numFmtId="3" fontId="27" fillId="0" borderId="76" xfId="0" applyNumberFormat="1" applyFont="1" applyBorder="1" applyAlignment="1">
      <alignment horizontal="center" vertical="center" wrapText="1"/>
    </xf>
    <xf numFmtId="3" fontId="27" fillId="0" borderId="46" xfId="0" applyNumberFormat="1" applyFont="1" applyBorder="1" applyAlignment="1">
      <alignment horizontal="center" vertical="center" wrapText="1"/>
    </xf>
    <xf numFmtId="3" fontId="27" fillId="0" borderId="56" xfId="0" applyNumberFormat="1" applyFont="1" applyBorder="1" applyAlignment="1">
      <alignment horizontal="center" vertical="center" wrapText="1"/>
    </xf>
    <xf numFmtId="3" fontId="27" fillId="0" borderId="100" xfId="0" applyNumberFormat="1" applyFont="1" applyBorder="1" applyAlignment="1">
      <alignment horizontal="center" vertical="center" wrapText="1"/>
    </xf>
    <xf numFmtId="3" fontId="27" fillId="0" borderId="101" xfId="0" applyNumberFormat="1" applyFont="1" applyBorder="1" applyAlignment="1">
      <alignment horizontal="center" vertical="center" wrapText="1"/>
    </xf>
    <xf numFmtId="0" fontId="19" fillId="0" borderId="53" xfId="0" applyFont="1" applyBorder="1" applyAlignment="1">
      <alignment horizontal="justify" vertical="center" wrapText="1"/>
    </xf>
    <xf numFmtId="0" fontId="19" fillId="0" borderId="69" xfId="0" applyFont="1" applyBorder="1" applyAlignment="1">
      <alignment horizontal="justify" vertical="center" wrapText="1"/>
    </xf>
    <xf numFmtId="0" fontId="19" fillId="0" borderId="0" xfId="0" applyFont="1" applyAlignment="1">
      <alignment horizontal="justify" vertical="center" wrapText="1"/>
    </xf>
    <xf numFmtId="0" fontId="19" fillId="0" borderId="74" xfId="0" applyFont="1" applyBorder="1" applyAlignment="1">
      <alignment horizontal="justify" vertical="center" wrapText="1"/>
    </xf>
    <xf numFmtId="4" fontId="19" fillId="0" borderId="81" xfId="0" applyNumberFormat="1" applyFont="1" applyBorder="1" applyAlignment="1">
      <alignment horizontal="center" vertical="center"/>
    </xf>
    <xf numFmtId="3" fontId="27" fillId="0" borderId="24" xfId="0" applyNumberFormat="1" applyFont="1" applyBorder="1" applyAlignment="1">
      <alignment horizontal="center" vertical="center" wrapText="1"/>
    </xf>
    <xf numFmtId="4" fontId="27" fillId="0" borderId="51" xfId="0" applyNumberFormat="1" applyFont="1" applyBorder="1" applyAlignment="1">
      <alignment horizontal="center" vertical="center" wrapText="1"/>
    </xf>
    <xf numFmtId="4" fontId="27" fillId="0" borderId="76" xfId="0" applyNumberFormat="1" applyFont="1" applyBorder="1" applyAlignment="1">
      <alignment horizontal="center" vertical="center" wrapText="1"/>
    </xf>
    <xf numFmtId="4" fontId="27" fillId="0" borderId="46" xfId="0" applyNumberFormat="1" applyFont="1" applyBorder="1" applyAlignment="1">
      <alignment horizontal="center" vertical="center" wrapText="1"/>
    </xf>
    <xf numFmtId="0" fontId="19" fillId="0" borderId="19" xfId="0" applyFont="1" applyBorder="1" applyAlignment="1">
      <alignment horizontal="left" vertical="center" wrapText="1"/>
    </xf>
    <xf numFmtId="4" fontId="19" fillId="0" borderId="69" xfId="0" applyNumberFormat="1" applyFont="1" applyBorder="1" applyAlignment="1">
      <alignment horizontal="center" vertical="center" wrapText="1"/>
    </xf>
    <xf numFmtId="4" fontId="19" fillId="0" borderId="74" xfId="0" applyNumberFormat="1" applyFont="1" applyBorder="1" applyAlignment="1">
      <alignment horizontal="center" vertical="center" wrapText="1"/>
    </xf>
    <xf numFmtId="4" fontId="19" fillId="0" borderId="0" xfId="0" applyNumberFormat="1" applyFont="1" applyAlignment="1">
      <alignment horizontal="center" vertical="center" wrapText="1"/>
    </xf>
    <xf numFmtId="4" fontId="19" fillId="0" borderId="99" xfId="0" applyNumberFormat="1" applyFont="1" applyBorder="1" applyAlignment="1">
      <alignment horizontal="center" vertical="center" wrapText="1"/>
    </xf>
    <xf numFmtId="0" fontId="19" fillId="3" borderId="96" xfId="0" applyFont="1" applyFill="1" applyBorder="1" applyAlignment="1">
      <alignment horizontal="justify" vertical="center" wrapText="1"/>
    </xf>
    <xf numFmtId="0" fontId="19" fillId="3" borderId="97" xfId="0" applyFont="1" applyFill="1" applyBorder="1" applyAlignment="1">
      <alignment horizontal="justify" vertical="center" wrapText="1"/>
    </xf>
    <xf numFmtId="0" fontId="19" fillId="3" borderId="73" xfId="0" applyFont="1" applyFill="1" applyBorder="1" applyAlignment="1">
      <alignment horizontal="justify" vertical="center" wrapText="1"/>
    </xf>
    <xf numFmtId="0" fontId="19" fillId="3" borderId="74" xfId="0" applyFont="1" applyFill="1" applyBorder="1" applyAlignment="1">
      <alignment horizontal="justify" vertical="center" wrapText="1"/>
    </xf>
    <xf numFmtId="4" fontId="19" fillId="0" borderId="51" xfId="0" applyNumberFormat="1" applyFont="1" applyBorder="1" applyAlignment="1">
      <alignment horizontal="center" vertical="center" wrapText="1"/>
    </xf>
    <xf numFmtId="4" fontId="19" fillId="0" borderId="76" xfId="0" applyNumberFormat="1" applyFont="1" applyBorder="1" applyAlignment="1">
      <alignment horizontal="center" vertical="center" wrapText="1"/>
    </xf>
    <xf numFmtId="3" fontId="27" fillId="0" borderId="19" xfId="0" applyNumberFormat="1" applyFont="1" applyBorder="1" applyAlignment="1">
      <alignment horizontal="center" vertical="center" wrapText="1"/>
    </xf>
    <xf numFmtId="0" fontId="19" fillId="0" borderId="96" xfId="0" applyFont="1" applyBorder="1" applyAlignment="1">
      <alignment horizontal="left" vertical="top" wrapText="1"/>
    </xf>
    <xf numFmtId="0" fontId="19" fillId="0" borderId="97" xfId="0" applyFont="1" applyBorder="1" applyAlignment="1">
      <alignment horizontal="left" vertical="top" wrapText="1"/>
    </xf>
    <xf numFmtId="0" fontId="19" fillId="0" borderId="70" xfId="0" applyFont="1" applyBorder="1" applyAlignment="1">
      <alignment horizontal="left" vertical="top" wrapText="1"/>
    </xf>
    <xf numFmtId="0" fontId="19" fillId="0" borderId="71" xfId="0" applyFont="1" applyBorder="1" applyAlignment="1">
      <alignment horizontal="left" vertical="top" wrapText="1"/>
    </xf>
    <xf numFmtId="4" fontId="19" fillId="0" borderId="72" xfId="0" applyNumberFormat="1" applyFont="1" applyBorder="1" applyAlignment="1">
      <alignment horizontal="center" vertical="center" wrapText="1"/>
    </xf>
    <xf numFmtId="4" fontId="19" fillId="0" borderId="75" xfId="0" applyNumberFormat="1" applyFont="1" applyBorder="1" applyAlignment="1">
      <alignment horizontal="center" vertical="center" wrapText="1"/>
    </xf>
    <xf numFmtId="0" fontId="19" fillId="3" borderId="68" xfId="0" applyFont="1" applyFill="1" applyBorder="1" applyAlignment="1">
      <alignment horizontal="justify" vertical="center" wrapText="1"/>
    </xf>
    <xf numFmtId="0" fontId="19" fillId="3" borderId="69" xfId="0" applyFont="1" applyFill="1" applyBorder="1" applyAlignment="1">
      <alignment horizontal="justify" vertical="center" wrapText="1"/>
    </xf>
    <xf numFmtId="3" fontId="27" fillId="0" borderId="27" xfId="0" applyNumberFormat="1" applyFont="1" applyBorder="1" applyAlignment="1">
      <alignment horizontal="center" vertical="center" wrapText="1"/>
    </xf>
    <xf numFmtId="3" fontId="27" fillId="0" borderId="22" xfId="0" applyNumberFormat="1" applyFont="1" applyBorder="1" applyAlignment="1">
      <alignment horizontal="center" vertical="center" wrapText="1"/>
    </xf>
    <xf numFmtId="3" fontId="27" fillId="0" borderId="26"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3" borderId="70" xfId="0" applyFont="1" applyFill="1" applyBorder="1" applyAlignment="1">
      <alignment horizontal="justify" vertical="center" wrapText="1"/>
    </xf>
    <xf numFmtId="0" fontId="19" fillId="3" borderId="71" xfId="0" applyFont="1" applyFill="1" applyBorder="1" applyAlignment="1">
      <alignment horizontal="justify" vertical="center" wrapText="1"/>
    </xf>
    <xf numFmtId="4" fontId="19" fillId="0" borderId="76" xfId="0" applyNumberFormat="1" applyFont="1" applyBorder="1" applyAlignment="1">
      <alignment horizontal="center" vertical="center"/>
    </xf>
    <xf numFmtId="4" fontId="19" fillId="0" borderId="52" xfId="0" applyNumberFormat="1" applyFont="1" applyBorder="1" applyAlignment="1">
      <alignment horizontal="center" vertical="center"/>
    </xf>
    <xf numFmtId="4" fontId="19" fillId="0" borderId="72" xfId="0" applyNumberFormat="1" applyFont="1" applyBorder="1" applyAlignment="1">
      <alignment horizontal="center" vertical="center"/>
    </xf>
    <xf numFmtId="4" fontId="19" fillId="0" borderId="75" xfId="0" applyNumberFormat="1" applyFont="1" applyBorder="1" applyAlignment="1">
      <alignment horizontal="center" vertical="center"/>
    </xf>
    <xf numFmtId="4" fontId="19" fillId="0" borderId="81" xfId="0" applyNumberFormat="1" applyFont="1" applyBorder="1" applyAlignment="1">
      <alignment horizontal="center" vertical="center" wrapText="1"/>
    </xf>
    <xf numFmtId="0" fontId="19" fillId="0" borderId="98" xfId="0" applyFont="1" applyBorder="1" applyAlignment="1">
      <alignment horizontal="justify" wrapText="1"/>
    </xf>
    <xf numFmtId="0" fontId="19" fillId="0" borderId="83" xfId="0" applyFont="1" applyBorder="1" applyAlignment="1">
      <alignment horizontal="justify" wrapText="1"/>
    </xf>
    <xf numFmtId="4" fontId="27" fillId="0" borderId="23" xfId="0" applyNumberFormat="1" applyFont="1" applyBorder="1" applyAlignment="1">
      <alignment horizontal="center" vertical="center" wrapText="1"/>
    </xf>
    <xf numFmtId="4" fontId="27" fillId="0" borderId="24" xfId="0" applyNumberFormat="1" applyFont="1" applyBorder="1" applyAlignment="1">
      <alignment horizontal="center" vertical="center" wrapText="1"/>
    </xf>
    <xf numFmtId="4" fontId="27" fillId="0" borderId="12" xfId="0" applyNumberFormat="1" applyFont="1" applyBorder="1" applyAlignment="1">
      <alignment horizontal="center" vertical="center" wrapText="1"/>
    </xf>
    <xf numFmtId="0" fontId="19" fillId="0" borderId="68" xfId="0" applyFont="1" applyBorder="1" applyAlignment="1">
      <alignment horizontal="justify" vertical="center" wrapText="1"/>
    </xf>
    <xf numFmtId="0" fontId="19" fillId="0" borderId="73" xfId="0" applyFont="1" applyBorder="1" applyAlignment="1">
      <alignment horizontal="justify" vertical="center" wrapText="1"/>
    </xf>
    <xf numFmtId="0" fontId="19" fillId="0" borderId="70" xfId="0" applyFont="1" applyBorder="1" applyAlignment="1">
      <alignment horizontal="justify" vertical="center" wrapText="1"/>
    </xf>
    <xf numFmtId="0" fontId="19" fillId="0" borderId="71" xfId="0" applyFont="1" applyBorder="1" applyAlignment="1">
      <alignment horizontal="justify" vertical="center" wrapText="1"/>
    </xf>
    <xf numFmtId="3" fontId="27" fillId="0" borderId="52" xfId="0" applyNumberFormat="1" applyFont="1" applyBorder="1" applyAlignment="1">
      <alignment horizontal="center" vertical="center" wrapText="1"/>
    </xf>
    <xf numFmtId="4" fontId="27" fillId="0" borderId="52" xfId="0" applyNumberFormat="1" applyFont="1" applyBorder="1" applyAlignment="1">
      <alignment horizontal="center" vertical="center" wrapText="1"/>
    </xf>
    <xf numFmtId="0" fontId="19" fillId="0" borderId="96" xfId="0" applyFont="1" applyBorder="1" applyAlignment="1">
      <alignment horizontal="justify" vertical="justify" wrapText="1"/>
    </xf>
    <xf numFmtId="0" fontId="19" fillId="0" borderId="97" xfId="0" applyFont="1" applyBorder="1" applyAlignment="1">
      <alignment horizontal="justify" vertical="justify" wrapText="1"/>
    </xf>
    <xf numFmtId="0" fontId="19" fillId="0" borderId="70" xfId="0" applyFont="1" applyBorder="1" applyAlignment="1">
      <alignment horizontal="justify" vertical="justify" wrapText="1"/>
    </xf>
    <xf numFmtId="0" fontId="19" fillId="0" borderId="71" xfId="0" applyFont="1" applyBorder="1" applyAlignment="1">
      <alignment horizontal="justify" vertical="justify" wrapText="1"/>
    </xf>
    <xf numFmtId="3" fontId="38" fillId="11" borderId="39" xfId="0" applyNumberFormat="1" applyFont="1" applyFill="1" applyBorder="1" applyAlignment="1">
      <alignment horizontal="center" vertical="center" wrapText="1"/>
    </xf>
    <xf numFmtId="3" fontId="38" fillId="11" borderId="14" xfId="0" applyNumberFormat="1" applyFont="1" applyFill="1" applyBorder="1" applyAlignment="1">
      <alignment horizontal="center" vertical="center" wrapText="1"/>
    </xf>
    <xf numFmtId="0" fontId="19" fillId="0" borderId="94" xfId="0" applyFont="1" applyBorder="1" applyAlignment="1">
      <alignment horizontal="justify" vertical="center" wrapText="1"/>
    </xf>
    <xf numFmtId="0" fontId="19" fillId="0" borderId="95" xfId="0" applyFont="1" applyBorder="1" applyAlignment="1">
      <alignment horizontal="justify" vertical="center" wrapText="1"/>
    </xf>
    <xf numFmtId="4" fontId="19" fillId="0" borderId="52" xfId="0" applyNumberFormat="1" applyFont="1" applyBorder="1" applyAlignment="1">
      <alignment horizontal="center" vertical="center" wrapText="1"/>
    </xf>
    <xf numFmtId="0" fontId="38" fillId="11" borderId="45" xfId="0" applyFont="1" applyFill="1" applyBorder="1" applyAlignment="1">
      <alignment horizontal="center" vertical="center" wrapText="1"/>
    </xf>
    <xf numFmtId="0" fontId="38" fillId="11" borderId="14" xfId="0" applyFont="1" applyFill="1" applyBorder="1" applyAlignment="1">
      <alignment horizontal="center" vertical="center" wrapText="1"/>
    </xf>
    <xf numFmtId="3" fontId="27" fillId="0" borderId="62" xfId="0" applyNumberFormat="1" applyFont="1" applyBorder="1" applyAlignment="1">
      <alignment horizontal="center" vertical="center" wrapText="1"/>
    </xf>
    <xf numFmtId="3" fontId="51" fillId="10" borderId="72" xfId="0" applyNumberFormat="1" applyFont="1" applyFill="1" applyBorder="1" applyAlignment="1">
      <alignment horizontal="center" vertical="center"/>
    </xf>
    <xf numFmtId="3" fontId="51" fillId="10" borderId="82" xfId="0" applyNumberFormat="1" applyFont="1" applyFill="1" applyBorder="1" applyAlignment="1">
      <alignment horizontal="center" vertical="center"/>
    </xf>
    <xf numFmtId="3" fontId="51" fillId="10" borderId="83" xfId="0" applyNumberFormat="1" applyFont="1" applyFill="1" applyBorder="1" applyAlignment="1">
      <alignment horizontal="center" vertical="center"/>
    </xf>
    <xf numFmtId="3" fontId="57" fillId="10" borderId="52" xfId="0" applyNumberFormat="1" applyFont="1" applyFill="1" applyBorder="1" applyAlignment="1">
      <alignment horizontal="center" vertical="center"/>
    </xf>
    <xf numFmtId="3" fontId="57" fillId="10" borderId="92" xfId="0" applyNumberFormat="1" applyFont="1" applyFill="1" applyBorder="1" applyAlignment="1">
      <alignment horizontal="center" vertical="center"/>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0" xfId="0" applyFont="1" applyAlignment="1">
      <alignment horizontal="center" vertical="center" wrapText="1"/>
    </xf>
    <xf numFmtId="0" fontId="14" fillId="0" borderId="2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4" fontId="14" fillId="0" borderId="23" xfId="0" applyNumberFormat="1" applyFont="1" applyBorder="1" applyAlignment="1">
      <alignment horizontal="center" vertical="center"/>
    </xf>
    <xf numFmtId="0" fontId="14" fillId="0" borderId="24" xfId="0" applyFont="1" applyBorder="1" applyAlignment="1">
      <alignment horizontal="center" vertical="center"/>
    </xf>
    <xf numFmtId="0" fontId="14" fillId="0" borderId="12" xfId="0" applyFont="1" applyBorder="1" applyAlignment="1">
      <alignment horizontal="center" vertical="center"/>
    </xf>
    <xf numFmtId="0" fontId="14" fillId="0" borderId="23"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1" xfId="0" applyFont="1" applyBorder="1" applyAlignment="1">
      <alignment horizontal="center"/>
    </xf>
    <xf numFmtId="0" fontId="14" fillId="0" borderId="23" xfId="0" applyFont="1" applyBorder="1" applyAlignment="1">
      <alignment horizontal="left" wrapText="1"/>
    </xf>
    <xf numFmtId="0" fontId="14" fillId="0" borderId="12" xfId="0" applyFont="1" applyBorder="1" applyAlignment="1">
      <alignment horizontal="left" wrapText="1"/>
    </xf>
    <xf numFmtId="0" fontId="14" fillId="0" borderId="27" xfId="0" applyFont="1" applyBorder="1" applyAlignment="1">
      <alignment horizontal="left" wrapText="1"/>
    </xf>
    <xf numFmtId="0" fontId="14" fillId="0" borderId="26" xfId="0" applyFont="1" applyBorder="1" applyAlignment="1">
      <alignment wrapText="1"/>
    </xf>
    <xf numFmtId="0" fontId="14" fillId="0" borderId="22" xfId="0" applyFont="1" applyBorder="1" applyAlignment="1">
      <alignment wrapText="1"/>
    </xf>
    <xf numFmtId="0" fontId="14" fillId="0" borderId="13" xfId="0" applyFont="1" applyBorder="1" applyAlignment="1">
      <alignment wrapText="1"/>
    </xf>
    <xf numFmtId="0" fontId="14" fillId="0" borderId="2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3" xfId="0" applyFont="1" applyBorder="1" applyAlignment="1">
      <alignment horizontal="center" wrapText="1"/>
    </xf>
    <xf numFmtId="0" fontId="14" fillId="0" borderId="12" xfId="0" applyFont="1" applyBorder="1" applyAlignment="1">
      <alignment horizontal="center" wrapText="1"/>
    </xf>
    <xf numFmtId="0" fontId="51" fillId="2" borderId="84" xfId="0" applyFont="1" applyFill="1" applyBorder="1" applyAlignment="1">
      <alignment horizontal="center" vertical="center"/>
    </xf>
    <xf numFmtId="0" fontId="51" fillId="2" borderId="85" xfId="0" applyFont="1" applyFill="1" applyBorder="1" applyAlignment="1">
      <alignment horizontal="center" vertical="center"/>
    </xf>
    <xf numFmtId="0" fontId="51" fillId="2" borderId="86" xfId="0" applyFont="1" applyFill="1" applyBorder="1" applyAlignment="1">
      <alignment horizontal="center" vertical="center"/>
    </xf>
    <xf numFmtId="0" fontId="51" fillId="2" borderId="87" xfId="0" applyFont="1" applyFill="1" applyBorder="1" applyAlignment="1">
      <alignment horizontal="center" vertical="center"/>
    </xf>
    <xf numFmtId="3" fontId="51" fillId="2" borderId="91" xfId="0" applyNumberFormat="1" applyFont="1" applyFill="1" applyBorder="1" applyAlignment="1">
      <alignment horizontal="center" vertical="center"/>
    </xf>
    <xf numFmtId="3" fontId="51" fillId="2" borderId="93" xfId="0" applyNumberFormat="1" applyFont="1" applyFill="1" applyBorder="1" applyAlignment="1">
      <alignment horizontal="center" vertical="center"/>
    </xf>
    <xf numFmtId="3" fontId="38" fillId="11" borderId="47" xfId="0" applyNumberFormat="1" applyFont="1" applyFill="1" applyBorder="1" applyAlignment="1">
      <alignment horizontal="center" vertical="center" wrapText="1"/>
    </xf>
    <xf numFmtId="0" fontId="38" fillId="11" borderId="39" xfId="0" applyFont="1" applyFill="1" applyBorder="1" applyAlignment="1">
      <alignment horizontal="center" vertical="center" wrapText="1"/>
    </xf>
    <xf numFmtId="0" fontId="38" fillId="11" borderId="44" xfId="0" applyFont="1" applyFill="1" applyBorder="1" applyAlignment="1">
      <alignment horizontal="center" vertical="center" wrapText="1"/>
    </xf>
    <xf numFmtId="0" fontId="38" fillId="11" borderId="47" xfId="0" applyFont="1" applyFill="1" applyBorder="1" applyAlignment="1">
      <alignment horizontal="center" vertical="center" wrapText="1"/>
    </xf>
    <xf numFmtId="3" fontId="27" fillId="0" borderId="49" xfId="0" applyNumberFormat="1" applyFont="1" applyBorder="1" applyAlignment="1">
      <alignment horizontal="justify" vertical="center" wrapText="1"/>
    </xf>
    <xf numFmtId="49" fontId="27" fillId="0" borderId="49" xfId="0" applyNumberFormat="1" applyFont="1" applyBorder="1" applyAlignment="1">
      <alignment horizontal="justify" vertical="center" wrapText="1"/>
    </xf>
    <xf numFmtId="49" fontId="27" fillId="0" borderId="50" xfId="0" applyNumberFormat="1" applyFont="1" applyBorder="1" applyAlignment="1">
      <alignment horizontal="justify" vertical="center" wrapText="1"/>
    </xf>
    <xf numFmtId="0" fontId="30" fillId="0" borderId="0" xfId="0" applyFont="1" applyAlignment="1">
      <alignment horizontal="left" vertical="center" wrapText="1"/>
    </xf>
    <xf numFmtId="0" fontId="26" fillId="8" borderId="0" xfId="0" applyFont="1" applyFill="1" applyAlignment="1">
      <alignment horizontal="left" vertical="center" wrapText="1"/>
    </xf>
    <xf numFmtId="0" fontId="26" fillId="0" borderId="0" xfId="0" applyFont="1" applyAlignment="1">
      <alignment horizontal="left" vertical="center"/>
    </xf>
    <xf numFmtId="0" fontId="64" fillId="0" borderId="37" xfId="0" applyFont="1" applyBorder="1" applyAlignment="1">
      <alignment horizontal="left" vertical="center"/>
    </xf>
    <xf numFmtId="0" fontId="38" fillId="11" borderId="38" xfId="0" applyFont="1" applyFill="1" applyBorder="1" applyAlignment="1">
      <alignment horizontal="center" vertical="center" wrapText="1"/>
    </xf>
    <xf numFmtId="0" fontId="14" fillId="0" borderId="16" xfId="0" applyFont="1" applyBorder="1" applyAlignment="1">
      <alignment horizontal="left" vertical="center" wrapText="1"/>
    </xf>
    <xf numFmtId="0" fontId="14" fillId="0" borderId="20" xfId="0" applyFont="1" applyBorder="1" applyAlignment="1">
      <alignment horizontal="left" vertical="center" wrapText="1"/>
    </xf>
    <xf numFmtId="0" fontId="51" fillId="2" borderId="45" xfId="0" applyFont="1" applyFill="1" applyBorder="1" applyAlignment="1">
      <alignment horizontal="center" vertical="center"/>
    </xf>
    <xf numFmtId="0" fontId="51" fillId="2" borderId="14" xfId="0" applyFont="1" applyFill="1" applyBorder="1" applyAlignment="1">
      <alignment horizontal="center" vertical="center"/>
    </xf>
    <xf numFmtId="0" fontId="51" fillId="2" borderId="88" xfId="0" applyFont="1" applyFill="1" applyBorder="1" applyAlignment="1">
      <alignment horizontal="center" vertical="center"/>
    </xf>
    <xf numFmtId="0" fontId="51" fillId="2" borderId="51" xfId="0" applyFont="1" applyFill="1" applyBorder="1" applyAlignment="1">
      <alignment horizontal="center" vertical="center"/>
    </xf>
    <xf numFmtId="3" fontId="51" fillId="2" borderId="14" xfId="0" applyNumberFormat="1" applyFont="1" applyFill="1" applyBorder="1" applyAlignment="1">
      <alignment horizontal="center" vertical="center"/>
    </xf>
    <xf numFmtId="3" fontId="51" fillId="2" borderId="51" xfId="0" applyNumberFormat="1" applyFont="1" applyFill="1" applyBorder="1" applyAlignment="1">
      <alignment horizontal="center" vertical="center"/>
    </xf>
    <xf numFmtId="3" fontId="51" fillId="10" borderId="81" xfId="0" applyNumberFormat="1" applyFont="1" applyFill="1" applyBorder="1" applyAlignment="1">
      <alignment horizontal="center" vertical="center"/>
    </xf>
    <xf numFmtId="3" fontId="51" fillId="10" borderId="52" xfId="0" applyNumberFormat="1" applyFont="1" applyFill="1" applyBorder="1" applyAlignment="1">
      <alignment horizontal="center" vertical="center"/>
    </xf>
    <xf numFmtId="0" fontId="51" fillId="2" borderId="14" xfId="0" applyFont="1" applyFill="1" applyBorder="1" applyAlignment="1">
      <alignment horizontal="center" vertical="center" wrapText="1"/>
    </xf>
    <xf numFmtId="0" fontId="51" fillId="2" borderId="51" xfId="0" applyFont="1" applyFill="1" applyBorder="1" applyAlignment="1">
      <alignment horizontal="center" vertical="center" wrapText="1"/>
    </xf>
    <xf numFmtId="3" fontId="51" fillId="10" borderId="14" xfId="0" applyNumberFormat="1" applyFont="1" applyFill="1" applyBorder="1" applyAlignment="1">
      <alignment horizontal="center" vertical="center"/>
    </xf>
    <xf numFmtId="3" fontId="51" fillId="10" borderId="47" xfId="0" applyNumberFormat="1" applyFont="1" applyFill="1" applyBorder="1" applyAlignment="1">
      <alignment horizontal="center" vertical="center"/>
    </xf>
    <xf numFmtId="0" fontId="14" fillId="0" borderId="26" xfId="0" applyFont="1" applyBorder="1" applyAlignment="1">
      <alignment horizontal="left" wrapText="1"/>
    </xf>
    <xf numFmtId="0" fontId="14" fillId="0" borderId="29" xfId="0" applyFont="1" applyBorder="1" applyAlignment="1">
      <alignment horizontal="left" wrapText="1"/>
    </xf>
    <xf numFmtId="0" fontId="14" fillId="0" borderId="28" xfId="0" applyFont="1" applyBorder="1" applyAlignment="1">
      <alignment horizontal="left" wrapText="1"/>
    </xf>
    <xf numFmtId="0" fontId="14" fillId="0" borderId="22" xfId="0" applyFont="1" applyBorder="1" applyAlignment="1">
      <alignment horizontal="left" wrapText="1"/>
    </xf>
    <xf numFmtId="0" fontId="14" fillId="0" borderId="13" xfId="0" applyFont="1" applyBorder="1" applyAlignment="1">
      <alignment horizontal="left" wrapText="1"/>
    </xf>
    <xf numFmtId="4" fontId="14" fillId="0" borderId="19" xfId="0" applyNumberFormat="1" applyFont="1" applyBorder="1" applyAlignment="1">
      <alignment horizontal="center"/>
    </xf>
    <xf numFmtId="0" fontId="14" fillId="0" borderId="19" xfId="0" applyFont="1" applyBorder="1" applyAlignment="1">
      <alignment horizontal="center"/>
    </xf>
    <xf numFmtId="0" fontId="51" fillId="2" borderId="66" xfId="0" applyFont="1" applyFill="1" applyBorder="1" applyAlignment="1">
      <alignment horizontal="center" vertical="center"/>
    </xf>
    <xf numFmtId="0" fontId="51" fillId="2" borderId="68" xfId="0" applyFont="1" applyFill="1" applyBorder="1" applyAlignment="1">
      <alignment horizontal="center" vertical="center"/>
    </xf>
    <xf numFmtId="0" fontId="51" fillId="2" borderId="19" xfId="0" applyFont="1" applyFill="1" applyBorder="1" applyAlignment="1">
      <alignment horizontal="center" vertical="center"/>
    </xf>
    <xf numFmtId="3" fontId="51" fillId="2" borderId="19" xfId="0" applyNumberFormat="1" applyFont="1" applyFill="1" applyBorder="1" applyAlignment="1">
      <alignment horizontal="center" vertical="center"/>
    </xf>
    <xf numFmtId="3" fontId="51" fillId="2" borderId="23"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wrapText="1"/>
    </xf>
    <xf numFmtId="3" fontId="51" fillId="10" borderId="89" xfId="0" applyNumberFormat="1" applyFont="1" applyFill="1" applyBorder="1" applyAlignment="1">
      <alignment horizontal="center" vertical="center" wrapText="1"/>
    </xf>
    <xf numFmtId="3" fontId="51" fillId="10" borderId="42" xfId="0" applyNumberFormat="1" applyFont="1" applyFill="1" applyBorder="1" applyAlignment="1">
      <alignment horizontal="center" vertical="center" wrapText="1"/>
    </xf>
    <xf numFmtId="3" fontId="51" fillId="10" borderId="90" xfId="0" applyNumberFormat="1" applyFont="1" applyFill="1" applyBorder="1" applyAlignment="1">
      <alignment horizontal="center" vertical="center" wrapText="1"/>
    </xf>
    <xf numFmtId="0" fontId="51" fillId="2" borderId="68" xfId="0" applyFont="1" applyFill="1" applyBorder="1" applyAlignment="1">
      <alignment horizontal="center" vertical="center" wrapText="1"/>
    </xf>
    <xf numFmtId="0" fontId="51" fillId="2" borderId="69" xfId="0" applyFont="1" applyFill="1" applyBorder="1" applyAlignment="1">
      <alignment horizontal="center" vertical="center" wrapText="1"/>
    </xf>
    <xf numFmtId="0" fontId="51" fillId="2" borderId="70" xfId="0" applyFont="1" applyFill="1" applyBorder="1" applyAlignment="1">
      <alignment horizontal="center" vertical="center" wrapText="1"/>
    </xf>
    <xf numFmtId="0" fontId="51" fillId="2" borderId="71" xfId="0" applyFont="1" applyFill="1" applyBorder="1" applyAlignment="1">
      <alignment horizontal="center" vertical="center" wrapText="1"/>
    </xf>
    <xf numFmtId="3" fontId="57" fillId="10" borderId="14" xfId="0" applyNumberFormat="1" applyFont="1" applyFill="1" applyBorder="1" applyAlignment="1">
      <alignment horizontal="center" vertical="center"/>
    </xf>
    <xf numFmtId="0" fontId="51" fillId="2" borderId="52" xfId="0" applyFont="1" applyFill="1" applyBorder="1" applyAlignment="1">
      <alignment horizontal="center" vertical="center" wrapText="1"/>
    </xf>
    <xf numFmtId="3" fontId="51" fillId="2" borderId="40" xfId="0" applyNumberFormat="1" applyFont="1" applyFill="1" applyBorder="1" applyAlignment="1">
      <alignment horizontal="center" vertical="center" wrapText="1"/>
    </xf>
    <xf numFmtId="3" fontId="51" fillId="2" borderId="52" xfId="0" applyNumberFormat="1" applyFont="1" applyFill="1" applyBorder="1" applyAlignment="1">
      <alignment horizontal="center" vertical="center" wrapText="1"/>
    </xf>
    <xf numFmtId="3" fontId="51" fillId="10" borderId="41" xfId="0" applyNumberFormat="1" applyFont="1" applyFill="1" applyBorder="1" applyAlignment="1">
      <alignment horizontal="center" vertical="center" wrapText="1"/>
    </xf>
    <xf numFmtId="3" fontId="51" fillId="10" borderId="43" xfId="0" applyNumberFormat="1" applyFont="1" applyFill="1" applyBorder="1" applyAlignment="1">
      <alignment horizontal="center" vertical="center" wrapText="1"/>
    </xf>
    <xf numFmtId="0" fontId="51" fillId="2" borderId="39" xfId="0" applyFont="1" applyFill="1" applyBorder="1" applyAlignment="1">
      <alignment horizontal="center" vertical="center"/>
    </xf>
    <xf numFmtId="0" fontId="51" fillId="2" borderId="44" xfId="0" applyFont="1" applyFill="1" applyBorder="1" applyAlignment="1">
      <alignment horizontal="center" vertical="center"/>
    </xf>
    <xf numFmtId="0" fontId="51" fillId="2" borderId="47" xfId="0" applyFont="1" applyFill="1" applyBorder="1" applyAlignment="1">
      <alignment horizontal="center" vertical="center"/>
    </xf>
    <xf numFmtId="3" fontId="54" fillId="0" borderId="49" xfId="0" applyNumberFormat="1" applyFont="1" applyBorder="1" applyAlignment="1">
      <alignment horizontal="left" vertical="center"/>
    </xf>
    <xf numFmtId="49" fontId="54" fillId="0" borderId="49" xfId="0" applyNumberFormat="1" applyFont="1" applyBorder="1" applyAlignment="1">
      <alignment horizontal="left" vertical="center"/>
    </xf>
    <xf numFmtId="49" fontId="54" fillId="0" borderId="50" xfId="0" applyNumberFormat="1" applyFont="1" applyBorder="1" applyAlignment="1">
      <alignment horizontal="left" vertical="center"/>
    </xf>
    <xf numFmtId="0" fontId="50" fillId="3" borderId="45" xfId="0" applyFont="1" applyFill="1" applyBorder="1" applyAlignment="1">
      <alignment horizontal="justify" vertical="top"/>
    </xf>
    <xf numFmtId="0" fontId="50" fillId="3" borderId="81" xfId="0" applyFont="1" applyFill="1" applyBorder="1" applyAlignment="1">
      <alignment horizontal="justify" vertical="top"/>
    </xf>
    <xf numFmtId="4" fontId="50" fillId="0" borderId="23" xfId="0" applyNumberFormat="1" applyFont="1" applyBorder="1" applyAlignment="1">
      <alignment horizontal="center" vertical="center"/>
    </xf>
    <xf numFmtId="4" fontId="50" fillId="0" borderId="24" xfId="0" applyNumberFormat="1" applyFont="1" applyBorder="1" applyAlignment="1">
      <alignment horizontal="center" vertical="center"/>
    </xf>
    <xf numFmtId="3" fontId="54" fillId="0" borderId="51" xfId="0" applyNumberFormat="1" applyFont="1" applyBorder="1" applyAlignment="1">
      <alignment horizontal="center" vertical="center"/>
    </xf>
    <xf numFmtId="3" fontId="54" fillId="0" borderId="76" xfId="0" applyNumberFormat="1" applyFont="1" applyBorder="1" applyAlignment="1">
      <alignment horizontal="center" vertical="center"/>
    </xf>
    <xf numFmtId="3" fontId="54" fillId="0" borderId="52" xfId="0" applyNumberFormat="1" applyFont="1" applyBorder="1" applyAlignment="1">
      <alignment horizontal="center" vertical="center"/>
    </xf>
    <xf numFmtId="0" fontId="50" fillId="0" borderId="45" xfId="0" applyFont="1" applyBorder="1" applyAlignment="1">
      <alignment horizontal="justify" vertical="top"/>
    </xf>
    <xf numFmtId="0" fontId="50" fillId="0" borderId="81" xfId="0" applyFont="1" applyBorder="1" applyAlignment="1">
      <alignment horizontal="justify" vertical="top"/>
    </xf>
    <xf numFmtId="0" fontId="50" fillId="0" borderId="72" xfId="0" applyFont="1" applyBorder="1" applyAlignment="1">
      <alignment horizontal="justify" vertical="top"/>
    </xf>
    <xf numFmtId="3" fontId="51" fillId="2" borderId="43" xfId="0" applyNumberFormat="1" applyFont="1" applyFill="1" applyBorder="1" applyAlignment="1">
      <alignment horizontal="center" vertical="center"/>
    </xf>
    <xf numFmtId="3" fontId="51" fillId="2" borderId="69" xfId="0" applyNumberFormat="1" applyFont="1" applyFill="1" applyBorder="1" applyAlignment="1">
      <alignment horizontal="center" vertical="center"/>
    </xf>
    <xf numFmtId="3" fontId="51" fillId="2" borderId="46" xfId="0" applyNumberFormat="1" applyFont="1" applyFill="1" applyBorder="1" applyAlignment="1">
      <alignment horizontal="center" vertical="center" wrapText="1"/>
    </xf>
    <xf numFmtId="0" fontId="51" fillId="2" borderId="56" xfId="0" applyFont="1" applyFill="1" applyBorder="1" applyAlignment="1">
      <alignment horizontal="center" vertical="center"/>
    </xf>
    <xf numFmtId="3" fontId="54" fillId="0" borderId="64" xfId="0" applyNumberFormat="1" applyFont="1" applyBorder="1" applyAlignment="1">
      <alignment horizontal="center" vertical="center" wrapText="1"/>
    </xf>
    <xf numFmtId="3" fontId="54" fillId="0" borderId="65" xfId="0" applyNumberFormat="1" applyFont="1" applyBorder="1" applyAlignment="1">
      <alignment horizontal="center" vertical="center" wrapText="1"/>
    </xf>
    <xf numFmtId="0" fontId="52" fillId="0" borderId="66" xfId="0" applyFont="1" applyBorder="1" applyAlignment="1">
      <alignment horizontal="left" vertical="center"/>
    </xf>
    <xf numFmtId="0" fontId="52" fillId="0" borderId="42" xfId="0" applyFont="1" applyBorder="1" applyAlignment="1">
      <alignment horizontal="left" vertical="center"/>
    </xf>
    <xf numFmtId="0" fontId="52" fillId="0" borderId="67" xfId="0" applyFont="1" applyBorder="1" applyAlignment="1">
      <alignment horizontal="left" vertical="center"/>
    </xf>
    <xf numFmtId="3" fontId="58" fillId="10" borderId="14" xfId="0" applyNumberFormat="1" applyFont="1" applyFill="1" applyBorder="1" applyAlignment="1">
      <alignment horizontal="center" vertical="center"/>
    </xf>
    <xf numFmtId="0" fontId="60" fillId="3" borderId="68" xfId="0" applyFont="1" applyFill="1" applyBorder="1" applyAlignment="1">
      <alignment horizontal="center" vertical="center" wrapText="1"/>
    </xf>
    <xf numFmtId="0" fontId="60" fillId="3" borderId="69" xfId="0" applyFont="1" applyFill="1" applyBorder="1" applyAlignment="1">
      <alignment horizontal="center" vertical="center" wrapText="1"/>
    </xf>
    <xf numFmtId="0" fontId="60" fillId="3" borderId="73" xfId="0" applyFont="1" applyFill="1" applyBorder="1" applyAlignment="1">
      <alignment horizontal="center" vertical="center" wrapText="1"/>
    </xf>
    <xf numFmtId="0" fontId="60" fillId="3" borderId="74" xfId="0" applyFont="1" applyFill="1" applyBorder="1" applyAlignment="1">
      <alignment horizontal="center" vertical="center" wrapText="1"/>
    </xf>
    <xf numFmtId="0" fontId="60" fillId="3" borderId="70" xfId="0" applyFont="1" applyFill="1" applyBorder="1" applyAlignment="1">
      <alignment horizontal="center" vertical="center" wrapText="1"/>
    </xf>
    <xf numFmtId="0" fontId="60" fillId="3" borderId="71" xfId="0" applyFont="1" applyFill="1" applyBorder="1" applyAlignment="1">
      <alignment horizontal="center" vertical="center" wrapText="1"/>
    </xf>
    <xf numFmtId="3" fontId="57" fillId="3" borderId="72" xfId="0" applyNumberFormat="1" applyFont="1" applyFill="1" applyBorder="1" applyAlignment="1">
      <alignment horizontal="center" vertical="center"/>
    </xf>
    <xf numFmtId="3" fontId="57" fillId="3" borderId="75" xfId="0" applyNumberFormat="1" applyFont="1" applyFill="1" applyBorder="1" applyAlignment="1">
      <alignment horizontal="center" vertical="center"/>
    </xf>
    <xf numFmtId="3" fontId="57" fillId="3" borderId="76" xfId="0" applyNumberFormat="1" applyFont="1" applyFill="1" applyBorder="1" applyAlignment="1">
      <alignment horizontal="center" vertical="center"/>
    </xf>
    <xf numFmtId="3" fontId="57" fillId="3" borderId="52" xfId="0" applyNumberFormat="1" applyFont="1" applyFill="1" applyBorder="1" applyAlignment="1">
      <alignment horizontal="center" vertical="center"/>
    </xf>
    <xf numFmtId="3" fontId="60" fillId="0" borderId="51" xfId="0" applyNumberFormat="1" applyFont="1" applyBorder="1" applyAlignment="1">
      <alignment horizontal="center" vertical="center"/>
    </xf>
    <xf numFmtId="3" fontId="60" fillId="0" borderId="76" xfId="0" applyNumberFormat="1" applyFont="1" applyBorder="1" applyAlignment="1">
      <alignment horizontal="center" vertical="center"/>
    </xf>
    <xf numFmtId="3" fontId="60" fillId="0" borderId="52" xfId="0" applyNumberFormat="1" applyFont="1" applyBorder="1" applyAlignment="1">
      <alignment horizontal="center" vertical="center"/>
    </xf>
    <xf numFmtId="0" fontId="49" fillId="0" borderId="78" xfId="0" applyFont="1" applyBorder="1" applyAlignment="1">
      <alignment horizontal="left" vertical="center"/>
    </xf>
    <xf numFmtId="0" fontId="49" fillId="0" borderId="79" xfId="0" applyFont="1" applyBorder="1" applyAlignment="1">
      <alignment horizontal="left" vertical="center"/>
    </xf>
    <xf numFmtId="0" fontId="49" fillId="0" borderId="80" xfId="0" applyFont="1" applyBorder="1" applyAlignment="1">
      <alignment horizontal="left" vertical="center"/>
    </xf>
    <xf numFmtId="0" fontId="51" fillId="2" borderId="38" xfId="0" applyFont="1" applyFill="1" applyBorder="1" applyAlignment="1">
      <alignment horizontal="center" vertical="center"/>
    </xf>
    <xf numFmtId="3" fontId="51" fillId="2" borderId="39" xfId="0" applyNumberFormat="1" applyFont="1" applyFill="1" applyBorder="1" applyAlignment="1">
      <alignment horizontal="center" vertical="center"/>
    </xf>
    <xf numFmtId="0" fontId="56" fillId="0" borderId="53" xfId="0" applyFont="1" applyBorder="1" applyAlignment="1">
      <alignment horizontal="left" vertical="top" wrapText="1"/>
    </xf>
    <xf numFmtId="0" fontId="56" fillId="0" borderId="0" xfId="0" applyFont="1" applyAlignment="1">
      <alignment horizontal="left" vertical="top" wrapText="1"/>
    </xf>
    <xf numFmtId="0" fontId="56" fillId="0" borderId="15" xfId="0" applyFont="1" applyBorder="1" applyAlignment="1">
      <alignment horizontal="left" vertical="top" wrapText="1"/>
    </xf>
    <xf numFmtId="4" fontId="50" fillId="0" borderId="12" xfId="0" applyNumberFormat="1" applyFont="1" applyBorder="1" applyAlignment="1">
      <alignment horizontal="center" vertical="center"/>
    </xf>
    <xf numFmtId="0" fontId="49" fillId="0" borderId="19" xfId="0" applyFont="1" applyBorder="1" applyAlignment="1">
      <alignment horizontal="left" vertical="center"/>
    </xf>
    <xf numFmtId="0" fontId="51" fillId="2" borderId="57" xfId="0" applyFont="1" applyFill="1" applyBorder="1" applyAlignment="1">
      <alignment horizontal="center" vertical="center"/>
    </xf>
    <xf numFmtId="0" fontId="51" fillId="2" borderId="52" xfId="0" applyFont="1" applyFill="1" applyBorder="1" applyAlignment="1">
      <alignment horizontal="center" vertical="center"/>
    </xf>
    <xf numFmtId="3" fontId="51" fillId="2" borderId="52" xfId="0" applyNumberFormat="1" applyFont="1" applyFill="1" applyBorder="1" applyAlignment="1">
      <alignment horizontal="center" vertical="center"/>
    </xf>
    <xf numFmtId="3" fontId="51" fillId="2" borderId="58" xfId="0" applyNumberFormat="1" applyFont="1" applyFill="1" applyBorder="1" applyAlignment="1">
      <alignment horizontal="center" vertical="center" wrapText="1"/>
    </xf>
    <xf numFmtId="3" fontId="57" fillId="10" borderId="59" xfId="0" applyNumberFormat="1" applyFont="1" applyFill="1" applyBorder="1" applyAlignment="1">
      <alignment horizontal="center" vertical="center" wrapText="1"/>
    </xf>
    <xf numFmtId="3" fontId="57" fillId="10" borderId="60" xfId="0" applyNumberFormat="1" applyFont="1" applyFill="1" applyBorder="1" applyAlignment="1">
      <alignment horizontal="center" vertical="center" wrapText="1"/>
    </xf>
    <xf numFmtId="3" fontId="57" fillId="10" borderId="61" xfId="0" applyNumberFormat="1" applyFont="1" applyFill="1" applyBorder="1" applyAlignment="1">
      <alignment horizontal="center" vertical="center" wrapText="1"/>
    </xf>
    <xf numFmtId="0" fontId="51" fillId="2" borderId="62" xfId="0" applyFont="1" applyFill="1" applyBorder="1" applyAlignment="1">
      <alignment horizontal="center" vertical="center"/>
    </xf>
    <xf numFmtId="0" fontId="49" fillId="0" borderId="0" xfId="0" applyFont="1" applyAlignment="1">
      <alignment horizontal="left" vertical="center"/>
    </xf>
    <xf numFmtId="166" fontId="28" fillId="0" borderId="23" xfId="0" applyNumberFormat="1" applyFont="1" applyBorder="1" applyAlignment="1">
      <alignment horizontal="center"/>
    </xf>
    <xf numFmtId="166" fontId="28" fillId="0" borderId="12" xfId="0" applyNumberFormat="1" applyFont="1" applyBorder="1" applyAlignment="1">
      <alignment horizontal="center"/>
    </xf>
    <xf numFmtId="166" fontId="28" fillId="0" borderId="23" xfId="0" applyNumberFormat="1" applyFont="1" applyBorder="1" applyAlignment="1">
      <alignment horizontal="center" vertical="center"/>
    </xf>
    <xf numFmtId="166" fontId="28" fillId="0" borderId="12" xfId="0" applyNumberFormat="1" applyFont="1" applyBorder="1" applyAlignment="1">
      <alignment horizontal="center" vertical="center"/>
    </xf>
    <xf numFmtId="0" fontId="28" fillId="0" borderId="23" xfId="0" applyFont="1" applyBorder="1" applyAlignment="1">
      <alignment horizontal="center" vertical="center"/>
    </xf>
    <xf numFmtId="0" fontId="28" fillId="0" borderId="12" xfId="0" applyFont="1" applyBorder="1" applyAlignment="1">
      <alignment horizontal="center" vertical="center"/>
    </xf>
    <xf numFmtId="0" fontId="34" fillId="0" borderId="23" xfId="0" applyFont="1" applyBorder="1" applyAlignment="1">
      <alignment horizontal="center" vertical="center"/>
    </xf>
    <xf numFmtId="0" fontId="34" fillId="0" borderId="12" xfId="0" applyFont="1" applyBorder="1" applyAlignment="1">
      <alignment horizontal="center" vertical="center"/>
    </xf>
    <xf numFmtId="0" fontId="52" fillId="0" borderId="37" xfId="0" applyFont="1" applyBorder="1" applyAlignment="1">
      <alignment horizontal="left" vertical="center"/>
    </xf>
    <xf numFmtId="0" fontId="19" fillId="0" borderId="23" xfId="0" applyFont="1" applyBorder="1" applyAlignment="1">
      <alignment horizontal="center" vertical="center" wrapText="1"/>
    </xf>
    <xf numFmtId="0" fontId="19" fillId="0" borderId="12" xfId="0" applyFont="1" applyBorder="1" applyAlignment="1">
      <alignment horizontal="center" vertical="center" wrapText="1"/>
    </xf>
    <xf numFmtId="0" fontId="39" fillId="10" borderId="35" xfId="0" applyFont="1" applyFill="1" applyBorder="1" applyAlignment="1">
      <alignment horizontal="center" vertical="top"/>
    </xf>
    <xf numFmtId="0" fontId="39" fillId="10" borderId="5" xfId="0" applyFont="1" applyFill="1" applyBorder="1" applyAlignment="1">
      <alignment horizontal="center" vertical="top"/>
    </xf>
    <xf numFmtId="0" fontId="39" fillId="10" borderId="6" xfId="0" applyFont="1" applyFill="1" applyBorder="1" applyAlignment="1">
      <alignment horizontal="center" vertical="top"/>
    </xf>
    <xf numFmtId="0" fontId="41" fillId="9" borderId="36" xfId="0" applyFont="1" applyFill="1" applyBorder="1" applyAlignment="1">
      <alignment horizontal="center" vertical="center" wrapText="1"/>
    </xf>
    <xf numFmtId="0" fontId="41" fillId="9" borderId="26" xfId="0" applyFont="1" applyFill="1" applyBorder="1" applyAlignment="1">
      <alignment horizontal="center" vertical="center" wrapText="1"/>
    </xf>
    <xf numFmtId="0" fontId="41" fillId="9" borderId="27" xfId="0" applyFont="1" applyFill="1" applyBorder="1" applyAlignment="1">
      <alignment horizontal="center" vertical="center"/>
    </xf>
    <xf numFmtId="0" fontId="41" fillId="9" borderId="21" xfId="0" applyFont="1" applyFill="1" applyBorder="1" applyAlignment="1">
      <alignment horizontal="center" vertical="center"/>
    </xf>
    <xf numFmtId="0" fontId="41" fillId="9" borderId="26" xfId="0" applyFont="1" applyFill="1" applyBorder="1" applyAlignment="1">
      <alignment horizontal="center" vertical="center"/>
    </xf>
    <xf numFmtId="0" fontId="39" fillId="10" borderId="4" xfId="0" applyFont="1" applyFill="1" applyBorder="1" applyAlignment="1">
      <alignment horizontal="center" vertical="top"/>
    </xf>
    <xf numFmtId="0" fontId="43" fillId="10" borderId="5" xfId="0" applyFont="1" applyFill="1" applyBorder="1" applyAlignment="1">
      <alignment horizontal="center" vertical="top"/>
    </xf>
    <xf numFmtId="0" fontId="43" fillId="10" borderId="25" xfId="0" applyFont="1" applyFill="1" applyBorder="1" applyAlignment="1">
      <alignment horizontal="center" vertical="top"/>
    </xf>
    <xf numFmtId="0" fontId="25" fillId="9" borderId="21" xfId="0" applyFont="1" applyFill="1" applyBorder="1" applyAlignment="1">
      <alignment horizontal="center" vertical="center" wrapText="1"/>
    </xf>
    <xf numFmtId="0" fontId="25" fillId="9" borderId="26"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5" fillId="9" borderId="13" xfId="0" applyFont="1" applyFill="1" applyBorder="1" applyAlignment="1">
      <alignment horizontal="center" vertical="center" wrapText="1"/>
    </xf>
    <xf numFmtId="0" fontId="41" fillId="9" borderId="16" xfId="0" applyFont="1" applyFill="1" applyBorder="1" applyAlignment="1">
      <alignment horizontal="center" vertical="center"/>
    </xf>
    <xf numFmtId="0" fontId="41" fillId="9" borderId="17" xfId="0" applyFont="1" applyFill="1" applyBorder="1" applyAlignment="1">
      <alignment horizontal="center" vertical="center"/>
    </xf>
    <xf numFmtId="0" fontId="41" fillId="9" borderId="20" xfId="0" applyFont="1" applyFill="1" applyBorder="1" applyAlignment="1">
      <alignment horizontal="center" vertical="center"/>
    </xf>
    <xf numFmtId="0" fontId="35" fillId="0" borderId="16" xfId="0" applyFont="1" applyBorder="1" applyAlignment="1">
      <alignment horizontal="center" vertical="center"/>
    </xf>
    <xf numFmtId="0" fontId="35" fillId="0" borderId="2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20" xfId="0" applyFont="1" applyBorder="1" applyAlignment="1">
      <alignment horizontal="center" vertical="center"/>
    </xf>
    <xf numFmtId="0" fontId="20" fillId="0" borderId="23" xfId="0" applyFont="1" applyBorder="1" applyAlignment="1">
      <alignment horizontal="left" vertical="center" wrapText="1"/>
    </xf>
    <xf numFmtId="0" fontId="20" fillId="0" borderId="12" xfId="0" applyFont="1" applyBorder="1" applyAlignment="1">
      <alignment horizontal="left" vertical="center" wrapText="1"/>
    </xf>
    <xf numFmtId="43" fontId="20" fillId="3" borderId="23" xfId="0" applyNumberFormat="1" applyFont="1" applyFill="1" applyBorder="1" applyAlignment="1">
      <alignment horizontal="center"/>
    </xf>
    <xf numFmtId="43" fontId="20" fillId="3" borderId="12" xfId="0" applyNumberFormat="1" applyFont="1" applyFill="1" applyBorder="1" applyAlignment="1">
      <alignment horizontal="center"/>
    </xf>
    <xf numFmtId="0" fontId="30" fillId="0" borderId="23" xfId="0" applyFont="1" applyBorder="1" applyAlignment="1">
      <alignment horizontal="center" wrapText="1"/>
    </xf>
    <xf numFmtId="0" fontId="30" fillId="0" borderId="12" xfId="0" applyFont="1" applyBorder="1" applyAlignment="1">
      <alignment horizontal="center" wrapText="1"/>
    </xf>
    <xf numFmtId="0" fontId="41" fillId="10" borderId="16"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41" fillId="10" borderId="16" xfId="0" applyFont="1" applyFill="1" applyBorder="1" applyAlignment="1">
      <alignment horizontal="center" vertical="center"/>
    </xf>
    <xf numFmtId="0" fontId="41" fillId="10" borderId="17" xfId="0" applyFont="1" applyFill="1" applyBorder="1" applyAlignment="1">
      <alignment horizontal="center" vertical="center"/>
    </xf>
    <xf numFmtId="0" fontId="41" fillId="10" borderId="20" xfId="0" applyFont="1" applyFill="1" applyBorder="1" applyAlignment="1">
      <alignment horizontal="center" vertical="center"/>
    </xf>
    <xf numFmtId="0" fontId="35" fillId="9" borderId="23" xfId="0" applyFont="1" applyFill="1" applyBorder="1" applyAlignment="1">
      <alignment horizontal="center"/>
    </xf>
    <xf numFmtId="0" fontId="35" fillId="9" borderId="24" xfId="0" applyFont="1" applyFill="1" applyBorder="1" applyAlignment="1">
      <alignment horizontal="center"/>
    </xf>
    <xf numFmtId="0" fontId="48" fillId="10" borderId="16" xfId="0" applyFont="1" applyFill="1" applyBorder="1" applyAlignment="1">
      <alignment horizontal="center" vertical="top"/>
    </xf>
    <xf numFmtId="0" fontId="48" fillId="10" borderId="17" xfId="0" applyFont="1" applyFill="1" applyBorder="1" applyAlignment="1">
      <alignment horizontal="center" vertical="top"/>
    </xf>
    <xf numFmtId="0" fontId="48" fillId="10" borderId="20" xfId="0" applyFont="1" applyFill="1" applyBorder="1" applyAlignment="1">
      <alignment horizontal="center" vertical="top"/>
    </xf>
    <xf numFmtId="0" fontId="36" fillId="9" borderId="23" xfId="0" applyFont="1" applyFill="1" applyBorder="1" applyAlignment="1">
      <alignment horizontal="center" wrapText="1"/>
    </xf>
    <xf numFmtId="0" fontId="36" fillId="9" borderId="12" xfId="0" applyFont="1" applyFill="1" applyBorder="1" applyAlignment="1">
      <alignment horizontal="center" wrapText="1"/>
    </xf>
    <xf numFmtId="0" fontId="19" fillId="0" borderId="23"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12" xfId="0" applyFont="1" applyBorder="1" applyAlignment="1">
      <alignment horizontal="justify" vertical="center" wrapText="1"/>
    </xf>
    <xf numFmtId="4" fontId="26" fillId="0" borderId="23" xfId="0" applyNumberFormat="1" applyFont="1" applyBorder="1" applyAlignment="1">
      <alignment horizontal="center" vertical="center"/>
    </xf>
    <xf numFmtId="4" fontId="26" fillId="0" borderId="24" xfId="0" applyNumberFormat="1" applyFont="1" applyBorder="1" applyAlignment="1">
      <alignment horizontal="center" vertical="center"/>
    </xf>
    <xf numFmtId="4" fontId="26" fillId="0" borderId="12" xfId="0" applyNumberFormat="1" applyFont="1" applyBorder="1" applyAlignment="1">
      <alignment horizontal="center" vertical="center"/>
    </xf>
    <xf numFmtId="0" fontId="19" fillId="0" borderId="23" xfId="0" applyFont="1" applyBorder="1" applyAlignment="1">
      <alignment horizontal="justify" vertical="justify" wrapText="1"/>
    </xf>
    <xf numFmtId="0" fontId="19" fillId="0" borderId="24" xfId="0" applyFont="1" applyBorder="1" applyAlignment="1">
      <alignment horizontal="justify" vertical="justify" wrapText="1"/>
    </xf>
    <xf numFmtId="0" fontId="19" fillId="0" borderId="12" xfId="0" applyFont="1" applyBorder="1" applyAlignment="1">
      <alignment horizontal="justify" vertical="justify" wrapText="1"/>
    </xf>
    <xf numFmtId="166" fontId="26" fillId="0" borderId="23" xfId="0" applyNumberFormat="1" applyFont="1" applyBorder="1" applyAlignment="1">
      <alignment horizontal="center" vertical="center"/>
    </xf>
    <xf numFmtId="166" fontId="26" fillId="0" borderId="24" xfId="0" applyNumberFormat="1" applyFont="1" applyBorder="1" applyAlignment="1">
      <alignment horizontal="center" vertical="center"/>
    </xf>
    <xf numFmtId="166" fontId="26" fillId="0" borderId="12" xfId="0" applyNumberFormat="1" applyFont="1" applyBorder="1" applyAlignment="1">
      <alignment horizontal="center" vertical="center"/>
    </xf>
    <xf numFmtId="166" fontId="26" fillId="0" borderId="19" xfId="0" applyNumberFormat="1" applyFont="1" applyBorder="1" applyAlignment="1">
      <alignment horizontal="center" vertical="center"/>
    </xf>
    <xf numFmtId="0" fontId="41" fillId="3" borderId="23"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3" borderId="27" xfId="0" applyFont="1" applyFill="1" applyBorder="1" applyAlignment="1">
      <alignment horizontal="center" vertical="center" wrapText="1"/>
    </xf>
    <xf numFmtId="0" fontId="41" fillId="3" borderId="26" xfId="0" applyFont="1" applyFill="1" applyBorder="1" applyAlignment="1">
      <alignment horizontal="center" vertical="center" wrapText="1"/>
    </xf>
    <xf numFmtId="0" fontId="41" fillId="3" borderId="29" xfId="0" applyFont="1" applyFill="1" applyBorder="1" applyAlignment="1">
      <alignment horizontal="center" vertical="center" wrapText="1"/>
    </xf>
    <xf numFmtId="0" fontId="41" fillId="3" borderId="28" xfId="0" applyFont="1" applyFill="1" applyBorder="1" applyAlignment="1">
      <alignment horizontal="center" vertical="center" wrapText="1"/>
    </xf>
    <xf numFmtId="0" fontId="41" fillId="3" borderId="27" xfId="0" applyFont="1" applyFill="1" applyBorder="1" applyAlignment="1">
      <alignment horizontal="center" vertical="center"/>
    </xf>
    <xf numFmtId="0" fontId="41" fillId="3" borderId="21" xfId="0" applyFont="1" applyFill="1" applyBorder="1" applyAlignment="1">
      <alignment horizontal="center" vertical="center"/>
    </xf>
    <xf numFmtId="0" fontId="41" fillId="3" borderId="26" xfId="0" applyFont="1" applyFill="1" applyBorder="1" applyAlignment="1">
      <alignment horizontal="center" vertical="center"/>
    </xf>
    <xf numFmtId="0" fontId="41" fillId="3" borderId="22" xfId="0" applyFont="1" applyFill="1" applyBorder="1" applyAlignment="1">
      <alignment horizontal="center" vertical="center"/>
    </xf>
    <xf numFmtId="0" fontId="41" fillId="3" borderId="15" xfId="0" applyFont="1" applyFill="1" applyBorder="1" applyAlignment="1">
      <alignment horizontal="center" vertical="center"/>
    </xf>
    <xf numFmtId="0" fontId="41" fillId="3" borderId="13" xfId="0" applyFont="1" applyFill="1" applyBorder="1" applyAlignment="1">
      <alignment horizontal="center" vertical="center"/>
    </xf>
    <xf numFmtId="0" fontId="26" fillId="9" borderId="19" xfId="0" applyFont="1" applyFill="1" applyBorder="1" applyAlignment="1">
      <alignment horizontal="center" vertical="center"/>
    </xf>
    <xf numFmtId="0" fontId="19" fillId="9" borderId="19" xfId="0" applyFont="1" applyFill="1" applyBorder="1" applyAlignment="1">
      <alignment vertical="center"/>
    </xf>
    <xf numFmtId="0" fontId="38" fillId="9" borderId="27" xfId="0" applyFont="1" applyFill="1" applyBorder="1" applyAlignment="1">
      <alignment horizontal="center" vertical="center" wrapText="1"/>
    </xf>
    <xf numFmtId="0" fontId="38" fillId="9" borderId="22" xfId="0" applyFont="1" applyFill="1" applyBorder="1" applyAlignment="1">
      <alignment horizontal="center" vertical="center" wrapText="1"/>
    </xf>
    <xf numFmtId="0" fontId="36" fillId="9" borderId="21" xfId="0" applyFont="1" applyFill="1" applyBorder="1" applyAlignment="1">
      <alignment horizontal="center" vertical="center" wrapText="1"/>
    </xf>
    <xf numFmtId="0" fontId="20" fillId="9" borderId="22" xfId="0" applyFont="1" applyFill="1" applyBorder="1" applyAlignment="1">
      <alignment horizontal="center" vertical="center"/>
    </xf>
    <xf numFmtId="0" fontId="26" fillId="9" borderId="23" xfId="0" applyFont="1" applyFill="1" applyBorder="1" applyAlignment="1">
      <alignment horizontal="center" vertical="center"/>
    </xf>
    <xf numFmtId="0" fontId="19" fillId="9" borderId="12" xfId="0" applyFont="1" applyFill="1" applyBorder="1" applyAlignment="1">
      <alignment vertical="center"/>
    </xf>
    <xf numFmtId="0" fontId="26" fillId="9" borderId="27" xfId="0" applyFont="1" applyFill="1" applyBorder="1" applyAlignment="1">
      <alignment horizontal="center" vertical="center"/>
    </xf>
    <xf numFmtId="0" fontId="19" fillId="9" borderId="12" xfId="0" applyFont="1" applyFill="1" applyBorder="1" applyAlignment="1">
      <alignment horizontal="center" vertical="center"/>
    </xf>
    <xf numFmtId="0" fontId="43" fillId="10" borderId="6" xfId="0" applyFont="1" applyFill="1" applyBorder="1" applyAlignment="1">
      <alignment horizontal="center" vertical="top"/>
    </xf>
    <xf numFmtId="0" fontId="25" fillId="9" borderId="21" xfId="0" applyFont="1" applyFill="1" applyBorder="1" applyAlignment="1">
      <alignment horizontal="center" wrapText="1"/>
    </xf>
    <xf numFmtId="0" fontId="34" fillId="9" borderId="22" xfId="0" applyFont="1" applyFill="1" applyBorder="1" applyAlignment="1">
      <alignment horizontal="center"/>
    </xf>
    <xf numFmtId="0" fontId="46" fillId="9" borderId="23" xfId="0" applyFont="1" applyFill="1" applyBorder="1" applyAlignment="1">
      <alignment horizontal="center" vertical="center"/>
    </xf>
    <xf numFmtId="0" fontId="47" fillId="9" borderId="12" xfId="0" applyFont="1" applyFill="1" applyBorder="1" applyAlignment="1">
      <alignment vertical="center"/>
    </xf>
    <xf numFmtId="0" fontId="31" fillId="9" borderId="23" xfId="0" applyFont="1" applyFill="1" applyBorder="1" applyAlignment="1">
      <alignment vertical="center"/>
    </xf>
    <xf numFmtId="0" fontId="34" fillId="9" borderId="12" xfId="0" applyFont="1" applyFill="1" applyBorder="1" applyAlignment="1">
      <alignment vertical="center"/>
    </xf>
    <xf numFmtId="0" fontId="31" fillId="9" borderId="23" xfId="0" applyFont="1" applyFill="1" applyBorder="1" applyAlignment="1">
      <alignment horizontal="center" vertical="center"/>
    </xf>
    <xf numFmtId="0" fontId="34" fillId="9" borderId="12" xfId="0" applyFont="1" applyFill="1" applyBorder="1" applyAlignment="1">
      <alignment horizontal="center" vertical="center"/>
    </xf>
    <xf numFmtId="0" fontId="31" fillId="9" borderId="21" xfId="0" applyFont="1" applyFill="1" applyBorder="1" applyAlignment="1">
      <alignment horizontal="center" vertical="center"/>
    </xf>
    <xf numFmtId="0" fontId="34" fillId="9" borderId="13" xfId="0" applyFont="1" applyFill="1" applyBorder="1" applyAlignment="1">
      <alignment horizontal="center" vertical="center"/>
    </xf>
    <xf numFmtId="0" fontId="39" fillId="10" borderId="19" xfId="0" applyFont="1" applyFill="1" applyBorder="1" applyAlignment="1">
      <alignment horizontal="center" vertical="top"/>
    </xf>
    <xf numFmtId="0" fontId="39" fillId="10" borderId="19" xfId="0" applyFont="1" applyFill="1" applyBorder="1"/>
    <xf numFmtId="0" fontId="30" fillId="9" borderId="21" xfId="0" applyFont="1" applyFill="1" applyBorder="1"/>
    <xf numFmtId="0" fontId="28" fillId="9" borderId="13" xfId="0" applyFont="1" applyFill="1" applyBorder="1"/>
    <xf numFmtId="0" fontId="36" fillId="9" borderId="26" xfId="0" applyFont="1" applyFill="1" applyBorder="1" applyAlignment="1">
      <alignment horizontal="center" vertical="center" wrapText="1"/>
    </xf>
    <xf numFmtId="0" fontId="36" fillId="9" borderId="15" xfId="0" applyFont="1" applyFill="1" applyBorder="1" applyAlignment="1">
      <alignment horizontal="center" vertical="center" wrapText="1"/>
    </xf>
    <xf numFmtId="0" fontId="36" fillId="9" borderId="13" xfId="0" applyFont="1" applyFill="1" applyBorder="1" applyAlignment="1">
      <alignment horizontal="center" vertical="center" wrapText="1"/>
    </xf>
    <xf numFmtId="0" fontId="30" fillId="0" borderId="0" xfId="0" applyFont="1" applyAlignment="1">
      <alignment horizontal="center"/>
    </xf>
    <xf numFmtId="0" fontId="35" fillId="9" borderId="23" xfId="0" applyFont="1" applyFill="1" applyBorder="1" applyAlignment="1">
      <alignment vertical="center"/>
    </xf>
    <xf numFmtId="0" fontId="20" fillId="9" borderId="12" xfId="0" applyFont="1" applyFill="1" applyBorder="1" applyAlignment="1">
      <alignment vertical="center"/>
    </xf>
    <xf numFmtId="0" fontId="35" fillId="9" borderId="23" xfId="0" applyFont="1" applyFill="1" applyBorder="1" applyAlignment="1">
      <alignment horizontal="center" vertical="center"/>
    </xf>
    <xf numFmtId="0" fontId="20" fillId="9" borderId="12" xfId="0" applyFont="1" applyFill="1" applyBorder="1" applyAlignment="1">
      <alignment horizontal="center" vertical="center"/>
    </xf>
    <xf numFmtId="0" fontId="35" fillId="9" borderId="21" xfId="0" applyFont="1" applyFill="1" applyBorder="1" applyAlignment="1">
      <alignment horizontal="center" vertical="center"/>
    </xf>
    <xf numFmtId="0" fontId="20" fillId="9" borderId="13" xfId="0" applyFont="1" applyFill="1" applyBorder="1" applyAlignment="1">
      <alignment horizontal="center" vertical="center"/>
    </xf>
    <xf numFmtId="0" fontId="32" fillId="10" borderId="4" xfId="0" applyFont="1" applyFill="1" applyBorder="1" applyAlignment="1">
      <alignment horizontal="center" vertical="center"/>
    </xf>
    <xf numFmtId="0" fontId="33" fillId="10" borderId="5" xfId="0" applyFont="1" applyFill="1" applyBorder="1" applyAlignment="1">
      <alignment horizontal="center" vertical="center"/>
    </xf>
    <xf numFmtId="0" fontId="25" fillId="9" borderId="19" xfId="0" applyFont="1" applyFill="1" applyBorder="1" applyAlignment="1">
      <alignment horizontal="center" vertical="center" wrapText="1"/>
    </xf>
    <xf numFmtId="0" fontId="25" fillId="9" borderId="19" xfId="0" applyFont="1" applyFill="1" applyBorder="1" applyAlignment="1">
      <alignment horizontal="center" vertical="center"/>
    </xf>
    <xf numFmtId="0" fontId="19" fillId="3" borderId="23" xfId="0" applyFont="1" applyFill="1" applyBorder="1" applyAlignment="1">
      <alignment horizontal="justify" vertical="center" wrapText="1"/>
    </xf>
    <xf numFmtId="0" fontId="19" fillId="3" borderId="12" xfId="0" applyFont="1" applyFill="1" applyBorder="1" applyAlignment="1">
      <alignment horizontal="justify" vertical="center"/>
    </xf>
    <xf numFmtId="0" fontId="19" fillId="3" borderId="23" xfId="0" applyFont="1" applyFill="1" applyBorder="1" applyAlignment="1">
      <alignment horizontal="center" vertical="center"/>
    </xf>
    <xf numFmtId="0" fontId="19" fillId="3" borderId="12" xfId="0" applyFont="1" applyFill="1" applyBorder="1" applyAlignment="1">
      <alignment horizontal="center" vertical="center"/>
    </xf>
    <xf numFmtId="0" fontId="28" fillId="3" borderId="23" xfId="0" applyFont="1" applyFill="1" applyBorder="1" applyAlignment="1">
      <alignment horizontal="center"/>
    </xf>
    <xf numFmtId="0" fontId="28" fillId="3" borderId="12" xfId="0" applyFont="1" applyFill="1" applyBorder="1" applyAlignment="1">
      <alignment horizontal="center"/>
    </xf>
    <xf numFmtId="0" fontId="36" fillId="9" borderId="27" xfId="0" applyFont="1" applyFill="1" applyBorder="1" applyAlignment="1">
      <alignment horizontal="center" vertical="center"/>
    </xf>
    <xf numFmtId="0" fontId="36" fillId="9" borderId="21" xfId="0" applyFont="1" applyFill="1" applyBorder="1" applyAlignment="1">
      <alignment horizontal="center" vertical="center"/>
    </xf>
    <xf numFmtId="0" fontId="36" fillId="9" borderId="26" xfId="0" applyFont="1" applyFill="1" applyBorder="1" applyAlignment="1">
      <alignment horizontal="center" vertical="center"/>
    </xf>
    <xf numFmtId="0" fontId="36" fillId="9" borderId="22" xfId="0" applyFont="1" applyFill="1" applyBorder="1" applyAlignment="1">
      <alignment horizontal="center" vertical="center"/>
    </xf>
    <xf numFmtId="0" fontId="36" fillId="9" borderId="15" xfId="0" applyFont="1" applyFill="1" applyBorder="1" applyAlignment="1">
      <alignment horizontal="center" vertical="center"/>
    </xf>
    <xf numFmtId="0" fontId="36" fillId="9" borderId="13" xfId="0" applyFont="1" applyFill="1" applyBorder="1" applyAlignment="1">
      <alignment horizontal="center" vertical="center"/>
    </xf>
    <xf numFmtId="0" fontId="30" fillId="0" borderId="16" xfId="0" applyFont="1" applyBorder="1" applyAlignment="1">
      <alignment horizontal="center"/>
    </xf>
    <xf numFmtId="0" fontId="30" fillId="0" borderId="20" xfId="0" applyFont="1" applyBorder="1" applyAlignment="1">
      <alignment horizontal="center"/>
    </xf>
    <xf numFmtId="0" fontId="28" fillId="0" borderId="16" xfId="0" applyFont="1" applyBorder="1" applyAlignment="1">
      <alignment horizontal="center"/>
    </xf>
    <xf numFmtId="0" fontId="28" fillId="0" borderId="17" xfId="0" applyFont="1" applyBorder="1" applyAlignment="1">
      <alignment horizontal="center"/>
    </xf>
    <xf numFmtId="0" fontId="28" fillId="0" borderId="20" xfId="0" applyFont="1" applyBorder="1" applyAlignment="1">
      <alignment horizontal="center"/>
    </xf>
    <xf numFmtId="0" fontId="20" fillId="0" borderId="23"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12" xfId="0" applyFont="1" applyBorder="1" applyAlignment="1">
      <alignment horizontal="justify" vertical="center" wrapText="1"/>
    </xf>
    <xf numFmtId="4" fontId="19" fillId="3" borderId="23" xfId="0" applyNumberFormat="1" applyFont="1" applyFill="1" applyBorder="1" applyAlignment="1">
      <alignment horizontal="center" vertical="center"/>
    </xf>
    <xf numFmtId="4" fontId="19" fillId="3" borderId="24" xfId="0" applyNumberFormat="1" applyFont="1" applyFill="1" applyBorder="1" applyAlignment="1">
      <alignment horizontal="center" vertical="center"/>
    </xf>
    <xf numFmtId="4" fontId="19" fillId="3" borderId="12" xfId="0" applyNumberFormat="1" applyFont="1" applyFill="1" applyBorder="1" applyAlignment="1">
      <alignment horizontal="center" vertical="center"/>
    </xf>
    <xf numFmtId="0" fontId="19" fillId="3" borderId="19" xfId="0" applyFont="1" applyFill="1" applyBorder="1" applyAlignment="1">
      <alignment horizontal="center" vertical="center"/>
    </xf>
    <xf numFmtId="0" fontId="26" fillId="0" borderId="0" xfId="0" applyFont="1" applyAlignment="1">
      <alignment horizontal="left"/>
    </xf>
    <xf numFmtId="0" fontId="30" fillId="9" borderId="23" xfId="0" applyFont="1" applyFill="1" applyBorder="1" applyAlignment="1">
      <alignment vertical="center"/>
    </xf>
    <xf numFmtId="0" fontId="28" fillId="9" borderId="12" xfId="0" applyFont="1" applyFill="1" applyBorder="1" applyAlignment="1">
      <alignment vertical="center"/>
    </xf>
    <xf numFmtId="0" fontId="26" fillId="9" borderId="21" xfId="0" applyFont="1" applyFill="1" applyBorder="1" applyAlignment="1">
      <alignment horizontal="center" vertical="center"/>
    </xf>
    <xf numFmtId="0" fontId="26" fillId="9" borderId="15" xfId="0" applyFont="1" applyFill="1" applyBorder="1" applyAlignment="1">
      <alignment horizontal="center" vertical="center"/>
    </xf>
    <xf numFmtId="0" fontId="39" fillId="10" borderId="30" xfId="0" applyFont="1" applyFill="1" applyBorder="1" applyAlignment="1">
      <alignment horizontal="center" vertical="top"/>
    </xf>
    <xf numFmtId="0" fontId="39" fillId="10" borderId="33" xfId="0" applyFont="1" applyFill="1" applyBorder="1" applyAlignment="1">
      <alignment horizontal="center" vertical="top"/>
    </xf>
    <xf numFmtId="0" fontId="39" fillId="10" borderId="34" xfId="0" applyFont="1" applyFill="1" applyBorder="1" applyAlignment="1">
      <alignment horizontal="center" vertical="top"/>
    </xf>
    <xf numFmtId="0" fontId="39" fillId="10" borderId="32" xfId="0" applyFont="1" applyFill="1" applyBorder="1" applyAlignment="1">
      <alignment horizontal="center" vertical="top"/>
    </xf>
    <xf numFmtId="0" fontId="25" fillId="9" borderId="0" xfId="0" applyFont="1" applyFill="1" applyAlignment="1">
      <alignment horizontal="center" wrapText="1"/>
    </xf>
    <xf numFmtId="0" fontId="20" fillId="0" borderId="16" xfId="0" applyFont="1" applyBorder="1" applyAlignment="1">
      <alignment horizontal="center"/>
    </xf>
    <xf numFmtId="0" fontId="20" fillId="0" borderId="17" xfId="0" applyFont="1" applyBorder="1" applyAlignment="1">
      <alignment horizontal="center"/>
    </xf>
    <xf numFmtId="0" fontId="20" fillId="0" borderId="20" xfId="0" applyFont="1" applyBorder="1" applyAlignment="1">
      <alignment horizontal="center"/>
    </xf>
    <xf numFmtId="0" fontId="39" fillId="9" borderId="32" xfId="0" applyFont="1" applyFill="1" applyBorder="1" applyAlignment="1">
      <alignment horizontal="center" vertical="top"/>
    </xf>
    <xf numFmtId="0" fontId="39" fillId="9" borderId="0" xfId="0" applyFont="1" applyFill="1" applyAlignment="1">
      <alignment horizontal="center" vertical="top"/>
    </xf>
    <xf numFmtId="0" fontId="39" fillId="9" borderId="0" xfId="0" applyFont="1" applyFill="1"/>
    <xf numFmtId="0" fontId="35" fillId="9" borderId="27" xfId="0" applyFont="1" applyFill="1" applyBorder="1" applyAlignment="1">
      <alignment vertical="center"/>
    </xf>
    <xf numFmtId="0" fontId="40" fillId="9" borderId="4" xfId="0" applyFont="1" applyFill="1" applyBorder="1" applyAlignment="1">
      <alignment horizontal="center" vertical="center"/>
    </xf>
    <xf numFmtId="0" fontId="40" fillId="9" borderId="5" xfId="0" applyFont="1" applyFill="1" applyBorder="1" applyAlignment="1">
      <alignment horizontal="center" vertical="center"/>
    </xf>
    <xf numFmtId="0" fontId="40" fillId="9" borderId="6" xfId="0" applyFont="1" applyFill="1" applyBorder="1" applyAlignment="1">
      <alignment horizontal="center" vertical="center"/>
    </xf>
    <xf numFmtId="0" fontId="39" fillId="9" borderId="4" xfId="0" applyFont="1" applyFill="1" applyBorder="1" applyAlignment="1">
      <alignment horizontal="center" vertical="top"/>
    </xf>
    <xf numFmtId="0" fontId="39" fillId="9" borderId="5" xfId="0" applyFont="1" applyFill="1" applyBorder="1" applyAlignment="1">
      <alignment horizontal="center" vertical="top"/>
    </xf>
    <xf numFmtId="0" fontId="39" fillId="9" borderId="6" xfId="0" applyFont="1" applyFill="1" applyBorder="1" applyAlignment="1">
      <alignment horizontal="center" vertical="top"/>
    </xf>
    <xf numFmtId="0" fontId="34" fillId="9" borderId="22" xfId="0" applyFont="1" applyFill="1" applyBorder="1" applyAlignment="1">
      <alignment horizontal="center" vertical="center"/>
    </xf>
    <xf numFmtId="0" fontId="32" fillId="9" borderId="19" xfId="0" applyFont="1" applyFill="1" applyBorder="1" applyAlignment="1">
      <alignment horizontal="center" vertical="top"/>
    </xf>
    <xf numFmtId="0" fontId="32" fillId="9" borderId="19" xfId="0" applyFont="1" applyFill="1" applyBorder="1"/>
    <xf numFmtId="164" fontId="26" fillId="0" borderId="23" xfId="1" applyFont="1" applyBorder="1" applyAlignment="1">
      <alignment horizontal="center" vertical="center" wrapText="1"/>
    </xf>
    <xf numFmtId="164" fontId="26" fillId="0" borderId="24" xfId="1" applyFont="1" applyBorder="1" applyAlignment="1">
      <alignment horizontal="center" vertical="center" wrapText="1"/>
    </xf>
    <xf numFmtId="0" fontId="32" fillId="9" borderId="4" xfId="0" applyFont="1" applyFill="1" applyBorder="1" applyAlignment="1">
      <alignment horizontal="center" vertical="top"/>
    </xf>
    <xf numFmtId="0" fontId="33" fillId="9" borderId="5" xfId="0" applyFont="1" applyFill="1" applyBorder="1" applyAlignment="1">
      <alignment horizontal="center" vertical="top"/>
    </xf>
    <xf numFmtId="0" fontId="38" fillId="9" borderId="23" xfId="0" applyFont="1" applyFill="1" applyBorder="1" applyAlignment="1">
      <alignment horizontal="center" vertical="center" wrapText="1"/>
    </xf>
    <xf numFmtId="0" fontId="38" fillId="9" borderId="12" xfId="0" applyFont="1" applyFill="1" applyBorder="1" applyAlignment="1">
      <alignment horizontal="center" vertical="center" wrapText="1"/>
    </xf>
    <xf numFmtId="0" fontId="19" fillId="0" borderId="24" xfId="0" applyFont="1" applyBorder="1" applyAlignment="1">
      <alignment horizontal="justify" vertical="center"/>
    </xf>
    <xf numFmtId="43" fontId="26" fillId="0" borderId="23" xfId="0" applyNumberFormat="1" applyFont="1" applyBorder="1" applyAlignment="1">
      <alignment horizontal="center" vertical="center"/>
    </xf>
    <xf numFmtId="0" fontId="26" fillId="0" borderId="24" xfId="0" applyFont="1" applyBorder="1" applyAlignment="1">
      <alignment horizontal="center" vertical="center"/>
    </xf>
    <xf numFmtId="0" fontId="28" fillId="3" borderId="19" xfId="0" applyFont="1" applyFill="1" applyBorder="1" applyAlignment="1">
      <alignment horizontal="center"/>
    </xf>
    <xf numFmtId="0" fontId="30" fillId="9" borderId="23" xfId="0" applyFont="1" applyFill="1" applyBorder="1" applyAlignment="1">
      <alignment horizontal="center"/>
    </xf>
    <xf numFmtId="0" fontId="28" fillId="9" borderId="12" xfId="0" applyFont="1" applyFill="1" applyBorder="1"/>
    <xf numFmtId="0" fontId="31" fillId="9" borderId="24" xfId="0" applyFont="1" applyFill="1" applyBorder="1" applyAlignment="1">
      <alignment horizontal="center" vertical="center"/>
    </xf>
    <xf numFmtId="0" fontId="31" fillId="11" borderId="24" xfId="0" applyFont="1" applyFill="1" applyBorder="1" applyAlignment="1">
      <alignment vertical="center"/>
    </xf>
    <xf numFmtId="0" fontId="34" fillId="11" borderId="12" xfId="0" applyFont="1" applyFill="1" applyBorder="1" applyAlignment="1">
      <alignment vertical="center"/>
    </xf>
    <xf numFmtId="0" fontId="31" fillId="9" borderId="24" xfId="0" applyFont="1" applyFill="1" applyBorder="1" applyAlignment="1">
      <alignment vertical="center"/>
    </xf>
    <xf numFmtId="0" fontId="31" fillId="9" borderId="0" xfId="0" applyFont="1" applyFill="1" applyAlignment="1">
      <alignment vertical="center"/>
    </xf>
    <xf numFmtId="0" fontId="34" fillId="9" borderId="13" xfId="0" applyFont="1" applyFill="1" applyBorder="1" applyAlignment="1">
      <alignment vertical="center"/>
    </xf>
    <xf numFmtId="0" fontId="32" fillId="9" borderId="30" xfId="0" applyFont="1" applyFill="1" applyBorder="1" applyAlignment="1">
      <alignment horizontal="center" vertical="top"/>
    </xf>
    <xf numFmtId="0" fontId="33" fillId="9" borderId="0" xfId="0" applyFont="1" applyFill="1" applyAlignment="1">
      <alignment horizontal="center" vertical="top"/>
    </xf>
    <xf numFmtId="0" fontId="33" fillId="9" borderId="31" xfId="0" applyFont="1" applyFill="1" applyBorder="1" applyAlignment="1">
      <alignment horizontal="center" vertical="top"/>
    </xf>
    <xf numFmtId="0" fontId="25" fillId="9" borderId="0" xfId="0" applyFont="1" applyFill="1" applyAlignment="1">
      <alignment horizontal="center" vertical="center" wrapText="1"/>
    </xf>
    <xf numFmtId="0" fontId="25" fillId="9" borderId="28" xfId="0" applyFont="1" applyFill="1" applyBorder="1" applyAlignment="1">
      <alignment horizontal="center" vertical="center" wrapText="1"/>
    </xf>
    <xf numFmtId="0" fontId="25" fillId="9" borderId="22" xfId="0" applyFont="1" applyFill="1" applyBorder="1" applyAlignment="1">
      <alignment horizontal="center" vertical="center"/>
    </xf>
    <xf numFmtId="0" fontId="25" fillId="9" borderId="15" xfId="0" applyFont="1" applyFill="1" applyBorder="1" applyAlignment="1">
      <alignment horizontal="center" vertical="center"/>
    </xf>
    <xf numFmtId="0" fontId="25" fillId="9" borderId="16" xfId="0" applyFont="1" applyFill="1" applyBorder="1" applyAlignment="1">
      <alignment horizontal="center" vertical="center"/>
    </xf>
    <xf numFmtId="0" fontId="25" fillId="9" borderId="17" xfId="0" applyFont="1" applyFill="1" applyBorder="1" applyAlignment="1">
      <alignment horizontal="center" vertical="center"/>
    </xf>
    <xf numFmtId="0" fontId="25" fillId="9" borderId="20" xfId="0" applyFont="1" applyFill="1" applyBorder="1" applyAlignment="1">
      <alignment horizontal="center" vertical="center"/>
    </xf>
    <xf numFmtId="4" fontId="20" fillId="0" borderId="19" xfId="0" applyNumberFormat="1" applyFont="1" applyBorder="1" applyAlignment="1">
      <alignment horizontal="center" vertical="center"/>
    </xf>
    <xf numFmtId="0" fontId="20" fillId="0" borderId="19" xfId="0" applyFont="1" applyBorder="1" applyAlignment="1">
      <alignment horizontal="center" vertical="center" wrapText="1"/>
    </xf>
    <xf numFmtId="0" fontId="35" fillId="0" borderId="21" xfId="0" applyFont="1" applyBorder="1" applyAlignment="1">
      <alignment horizontal="left"/>
    </xf>
    <xf numFmtId="0" fontId="20" fillId="9" borderId="12" xfId="0" applyFont="1" applyFill="1" applyBorder="1"/>
    <xf numFmtId="0" fontId="35" fillId="9" borderId="27" xfId="0" applyFont="1" applyFill="1" applyBorder="1" applyAlignment="1">
      <alignment horizontal="center"/>
    </xf>
    <xf numFmtId="0" fontId="20" fillId="9" borderId="12" xfId="0" applyFont="1" applyFill="1" applyBorder="1" applyAlignment="1">
      <alignment horizontal="center"/>
    </xf>
    <xf numFmtId="0" fontId="33" fillId="9" borderId="6" xfId="0" applyFont="1" applyFill="1" applyBorder="1" applyAlignment="1">
      <alignment horizontal="center" vertical="top"/>
    </xf>
    <xf numFmtId="0" fontId="32" fillId="9" borderId="5" xfId="0" applyFont="1" applyFill="1" applyBorder="1" applyAlignment="1">
      <alignment horizontal="center" vertical="top"/>
    </xf>
    <xf numFmtId="0" fontId="32" fillId="9" borderId="6" xfId="0" applyFont="1" applyFill="1" applyBorder="1" applyAlignment="1">
      <alignment horizontal="center" vertical="top"/>
    </xf>
    <xf numFmtId="0" fontId="36" fillId="9" borderId="21" xfId="0" applyFont="1" applyFill="1" applyBorder="1" applyAlignment="1">
      <alignment horizontal="center" wrapText="1"/>
    </xf>
    <xf numFmtId="0" fontId="20" fillId="9" borderId="22" xfId="0" applyFont="1" applyFill="1" applyBorder="1" applyAlignment="1">
      <alignment horizontal="center"/>
    </xf>
    <xf numFmtId="0" fontId="3" fillId="0" borderId="0" xfId="0" applyFont="1" applyAlignment="1">
      <alignment horizontal="left" vertical="center"/>
    </xf>
    <xf numFmtId="0" fontId="15" fillId="0" borderId="0" xfId="0" applyFont="1" applyAlignment="1">
      <alignment horizontal="center"/>
    </xf>
    <xf numFmtId="0" fontId="16" fillId="9" borderId="23" xfId="0" applyFont="1" applyFill="1" applyBorder="1" applyAlignment="1">
      <alignment horizontal="center" vertical="center"/>
    </xf>
    <xf numFmtId="0" fontId="18" fillId="9" borderId="12" xfId="0" applyFont="1" applyFill="1" applyBorder="1" applyAlignment="1">
      <alignment vertical="center"/>
    </xf>
    <xf numFmtId="0" fontId="18" fillId="9" borderId="12" xfId="0" applyFont="1" applyFill="1" applyBorder="1" applyAlignment="1">
      <alignment horizontal="center" vertical="center"/>
    </xf>
    <xf numFmtId="0" fontId="3" fillId="9" borderId="23" xfId="0" applyFont="1" applyFill="1" applyBorder="1" applyAlignment="1">
      <alignment vertical="center"/>
    </xf>
    <xf numFmtId="0" fontId="0" fillId="9" borderId="12" xfId="0" applyFill="1" applyBorder="1" applyAlignment="1">
      <alignment vertical="center"/>
    </xf>
    <xf numFmtId="0" fontId="3" fillId="9" borderId="23" xfId="0" applyFont="1" applyFill="1" applyBorder="1" applyAlignment="1">
      <alignment horizontal="center" vertical="center"/>
    </xf>
    <xf numFmtId="0" fontId="0" fillId="9" borderId="12" xfId="0" applyFill="1" applyBorder="1" applyAlignment="1">
      <alignment horizontal="center" vertical="center"/>
    </xf>
    <xf numFmtId="0" fontId="3" fillId="9" borderId="21" xfId="0" applyFont="1" applyFill="1" applyBorder="1" applyAlignment="1">
      <alignment horizontal="center" vertical="center"/>
    </xf>
    <xf numFmtId="0" fontId="0" fillId="9" borderId="13" xfId="0" applyFill="1" applyBorder="1" applyAlignment="1">
      <alignment horizontal="center" vertical="center"/>
    </xf>
    <xf numFmtId="0" fontId="2" fillId="9" borderId="4" xfId="0" applyFont="1" applyFill="1" applyBorder="1" applyAlignment="1">
      <alignment horizontal="center" vertical="top"/>
    </xf>
    <xf numFmtId="0" fontId="17" fillId="9" borderId="5" xfId="0" applyFont="1" applyFill="1" applyBorder="1" applyAlignment="1">
      <alignment horizontal="center" vertical="top"/>
    </xf>
    <xf numFmtId="0" fontId="17" fillId="9" borderId="25" xfId="0" applyFont="1" applyFill="1" applyBorder="1" applyAlignment="1">
      <alignment horizontal="center" vertical="top"/>
    </xf>
    <xf numFmtId="0" fontId="5" fillId="9" borderId="21"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6"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20" xfId="0" applyFont="1" applyFill="1" applyBorder="1" applyAlignment="1">
      <alignment horizontal="center" vertical="center"/>
    </xf>
    <xf numFmtId="4" fontId="16" fillId="0" borderId="16" xfId="0" applyNumberFormat="1" applyFont="1" applyBorder="1" applyAlignment="1">
      <alignment horizontal="center" vertical="center"/>
    </xf>
    <xf numFmtId="4" fontId="16" fillId="0" borderId="20" xfId="0" applyNumberFormat="1"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3" fillId="0" borderId="0" xfId="0" applyFont="1" applyAlignment="1">
      <alignment horizontal="left"/>
    </xf>
    <xf numFmtId="0" fontId="16" fillId="9" borderId="27" xfId="0" applyFont="1" applyFill="1" applyBorder="1" applyAlignment="1">
      <alignment horizontal="center" vertical="center"/>
    </xf>
    <xf numFmtId="0" fontId="2" fillId="10" borderId="4" xfId="0" applyFont="1" applyFill="1" applyBorder="1" applyAlignment="1">
      <alignment horizontal="center" vertical="top"/>
    </xf>
    <xf numFmtId="0" fontId="17" fillId="10" borderId="5" xfId="0" applyFont="1" applyFill="1" applyBorder="1" applyAlignment="1">
      <alignment horizontal="center" vertical="top"/>
    </xf>
    <xf numFmtId="0" fontId="17" fillId="10" borderId="6" xfId="0" applyFont="1" applyFill="1" applyBorder="1" applyAlignment="1">
      <alignment horizontal="center" vertical="top"/>
    </xf>
    <xf numFmtId="0" fontId="22" fillId="10" borderId="4" xfId="0" applyFont="1" applyFill="1" applyBorder="1" applyAlignment="1">
      <alignment horizontal="center" vertical="top"/>
    </xf>
    <xf numFmtId="0" fontId="22" fillId="10" borderId="5" xfId="0" applyFont="1" applyFill="1" applyBorder="1" applyAlignment="1">
      <alignment horizontal="center" vertical="top"/>
    </xf>
    <xf numFmtId="0" fontId="22" fillId="10" borderId="6" xfId="0" applyFont="1" applyFill="1" applyBorder="1" applyAlignment="1">
      <alignment horizontal="center" vertical="top"/>
    </xf>
    <xf numFmtId="0" fontId="4" fillId="10" borderId="21" xfId="0" applyFont="1" applyFill="1" applyBorder="1" applyAlignment="1">
      <alignment horizontal="center" wrapText="1"/>
    </xf>
    <xf numFmtId="0" fontId="24" fillId="10" borderId="29" xfId="0" applyFont="1" applyFill="1" applyBorder="1" applyAlignment="1">
      <alignment horizontal="center"/>
    </xf>
    <xf numFmtId="0" fontId="23" fillId="9" borderId="19" xfId="0" applyFont="1" applyFill="1" applyBorder="1" applyAlignment="1">
      <alignment horizontal="center" vertical="top"/>
    </xf>
    <xf numFmtId="0" fontId="23" fillId="9" borderId="19" xfId="0" applyFont="1" applyFill="1" applyBorder="1"/>
    <xf numFmtId="0" fontId="0" fillId="3" borderId="19" xfId="0" applyFill="1" applyBorder="1" applyAlignment="1">
      <alignment horizontal="center" vertical="center" wrapText="1"/>
    </xf>
    <xf numFmtId="166" fontId="1" fillId="0" borderId="19" xfId="0" applyNumberFormat="1" applyFont="1" applyBorder="1" applyAlignment="1">
      <alignment horizontal="right" vertical="center"/>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2" xfId="0" applyFill="1" applyBorder="1" applyAlignment="1">
      <alignment horizontal="center" vertical="center" wrapText="1"/>
    </xf>
    <xf numFmtId="164" fontId="0" fillId="0" borderId="23" xfId="1" applyFont="1" applyBorder="1" applyAlignment="1">
      <alignment horizontal="center" vertical="center"/>
    </xf>
    <xf numFmtId="164" fontId="0" fillId="0" borderId="24" xfId="1" applyFont="1" applyBorder="1" applyAlignment="1">
      <alignment horizontal="center" vertical="center"/>
    </xf>
    <xf numFmtId="164" fontId="0" fillId="0" borderId="12" xfId="1"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4" fontId="1" fillId="3" borderId="23" xfId="0" applyNumberFormat="1" applyFont="1" applyFill="1" applyBorder="1" applyAlignment="1">
      <alignment horizontal="right" vertical="center"/>
    </xf>
    <xf numFmtId="4" fontId="1" fillId="3" borderId="24" xfId="0" applyNumberFormat="1" applyFont="1" applyFill="1" applyBorder="1" applyAlignment="1">
      <alignment horizontal="right" vertical="center"/>
    </xf>
    <xf numFmtId="4" fontId="1" fillId="3" borderId="12" xfId="0" applyNumberFormat="1" applyFont="1" applyFill="1" applyBorder="1" applyAlignment="1">
      <alignment horizontal="right" vertical="center"/>
    </xf>
    <xf numFmtId="0" fontId="3" fillId="2" borderId="19" xfId="0" applyFont="1" applyFill="1" applyBorder="1" applyAlignment="1">
      <alignment horizontal="center" vertical="center"/>
    </xf>
    <xf numFmtId="0" fontId="1" fillId="2" borderId="19" xfId="0" applyFont="1" applyFill="1" applyBorder="1" applyAlignment="1">
      <alignment vertical="center"/>
    </xf>
    <xf numFmtId="0" fontId="3" fillId="2" borderId="1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5" fillId="2" borderId="19" xfId="0" applyFont="1" applyFill="1" applyBorder="1" applyAlignment="1">
      <alignment horizontal="center" vertical="top"/>
    </xf>
    <xf numFmtId="0" fontId="10" fillId="2" borderId="19" xfId="0" applyFont="1" applyFill="1" applyBorder="1" applyAlignment="1">
      <alignment horizontal="center" vertical="top"/>
    </xf>
    <xf numFmtId="0" fontId="3" fillId="0" borderId="0" xfId="0" applyFont="1" applyAlignment="1">
      <alignment vertical="center" wrapText="1"/>
    </xf>
    <xf numFmtId="0" fontId="3" fillId="0" borderId="0" xfId="0" applyFont="1" applyAlignment="1">
      <alignment horizontal="left" vertical="center" wrapText="1"/>
    </xf>
    <xf numFmtId="0" fontId="10" fillId="3" borderId="19" xfId="0" applyFont="1" applyFill="1" applyBorder="1" applyAlignment="1">
      <alignment horizontal="center" vertical="center" wrapText="1"/>
    </xf>
    <xf numFmtId="164" fontId="1" fillId="3" borderId="19" xfId="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164" fontId="1" fillId="0" borderId="23" xfId="1" applyBorder="1" applyAlignment="1">
      <alignment vertical="center"/>
    </xf>
    <xf numFmtId="164" fontId="1" fillId="0" borderId="24" xfId="1" applyBorder="1" applyAlignment="1">
      <alignment vertical="center"/>
    </xf>
    <xf numFmtId="164" fontId="1" fillId="0" borderId="12" xfId="1" applyBorder="1" applyAlignment="1">
      <alignment vertical="center"/>
    </xf>
    <xf numFmtId="0" fontId="7" fillId="0" borderId="0" xfId="0" applyFont="1" applyAlignment="1">
      <alignment horizontal="left"/>
    </xf>
    <xf numFmtId="0" fontId="3" fillId="2" borderId="1" xfId="0" applyFont="1" applyFill="1" applyBorder="1" applyAlignment="1">
      <alignment horizontal="center" vertical="center"/>
    </xf>
    <xf numFmtId="0" fontId="1" fillId="2" borderId="11" xfId="0" applyFont="1" applyFill="1" applyBorder="1" applyAlignment="1">
      <alignment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xf>
    <xf numFmtId="0" fontId="3" fillId="2" borderId="2" xfId="0" applyFont="1" applyFill="1" applyBorder="1"/>
    <xf numFmtId="0" fontId="1" fillId="2" borderId="12" xfId="0" applyFont="1" applyFill="1" applyBorder="1"/>
    <xf numFmtId="0" fontId="3" fillId="2" borderId="3" xfId="0" applyFont="1" applyFill="1" applyBorder="1"/>
    <xf numFmtId="0" fontId="1" fillId="2" borderId="13" xfId="0" applyFont="1" applyFill="1" applyBorder="1"/>
    <xf numFmtId="0" fontId="5" fillId="2" borderId="19" xfId="0" applyFont="1" applyFill="1" applyBorder="1" applyAlignment="1">
      <alignment horizontal="center" vertical="center" wrapText="1"/>
    </xf>
    <xf numFmtId="0" fontId="2" fillId="2" borderId="19" xfId="0" applyFont="1" applyFill="1" applyBorder="1" applyAlignment="1">
      <alignment horizontal="center" vertical="top"/>
    </xf>
    <xf numFmtId="0" fontId="2" fillId="2" borderId="19" xfId="0" applyFont="1" applyFill="1" applyBorder="1"/>
    <xf numFmtId="0" fontId="8"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2" borderId="6" xfId="0" applyFont="1" applyFill="1" applyBorder="1" applyAlignment="1">
      <alignment horizontal="center" vertical="top"/>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166" fontId="3" fillId="0" borderId="19" xfId="1" applyNumberFormat="1" applyFont="1" applyBorder="1" applyAlignment="1">
      <alignment horizontal="center" vertical="center"/>
    </xf>
    <xf numFmtId="166" fontId="3" fillId="0" borderId="20" xfId="1" applyNumberFormat="1" applyFont="1" applyBorder="1" applyAlignment="1">
      <alignment horizontal="center" vertical="center"/>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0" fontId="7" fillId="0" borderId="22" xfId="0" applyFont="1" applyBorder="1" applyAlignment="1">
      <alignment horizontal="left"/>
    </xf>
    <xf numFmtId="0" fontId="7" fillId="0" borderId="15" xfId="0" applyFont="1" applyBorder="1" applyAlignment="1">
      <alignment horizontal="left"/>
    </xf>
    <xf numFmtId="0" fontId="38" fillId="9" borderId="45" xfId="0" applyFont="1" applyFill="1" applyBorder="1" applyAlignment="1">
      <alignment horizontal="center" vertical="center" wrapText="1"/>
    </xf>
    <xf numFmtId="0" fontId="38" fillId="9" borderId="14" xfId="0" applyFont="1" applyFill="1" applyBorder="1" applyAlignment="1">
      <alignment horizontal="center" vertical="center" wrapText="1"/>
    </xf>
    <xf numFmtId="0" fontId="38" fillId="9" borderId="51" xfId="0" applyFont="1" applyFill="1" applyBorder="1" applyAlignment="1">
      <alignment horizontal="center" vertical="center" wrapText="1"/>
    </xf>
    <xf numFmtId="0" fontId="38" fillId="9" borderId="52" xfId="0" applyFont="1" applyFill="1" applyBorder="1" applyAlignment="1">
      <alignment horizontal="center" vertical="center" wrapText="1"/>
    </xf>
    <xf numFmtId="3" fontId="38" fillId="14" borderId="14" xfId="0" applyNumberFormat="1" applyFont="1" applyFill="1" applyBorder="1" applyAlignment="1">
      <alignment horizontal="center" vertical="center" wrapText="1"/>
    </xf>
    <xf numFmtId="3" fontId="38" fillId="14" borderId="47" xfId="0" applyNumberFormat="1" applyFont="1" applyFill="1" applyBorder="1" applyAlignment="1">
      <alignment horizontal="center" vertical="center" wrapText="1"/>
    </xf>
    <xf numFmtId="3" fontId="19" fillId="0" borderId="68" xfId="0" applyNumberFormat="1" applyFont="1" applyBorder="1" applyAlignment="1">
      <alignment horizontal="left" vertical="top" wrapText="1"/>
    </xf>
    <xf numFmtId="3" fontId="19" fillId="0" borderId="69" xfId="0" applyNumberFormat="1" applyFont="1" applyBorder="1" applyAlignment="1">
      <alignment horizontal="left" vertical="top" wrapText="1"/>
    </xf>
    <xf numFmtId="4" fontId="26" fillId="0" borderId="51" xfId="0" applyNumberFormat="1" applyFont="1" applyBorder="1" applyAlignment="1">
      <alignment horizontal="center" vertical="center" wrapText="1"/>
    </xf>
    <xf numFmtId="4" fontId="26" fillId="0" borderId="76" xfId="0" applyNumberFormat="1" applyFont="1" applyBorder="1" applyAlignment="1">
      <alignment horizontal="center" vertical="center" wrapText="1"/>
    </xf>
    <xf numFmtId="0" fontId="19" fillId="0" borderId="98" xfId="0" applyFont="1" applyBorder="1" applyAlignment="1">
      <alignment horizontal="left" vertical="center" wrapText="1"/>
    </xf>
    <xf numFmtId="0" fontId="19" fillId="0" borderId="83" xfId="0" applyFont="1" applyBorder="1" applyAlignment="1">
      <alignment horizontal="left" vertical="center" wrapText="1"/>
    </xf>
    <xf numFmtId="3" fontId="27" fillId="0" borderId="134" xfId="0" applyNumberFormat="1" applyFont="1" applyBorder="1" applyAlignment="1">
      <alignment horizontal="center" vertical="center" wrapText="1"/>
    </xf>
    <xf numFmtId="0" fontId="19" fillId="0" borderId="98" xfId="0" applyFont="1" applyBorder="1" applyAlignment="1">
      <alignment horizontal="left" vertical="top" wrapText="1"/>
    </xf>
    <xf numFmtId="0" fontId="19" fillId="0" borderId="83" xfId="0" applyFont="1" applyBorder="1" applyAlignment="1">
      <alignment horizontal="left" vertical="top" wrapText="1"/>
    </xf>
    <xf numFmtId="0" fontId="64" fillId="0" borderId="37" xfId="0" applyFont="1" applyBorder="1" applyAlignment="1">
      <alignment horizontal="left"/>
    </xf>
    <xf numFmtId="0" fontId="38" fillId="14" borderId="38" xfId="0" applyFont="1" applyFill="1" applyBorder="1" applyAlignment="1">
      <alignment horizontal="center" vertical="center" wrapText="1"/>
    </xf>
    <xf numFmtId="0" fontId="38" fillId="14" borderId="45" xfId="0" applyFont="1" applyFill="1" applyBorder="1" applyAlignment="1">
      <alignment horizontal="center" vertical="center" wrapText="1"/>
    </xf>
    <xf numFmtId="0" fontId="38" fillId="14" borderId="39" xfId="0" applyFont="1" applyFill="1" applyBorder="1" applyAlignment="1">
      <alignment horizontal="center" vertical="center" wrapText="1"/>
    </xf>
    <xf numFmtId="0" fontId="38" fillId="14" borderId="14" xfId="0" applyFont="1" applyFill="1" applyBorder="1" applyAlignment="1">
      <alignment horizontal="center" vertical="center" wrapText="1"/>
    </xf>
    <xf numFmtId="3" fontId="38" fillId="14" borderId="39" xfId="0" applyNumberFormat="1" applyFont="1" applyFill="1" applyBorder="1" applyAlignment="1">
      <alignment horizontal="center" vertical="center" wrapText="1"/>
    </xf>
    <xf numFmtId="0" fontId="38" fillId="14" borderId="44" xfId="0" applyFont="1" applyFill="1" applyBorder="1" applyAlignment="1">
      <alignment horizontal="center" vertical="center" wrapText="1"/>
    </xf>
    <xf numFmtId="0" fontId="38" fillId="14" borderId="47" xfId="0" applyFont="1" applyFill="1" applyBorder="1" applyAlignment="1">
      <alignment horizontal="center" vertical="center" wrapText="1"/>
    </xf>
    <xf numFmtId="0" fontId="3" fillId="2" borderId="2" xfId="0" applyFont="1" applyFill="1" applyBorder="1" applyAlignment="1">
      <alignment horizontal="right" vertical="center"/>
    </xf>
    <xf numFmtId="0" fontId="1" fillId="2" borderId="12" xfId="0" applyFont="1" applyFill="1" applyBorder="1" applyAlignment="1">
      <alignment horizontal="right" vertical="center"/>
    </xf>
    <xf numFmtId="0" fontId="3" fillId="2" borderId="2" xfId="0" applyFont="1" applyFill="1" applyBorder="1" applyAlignment="1">
      <alignment vertical="center"/>
    </xf>
    <xf numFmtId="0" fontId="1" fillId="2" borderId="12" xfId="0" applyFont="1" applyFill="1" applyBorder="1" applyAlignment="1">
      <alignment vertical="center"/>
    </xf>
    <xf numFmtId="0" fontId="3" fillId="2" borderId="3" xfId="0" applyFont="1" applyFill="1" applyBorder="1" applyAlignment="1">
      <alignment vertical="center"/>
    </xf>
    <xf numFmtId="0" fontId="1" fillId="2" borderId="13" xfId="0" applyFont="1" applyFill="1" applyBorder="1" applyAlignment="1">
      <alignment vertical="center"/>
    </xf>
    <xf numFmtId="0" fontId="8" fillId="10" borderId="4" xfId="0" applyFont="1" applyFill="1" applyBorder="1" applyAlignment="1">
      <alignment horizontal="center" vertical="center"/>
    </xf>
    <xf numFmtId="0" fontId="9" fillId="10" borderId="5" xfId="0" applyFont="1" applyFill="1" applyBorder="1" applyAlignment="1">
      <alignment horizontal="center" vertical="center"/>
    </xf>
    <xf numFmtId="0" fontId="9" fillId="10" borderId="6" xfId="0" applyFont="1" applyFill="1" applyBorder="1" applyAlignment="1">
      <alignment horizontal="center" vertical="center"/>
    </xf>
    <xf numFmtId="0" fontId="26" fillId="9" borderId="135" xfId="0" applyFont="1" applyFill="1" applyBorder="1" applyAlignment="1">
      <alignment horizontal="left" vertical="center" wrapText="1"/>
    </xf>
    <xf numFmtId="0" fontId="26" fillId="9" borderId="136" xfId="0" applyFont="1" applyFill="1" applyBorder="1" applyAlignment="1">
      <alignment horizontal="left" vertical="center" wrapText="1"/>
    </xf>
    <xf numFmtId="0" fontId="26" fillId="9" borderId="137" xfId="0" applyFont="1" applyFill="1" applyBorder="1" applyAlignment="1">
      <alignment horizontal="left" vertical="center" wrapText="1"/>
    </xf>
    <xf numFmtId="0" fontId="8" fillId="10" borderId="4" xfId="0" applyFont="1" applyFill="1" applyBorder="1" applyAlignment="1">
      <alignment horizontal="center" vertical="top"/>
    </xf>
    <xf numFmtId="0" fontId="9" fillId="10" borderId="5" xfId="0" applyFont="1" applyFill="1" applyBorder="1" applyAlignment="1">
      <alignment horizontal="center" vertical="top"/>
    </xf>
    <xf numFmtId="0" fontId="9" fillId="10" borderId="6" xfId="0" applyFont="1" applyFill="1" applyBorder="1" applyAlignment="1">
      <alignment horizontal="center" vertical="top"/>
    </xf>
    <xf numFmtId="0" fontId="5" fillId="10" borderId="19" xfId="0" applyFont="1" applyFill="1" applyBorder="1" applyAlignment="1">
      <alignment horizontal="center" vertical="top"/>
    </xf>
    <xf numFmtId="0" fontId="10" fillId="10" borderId="19" xfId="0" applyFont="1" applyFill="1" applyBorder="1" applyAlignment="1">
      <alignment horizontal="center" vertical="top"/>
    </xf>
    <xf numFmtId="0" fontId="2" fillId="10" borderId="19" xfId="0" applyFont="1" applyFill="1" applyBorder="1" applyAlignment="1">
      <alignment horizontal="center" vertical="top"/>
    </xf>
    <xf numFmtId="0" fontId="2" fillId="10" borderId="19" xfId="0" applyFont="1" applyFill="1" applyBorder="1"/>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71" fillId="3" borderId="23" xfId="0" applyFont="1" applyFill="1" applyBorder="1" applyAlignment="1">
      <alignment horizontal="left" vertical="center" wrapText="1" readingOrder="1"/>
    </xf>
    <xf numFmtId="0" fontId="71" fillId="3" borderId="24" xfId="0" applyFont="1" applyFill="1" applyBorder="1" applyAlignment="1">
      <alignment horizontal="left" vertical="center" wrapText="1" readingOrder="1"/>
    </xf>
    <xf numFmtId="0" fontId="71" fillId="3" borderId="12" xfId="0" applyFont="1" applyFill="1" applyBorder="1" applyAlignment="1">
      <alignment horizontal="left" vertical="center" wrapText="1" readingOrder="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76" fillId="0" borderId="19" xfId="0" applyFont="1" applyBorder="1" applyAlignment="1">
      <alignment horizontal="left"/>
    </xf>
    <xf numFmtId="0" fontId="53" fillId="9" borderId="19" xfId="0" applyFont="1" applyFill="1" applyBorder="1" applyAlignment="1">
      <alignment horizontal="center" vertical="center" wrapText="1"/>
    </xf>
    <xf numFmtId="0" fontId="53" fillId="2" borderId="19" xfId="0" applyFont="1" applyFill="1" applyBorder="1" applyAlignment="1">
      <alignment horizontal="center" vertical="center" wrapText="1"/>
    </xf>
    <xf numFmtId="3" fontId="53" fillId="2" borderId="19" xfId="0" applyNumberFormat="1" applyFont="1" applyFill="1" applyBorder="1" applyAlignment="1">
      <alignment horizontal="center" vertical="center" wrapText="1"/>
    </xf>
    <xf numFmtId="3" fontId="53" fillId="2" borderId="23" xfId="0" applyNumberFormat="1" applyFont="1" applyFill="1" applyBorder="1" applyAlignment="1">
      <alignment horizontal="center" vertical="center" wrapText="1"/>
    </xf>
    <xf numFmtId="3" fontId="53" fillId="2" borderId="12" xfId="0" applyNumberFormat="1" applyFont="1" applyFill="1" applyBorder="1" applyAlignment="1">
      <alignment horizontal="center" vertical="center" wrapText="1"/>
    </xf>
    <xf numFmtId="3" fontId="53" fillId="9" borderId="19" xfId="0" applyNumberFormat="1" applyFont="1" applyFill="1" applyBorder="1" applyAlignment="1">
      <alignment horizontal="center" vertical="center" wrapText="1"/>
    </xf>
    <xf numFmtId="3" fontId="53" fillId="10" borderId="19" xfId="0" applyNumberFormat="1" applyFont="1" applyFill="1" applyBorder="1" applyAlignment="1">
      <alignment horizontal="center" vertical="center" wrapText="1"/>
    </xf>
    <xf numFmtId="164" fontId="1" fillId="3" borderId="19" xfId="1" applyFill="1" applyBorder="1" applyAlignment="1">
      <alignment horizontal="right" vertical="center"/>
    </xf>
    <xf numFmtId="164" fontId="1" fillId="3" borderId="23" xfId="1" applyFill="1" applyBorder="1" applyAlignment="1">
      <alignment horizontal="center" vertical="center"/>
    </xf>
    <xf numFmtId="164" fontId="1" fillId="3" borderId="24" xfId="1" applyFill="1" applyBorder="1" applyAlignment="1">
      <alignment horizontal="center" vertical="center"/>
    </xf>
    <xf numFmtId="164" fontId="1" fillId="3" borderId="12" xfId="1" applyFill="1" applyBorder="1" applyAlignment="1">
      <alignment horizontal="center" vertical="center"/>
    </xf>
    <xf numFmtId="0" fontId="75" fillId="0" borderId="15" xfId="0" applyFont="1" applyBorder="1"/>
    <xf numFmtId="0" fontId="6" fillId="0" borderId="15" xfId="0" applyFont="1" applyBorder="1"/>
    <xf numFmtId="0" fontId="55" fillId="3" borderId="27" xfId="0" applyFont="1" applyFill="1" applyBorder="1" applyAlignment="1">
      <alignment horizontal="justify" vertical="center" wrapText="1"/>
    </xf>
    <xf numFmtId="0" fontId="55" fillId="3" borderId="26" xfId="0" applyFont="1" applyFill="1" applyBorder="1" applyAlignment="1">
      <alignment horizontal="justify" vertical="center" wrapText="1"/>
    </xf>
    <xf numFmtId="0" fontId="55" fillId="3" borderId="29" xfId="0" applyFont="1" applyFill="1" applyBorder="1" applyAlignment="1">
      <alignment horizontal="justify" vertical="center" wrapText="1"/>
    </xf>
    <xf numFmtId="0" fontId="55" fillId="3" borderId="28" xfId="0" applyFont="1" applyFill="1" applyBorder="1" applyAlignment="1">
      <alignment horizontal="justify" vertical="center" wrapText="1"/>
    </xf>
    <xf numFmtId="4" fontId="55" fillId="3" borderId="23" xfId="0" applyNumberFormat="1" applyFont="1" applyFill="1" applyBorder="1" applyAlignment="1">
      <alignment horizontal="center" vertical="center" wrapText="1"/>
    </xf>
    <xf numFmtId="4" fontId="55" fillId="3" borderId="24" xfId="0" applyNumberFormat="1" applyFont="1" applyFill="1" applyBorder="1" applyAlignment="1">
      <alignment horizontal="center" vertical="center" wrapText="1"/>
    </xf>
    <xf numFmtId="0" fontId="55" fillId="3" borderId="22" xfId="0" applyFont="1" applyFill="1" applyBorder="1" applyAlignment="1">
      <alignment horizontal="justify" vertical="center" wrapText="1"/>
    </xf>
    <xf numFmtId="0" fontId="55" fillId="3" borderId="13" xfId="0" applyFont="1" applyFill="1" applyBorder="1" applyAlignment="1">
      <alignment horizontal="justify" vertical="center" wrapText="1"/>
    </xf>
    <xf numFmtId="4" fontId="55" fillId="3" borderId="12" xfId="0" applyNumberFormat="1" applyFont="1" applyFill="1" applyBorder="1" applyAlignment="1">
      <alignment horizontal="center" vertical="center" wrapText="1"/>
    </xf>
    <xf numFmtId="3" fontId="55" fillId="3" borderId="23" xfId="0" applyNumberFormat="1" applyFont="1" applyFill="1" applyBorder="1" applyAlignment="1">
      <alignment horizontal="center" vertical="center" wrapText="1"/>
    </xf>
    <xf numFmtId="3" fontId="55" fillId="3" borderId="24" xfId="0" applyNumberFormat="1" applyFont="1" applyFill="1" applyBorder="1" applyAlignment="1">
      <alignment horizontal="center" vertical="center" wrapText="1"/>
    </xf>
    <xf numFmtId="0" fontId="55" fillId="3" borderId="19" xfId="0" applyFont="1" applyFill="1" applyBorder="1" applyAlignment="1">
      <alignment horizontal="justify" vertical="center" wrapText="1"/>
    </xf>
    <xf numFmtId="4" fontId="55" fillId="3" borderId="19" xfId="0" applyNumberFormat="1" applyFont="1" applyFill="1" applyBorder="1" applyAlignment="1">
      <alignment horizontal="center" vertical="center" wrapText="1"/>
    </xf>
    <xf numFmtId="3" fontId="55" fillId="3" borderId="19" xfId="0" applyNumberFormat="1" applyFont="1" applyFill="1" applyBorder="1" applyAlignment="1">
      <alignment horizontal="center" vertical="center" wrapText="1"/>
    </xf>
    <xf numFmtId="3" fontId="78" fillId="3" borderId="19" xfId="0" applyNumberFormat="1" applyFont="1" applyFill="1" applyBorder="1" applyAlignment="1">
      <alignment horizontal="justify" vertical="center" wrapText="1"/>
    </xf>
    <xf numFmtId="49" fontId="79" fillId="3" borderId="19" xfId="0" applyNumberFormat="1" applyFont="1" applyFill="1" applyBorder="1" applyAlignment="1">
      <alignment horizontal="left" vertical="center" wrapText="1"/>
    </xf>
    <xf numFmtId="0" fontId="53" fillId="2" borderId="138" xfId="0" applyFont="1" applyFill="1" applyBorder="1" applyAlignment="1">
      <alignment horizontal="center" vertical="center" wrapText="1"/>
    </xf>
    <xf numFmtId="0" fontId="53" fillId="2" borderId="26" xfId="0" applyFont="1" applyFill="1" applyBorder="1" applyAlignment="1">
      <alignment horizontal="center" vertical="center" wrapText="1"/>
    </xf>
    <xf numFmtId="0" fontId="53" fillId="2" borderId="140" xfId="0" applyFont="1" applyFill="1" applyBorder="1" applyAlignment="1">
      <alignment horizontal="center" vertical="center" wrapText="1"/>
    </xf>
    <xf numFmtId="0" fontId="53" fillId="2" borderId="13" xfId="0" applyFont="1" applyFill="1" applyBorder="1" applyAlignment="1">
      <alignment horizontal="center" vertical="center" wrapText="1"/>
    </xf>
    <xf numFmtId="3" fontId="38" fillId="2" borderId="23" xfId="0" applyNumberFormat="1" applyFont="1" applyFill="1" applyBorder="1" applyAlignment="1">
      <alignment horizontal="center" vertical="center" wrapText="1"/>
    </xf>
    <xf numFmtId="3" fontId="38" fillId="2" borderId="12" xfId="0" applyNumberFormat="1" applyFont="1" applyFill="1" applyBorder="1" applyAlignment="1">
      <alignment horizontal="center" vertical="center" wrapText="1"/>
    </xf>
    <xf numFmtId="3" fontId="38" fillId="9" borderId="16" xfId="0" applyNumberFormat="1" applyFont="1" applyFill="1" applyBorder="1" applyAlignment="1">
      <alignment horizontal="center" vertical="center" wrapText="1"/>
    </xf>
    <xf numFmtId="3" fontId="38" fillId="9" borderId="17" xfId="0" applyNumberFormat="1" applyFont="1" applyFill="1" applyBorder="1" applyAlignment="1">
      <alignment horizontal="center" vertical="center" wrapText="1"/>
    </xf>
    <xf numFmtId="3" fontId="38" fillId="9" borderId="20" xfId="0" applyNumberFormat="1" applyFont="1" applyFill="1" applyBorder="1" applyAlignment="1">
      <alignment horizontal="center" vertical="center" wrapText="1"/>
    </xf>
    <xf numFmtId="3" fontId="38" fillId="9" borderId="139" xfId="0" applyNumberFormat="1" applyFont="1" applyFill="1" applyBorder="1" applyAlignment="1">
      <alignment horizontal="center" vertical="center" wrapText="1"/>
    </xf>
    <xf numFmtId="0" fontId="14" fillId="3" borderId="19" xfId="0" applyFont="1" applyFill="1" applyBorder="1" applyAlignment="1">
      <alignment horizontal="justify" vertical="center" wrapText="1"/>
    </xf>
    <xf numFmtId="0" fontId="14" fillId="3" borderId="16" xfId="0" applyFont="1" applyFill="1" applyBorder="1" applyAlignment="1">
      <alignment horizontal="justify" vertical="center" wrapText="1"/>
    </xf>
    <xf numFmtId="0" fontId="14" fillId="3" borderId="20" xfId="0" applyFont="1" applyFill="1" applyBorder="1" applyAlignment="1">
      <alignment horizontal="justify" vertical="center" wrapText="1"/>
    </xf>
    <xf numFmtId="4" fontId="14" fillId="3" borderId="19" xfId="0" applyNumberFormat="1" applyFont="1" applyFill="1" applyBorder="1" applyAlignment="1">
      <alignment horizontal="center" vertical="center"/>
    </xf>
    <xf numFmtId="0" fontId="14" fillId="3" borderId="27" xfId="0" applyFont="1" applyFill="1" applyBorder="1" applyAlignment="1">
      <alignment horizontal="justify" vertical="center" wrapText="1"/>
    </xf>
    <xf numFmtId="0" fontId="14" fillId="3" borderId="26" xfId="0" applyFont="1" applyFill="1" applyBorder="1" applyAlignment="1">
      <alignment horizontal="justify" vertical="center" wrapText="1"/>
    </xf>
    <xf numFmtId="0" fontId="14" fillId="3" borderId="22" xfId="0" applyFont="1" applyFill="1" applyBorder="1" applyAlignment="1">
      <alignment horizontal="justify" vertical="center" wrapText="1"/>
    </xf>
    <xf numFmtId="0" fontId="14" fillId="3" borderId="13" xfId="0" applyFont="1" applyFill="1" applyBorder="1" applyAlignment="1">
      <alignment horizontal="justify" vertical="center" wrapText="1"/>
    </xf>
    <xf numFmtId="4" fontId="14" fillId="3" borderId="19" xfId="0" applyNumberFormat="1" applyFont="1" applyFill="1" applyBorder="1" applyAlignment="1">
      <alignment horizontal="center" vertical="center" wrapText="1"/>
    </xf>
    <xf numFmtId="0" fontId="53" fillId="2" borderId="12" xfId="0" applyFont="1" applyFill="1" applyBorder="1" applyAlignment="1">
      <alignment horizontal="center" vertical="center" wrapText="1"/>
    </xf>
    <xf numFmtId="3" fontId="55" fillId="0" borderId="23" xfId="0" applyNumberFormat="1" applyFont="1" applyBorder="1" applyAlignment="1">
      <alignment horizontal="justify" vertical="center" wrapText="1"/>
    </xf>
    <xf numFmtId="3" fontId="55" fillId="0" borderId="16"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49" fontId="55" fillId="0" borderId="23" xfId="0" applyNumberFormat="1" applyFont="1" applyBorder="1" applyAlignment="1">
      <alignment horizontal="left" vertical="center" wrapText="1"/>
    </xf>
    <xf numFmtId="3" fontId="53" fillId="10" borderId="12" xfId="0" applyNumberFormat="1" applyFont="1" applyFill="1" applyBorder="1" applyAlignment="1">
      <alignment horizontal="center" vertical="center" wrapText="1"/>
    </xf>
    <xf numFmtId="3" fontId="53" fillId="2" borderId="27" xfId="0" applyNumberFormat="1" applyFont="1" applyFill="1" applyBorder="1" applyAlignment="1">
      <alignment horizontal="center" vertical="center" wrapText="1"/>
    </xf>
    <xf numFmtId="3" fontId="53" fillId="2" borderId="26" xfId="0" applyNumberFormat="1" applyFont="1" applyFill="1" applyBorder="1" applyAlignment="1">
      <alignment horizontal="center" vertical="center" wrapText="1"/>
    </xf>
    <xf numFmtId="3" fontId="53" fillId="2" borderId="22" xfId="0" applyNumberFormat="1" applyFont="1" applyFill="1" applyBorder="1" applyAlignment="1">
      <alignment horizontal="center" vertical="center" wrapText="1"/>
    </xf>
    <xf numFmtId="3" fontId="53" fillId="2" borderId="13" xfId="0" applyNumberFormat="1" applyFont="1" applyFill="1" applyBorder="1" applyAlignment="1">
      <alignment horizontal="center" vertical="center" wrapText="1"/>
    </xf>
    <xf numFmtId="3" fontId="53" fillId="15" borderId="12" xfId="0" applyNumberFormat="1" applyFont="1" applyFill="1" applyBorder="1" applyAlignment="1">
      <alignment horizontal="center" vertical="center" wrapText="1"/>
    </xf>
    <xf numFmtId="3" fontId="53" fillId="15" borderId="19" xfId="0" applyNumberFormat="1" applyFont="1" applyFill="1" applyBorder="1" applyAlignment="1">
      <alignment horizontal="center" vertical="center" wrapText="1"/>
    </xf>
    <xf numFmtId="0" fontId="14" fillId="3" borderId="29" xfId="0" applyFont="1" applyFill="1" applyBorder="1" applyAlignment="1">
      <alignment horizontal="justify" vertical="center" wrapText="1"/>
    </xf>
    <xf numFmtId="0" fontId="14" fillId="3" borderId="28" xfId="0" applyFont="1" applyFill="1" applyBorder="1" applyAlignment="1">
      <alignment horizontal="justify" vertical="center" wrapText="1"/>
    </xf>
    <xf numFmtId="4" fontId="50" fillId="3" borderId="23" xfId="0" applyNumberFormat="1" applyFont="1" applyFill="1" applyBorder="1" applyAlignment="1">
      <alignment horizontal="center" vertical="center"/>
    </xf>
    <xf numFmtId="4" fontId="50" fillId="3" borderId="24" xfId="0" applyNumberFormat="1" applyFont="1" applyFill="1" applyBorder="1" applyAlignment="1">
      <alignment horizontal="center" vertical="center"/>
    </xf>
    <xf numFmtId="3" fontId="55" fillId="3" borderId="12" xfId="0" applyNumberFormat="1" applyFont="1" applyFill="1" applyBorder="1" applyAlignment="1">
      <alignment horizontal="center" vertical="center" wrapText="1"/>
    </xf>
    <xf numFmtId="4" fontId="14" fillId="3" borderId="23" xfId="0" applyNumberFormat="1" applyFont="1" applyFill="1" applyBorder="1" applyAlignment="1">
      <alignment horizontal="center" vertical="center"/>
    </xf>
    <xf numFmtId="4" fontId="14" fillId="3" borderId="24" xfId="0" applyNumberFormat="1" applyFont="1" applyFill="1" applyBorder="1" applyAlignment="1">
      <alignment horizontal="center" vertical="center"/>
    </xf>
    <xf numFmtId="0" fontId="14" fillId="0" borderId="19" xfId="0" applyFont="1" applyBorder="1" applyAlignment="1">
      <alignment horizontal="justify" vertical="center" wrapText="1"/>
    </xf>
    <xf numFmtId="4" fontId="14" fillId="0" borderId="19" xfId="0" applyNumberFormat="1" applyFont="1" applyBorder="1" applyAlignment="1">
      <alignment horizontal="center" vertical="center" wrapText="1"/>
    </xf>
    <xf numFmtId="0" fontId="14" fillId="0" borderId="27"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13" xfId="0" applyFont="1" applyBorder="1" applyAlignment="1">
      <alignment horizontal="justify" vertical="center" wrapText="1"/>
    </xf>
    <xf numFmtId="4" fontId="14" fillId="0" borderId="12" xfId="0" applyNumberFormat="1" applyFont="1" applyBorder="1" applyAlignment="1">
      <alignment horizontal="center" vertical="center"/>
    </xf>
    <xf numFmtId="4" fontId="14" fillId="3" borderId="12" xfId="0" applyNumberFormat="1" applyFont="1" applyFill="1" applyBorder="1" applyAlignment="1">
      <alignment horizontal="center" vertical="center"/>
    </xf>
    <xf numFmtId="4" fontId="55" fillId="0" borderId="23" xfId="0" applyNumberFormat="1" applyFont="1" applyBorder="1" applyAlignment="1">
      <alignment horizontal="center" vertical="center" wrapText="1"/>
    </xf>
    <xf numFmtId="4" fontId="55" fillId="0" borderId="12" xfId="0" applyNumberFormat="1" applyFont="1" applyBorder="1" applyAlignment="1">
      <alignment horizontal="center" vertical="center" wrapText="1"/>
    </xf>
    <xf numFmtId="4" fontId="14" fillId="0" borderId="19" xfId="0" applyNumberFormat="1" applyFont="1" applyBorder="1" applyAlignment="1">
      <alignment horizontal="center" vertical="center"/>
    </xf>
    <xf numFmtId="0" fontId="14" fillId="3" borderId="27" xfId="0" applyFont="1" applyFill="1" applyBorder="1" applyAlignment="1">
      <alignment horizontal="left" vertical="center" wrapText="1"/>
    </xf>
    <xf numFmtId="0" fontId="14" fillId="3" borderId="26"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9" xfId="0" applyFont="1" applyFill="1" applyBorder="1" applyAlignment="1">
      <alignment horizontal="left" vertical="center" wrapText="1"/>
    </xf>
    <xf numFmtId="3" fontId="14" fillId="3" borderId="19" xfId="0" applyNumberFormat="1" applyFont="1" applyFill="1" applyBorder="1" applyAlignment="1">
      <alignment horizontal="left" vertical="center" wrapText="1"/>
    </xf>
    <xf numFmtId="0" fontId="80" fillId="3" borderId="27" xfId="0" applyFont="1" applyFill="1" applyBorder="1" applyAlignment="1">
      <alignment horizontal="justify" vertical="center" wrapText="1"/>
    </xf>
    <xf numFmtId="0" fontId="80" fillId="3" borderId="26" xfId="0" applyFont="1" applyFill="1" applyBorder="1" applyAlignment="1">
      <alignment horizontal="justify" vertical="center" wrapText="1"/>
    </xf>
    <xf numFmtId="0" fontId="80" fillId="3" borderId="22" xfId="0" applyFont="1" applyFill="1" applyBorder="1" applyAlignment="1">
      <alignment horizontal="justify" vertical="center" wrapText="1"/>
    </xf>
    <xf numFmtId="0" fontId="80" fillId="3" borderId="13" xfId="0" applyFont="1" applyFill="1" applyBorder="1" applyAlignment="1">
      <alignment horizontal="justify" vertical="center" wrapText="1"/>
    </xf>
    <xf numFmtId="0" fontId="86" fillId="3" borderId="19" xfId="0" applyFont="1" applyFill="1" applyBorder="1" applyAlignment="1">
      <alignment horizontal="justify" vertical="justify" wrapText="1"/>
    </xf>
    <xf numFmtId="0" fontId="51" fillId="9" borderId="12" xfId="0" applyFont="1" applyFill="1" applyBorder="1" applyAlignment="1">
      <alignment horizontal="center" vertical="center" wrapText="1"/>
    </xf>
    <xf numFmtId="0" fontId="51" fillId="9" borderId="19" xfId="0" applyFont="1" applyFill="1" applyBorder="1" applyAlignment="1">
      <alignment horizontal="center" vertical="center" wrapText="1"/>
    </xf>
    <xf numFmtId="3" fontId="87" fillId="0" borderId="19" xfId="0" applyNumberFormat="1" applyFont="1" applyBorder="1" applyAlignment="1">
      <alignment horizontal="justify" vertical="center" wrapText="1"/>
    </xf>
    <xf numFmtId="3" fontId="88" fillId="0" borderId="16" xfId="0" applyNumberFormat="1" applyFont="1" applyBorder="1" applyAlignment="1">
      <alignment horizontal="center" vertical="center" wrapText="1"/>
    </xf>
    <xf numFmtId="3" fontId="88" fillId="0" borderId="20" xfId="0" applyNumberFormat="1" applyFont="1" applyBorder="1" applyAlignment="1">
      <alignment horizontal="center" vertical="center" wrapText="1"/>
    </xf>
    <xf numFmtId="49" fontId="88" fillId="0" borderId="19" xfId="0" applyNumberFormat="1" applyFont="1" applyBorder="1" applyAlignment="1">
      <alignment horizontal="left" vertical="center" wrapText="1"/>
    </xf>
    <xf numFmtId="3" fontId="51" fillId="9" borderId="19" xfId="0" applyNumberFormat="1" applyFont="1" applyFill="1" applyBorder="1" applyAlignment="1">
      <alignment horizontal="center" vertical="center" wrapText="1"/>
    </xf>
    <xf numFmtId="3" fontId="51" fillId="10" borderId="19" xfId="0" applyNumberFormat="1" applyFont="1" applyFill="1" applyBorder="1" applyAlignment="1">
      <alignment horizontal="center" vertical="center" wrapText="1"/>
    </xf>
    <xf numFmtId="0" fontId="51" fillId="10" borderId="19" xfId="0" applyFont="1" applyFill="1" applyBorder="1" applyAlignment="1">
      <alignment horizontal="center" vertical="center" wrapText="1"/>
    </xf>
    <xf numFmtId="3" fontId="14" fillId="3" borderId="16" xfId="0" applyNumberFormat="1" applyFont="1" applyFill="1" applyBorder="1" applyAlignment="1">
      <alignment horizontal="left" vertical="center" wrapText="1"/>
    </xf>
    <xf numFmtId="3" fontId="14" fillId="3" borderId="20" xfId="0" applyNumberFormat="1" applyFont="1" applyFill="1" applyBorder="1" applyAlignment="1">
      <alignment horizontal="left" vertical="center" wrapText="1"/>
    </xf>
    <xf numFmtId="3" fontId="51" fillId="9" borderId="12" xfId="0" applyNumberFormat="1" applyFont="1" applyFill="1" applyBorder="1" applyAlignment="1">
      <alignment horizontal="center" vertical="center" wrapText="1"/>
    </xf>
    <xf numFmtId="3" fontId="51" fillId="9" borderId="27" xfId="0" applyNumberFormat="1" applyFont="1" applyFill="1" applyBorder="1" applyAlignment="1">
      <alignment horizontal="center" vertical="center" wrapText="1"/>
    </xf>
    <xf numFmtId="3" fontId="51" fillId="9" borderId="26" xfId="0" applyNumberFormat="1" applyFont="1" applyFill="1" applyBorder="1" applyAlignment="1">
      <alignment horizontal="center" vertical="center" wrapText="1"/>
    </xf>
    <xf numFmtId="3" fontId="51" fillId="9" borderId="22" xfId="0" applyNumberFormat="1" applyFont="1" applyFill="1" applyBorder="1" applyAlignment="1">
      <alignment horizontal="center" vertical="center" wrapText="1"/>
    </xf>
    <xf numFmtId="3" fontId="51" fillId="9" borderId="13" xfId="0" applyNumberFormat="1" applyFont="1" applyFill="1" applyBorder="1" applyAlignment="1">
      <alignment horizontal="center" vertical="center" wrapText="1"/>
    </xf>
    <xf numFmtId="3" fontId="51" fillId="15" borderId="12" xfId="0" applyNumberFormat="1" applyFont="1" applyFill="1" applyBorder="1" applyAlignment="1">
      <alignment horizontal="center" vertical="center" wrapText="1"/>
    </xf>
    <xf numFmtId="3" fontId="51" fillId="15" borderId="19" xfId="0" applyNumberFormat="1" applyFont="1" applyFill="1" applyBorder="1" applyAlignment="1">
      <alignment horizontal="center" vertical="center" wrapText="1"/>
    </xf>
    <xf numFmtId="3" fontId="51" fillId="10" borderId="12" xfId="0" applyNumberFormat="1" applyFont="1" applyFill="1" applyBorder="1" applyAlignment="1">
      <alignment horizontal="center" vertical="center" wrapText="1"/>
    </xf>
    <xf numFmtId="0" fontId="55" fillId="3" borderId="16" xfId="0" applyFont="1" applyFill="1" applyBorder="1" applyAlignment="1">
      <alignment horizontal="justify" vertical="center" wrapText="1"/>
    </xf>
    <xf numFmtId="0" fontId="55" fillId="0" borderId="20" xfId="0" applyFont="1" applyBorder="1" applyAlignment="1">
      <alignment horizontal="justify" vertical="center" wrapText="1"/>
    </xf>
    <xf numFmtId="3" fontId="88" fillId="0" borderId="23" xfId="0" applyNumberFormat="1" applyFont="1" applyBorder="1" applyAlignment="1">
      <alignment horizontal="center" vertical="center" wrapText="1"/>
    </xf>
    <xf numFmtId="3" fontId="88" fillId="0" borderId="24" xfId="0" applyNumberFormat="1" applyFont="1" applyBorder="1" applyAlignment="1">
      <alignment horizontal="center" vertical="center" wrapText="1"/>
    </xf>
    <xf numFmtId="0" fontId="55" fillId="3" borderId="27" xfId="0" applyFont="1" applyFill="1" applyBorder="1" applyAlignment="1">
      <alignment horizontal="left" vertical="top" wrapText="1"/>
    </xf>
    <xf numFmtId="0" fontId="55" fillId="3" borderId="26" xfId="0" applyFont="1" applyFill="1" applyBorder="1" applyAlignment="1">
      <alignment horizontal="left" vertical="top" wrapText="1"/>
    </xf>
    <xf numFmtId="0" fontId="55" fillId="3" borderId="16" xfId="0" applyFont="1" applyFill="1" applyBorder="1" applyAlignment="1">
      <alignment horizontal="justify" vertical="justify" wrapText="1"/>
    </xf>
    <xf numFmtId="0" fontId="55" fillId="3" borderId="20" xfId="0" applyFont="1" applyFill="1" applyBorder="1" applyAlignment="1">
      <alignment horizontal="justify" vertical="justify" wrapText="1"/>
    </xf>
    <xf numFmtId="0" fontId="55" fillId="3" borderId="20" xfId="0" applyFont="1" applyFill="1" applyBorder="1" applyAlignment="1">
      <alignment horizontal="justify" vertical="center" wrapText="1"/>
    </xf>
    <xf numFmtId="0" fontId="55" fillId="3" borderId="27" xfId="0" applyFont="1" applyFill="1" applyBorder="1" applyAlignment="1">
      <alignment horizontal="left" vertical="center" wrapText="1"/>
    </xf>
    <xf numFmtId="0" fontId="55" fillId="3" borderId="26" xfId="0" applyFont="1" applyFill="1" applyBorder="1" applyAlignment="1">
      <alignment horizontal="left" vertical="center" wrapText="1"/>
    </xf>
    <xf numFmtId="0" fontId="55" fillId="3" borderId="29" xfId="0" applyFont="1" applyFill="1" applyBorder="1" applyAlignment="1">
      <alignment horizontal="left" vertical="center" wrapText="1"/>
    </xf>
    <xf numFmtId="0" fontId="55" fillId="3" borderId="28" xfId="0" applyFont="1" applyFill="1" applyBorder="1" applyAlignment="1">
      <alignment horizontal="left" vertical="center" wrapText="1"/>
    </xf>
    <xf numFmtId="0" fontId="55" fillId="3" borderId="22" xfId="0" applyFont="1" applyFill="1" applyBorder="1" applyAlignment="1">
      <alignment horizontal="left" vertical="center" wrapText="1"/>
    </xf>
    <xf numFmtId="0" fontId="55" fillId="3" borderId="13" xfId="0" applyFont="1" applyFill="1" applyBorder="1" applyAlignment="1">
      <alignment horizontal="left" vertical="center" wrapText="1"/>
    </xf>
    <xf numFmtId="4" fontId="50" fillId="3" borderId="12" xfId="0" applyNumberFormat="1" applyFont="1" applyFill="1" applyBorder="1" applyAlignment="1">
      <alignment horizontal="center" vertical="center"/>
    </xf>
    <xf numFmtId="3" fontId="87" fillId="3" borderId="2" xfId="0" applyNumberFormat="1" applyFont="1" applyFill="1" applyBorder="1" applyAlignment="1">
      <alignment horizontal="center" vertical="center" wrapText="1"/>
    </xf>
    <xf numFmtId="3" fontId="87" fillId="3" borderId="12" xfId="0" applyNumberFormat="1" applyFont="1" applyFill="1" applyBorder="1" applyAlignment="1">
      <alignment horizontal="center" vertical="center" wrapText="1"/>
    </xf>
    <xf numFmtId="0" fontId="87" fillId="3" borderId="19" xfId="0" applyFont="1" applyFill="1" applyBorder="1" applyAlignment="1">
      <alignment horizontal="justify" vertical="center" wrapText="1"/>
    </xf>
    <xf numFmtId="4" fontId="87" fillId="3" borderId="19" xfId="0" applyNumberFormat="1" applyFont="1" applyFill="1" applyBorder="1" applyAlignment="1">
      <alignment horizontal="center" vertical="center" wrapText="1"/>
    </xf>
    <xf numFmtId="3" fontId="87" fillId="3" borderId="23" xfId="0" applyNumberFormat="1" applyFont="1" applyFill="1" applyBorder="1" applyAlignment="1">
      <alignment horizontal="center" vertical="center" wrapText="1"/>
    </xf>
    <xf numFmtId="3" fontId="87" fillId="3" borderId="24" xfId="0" applyNumberFormat="1" applyFont="1" applyFill="1" applyBorder="1" applyAlignment="1">
      <alignment horizontal="center" vertical="center" wrapText="1"/>
    </xf>
    <xf numFmtId="0" fontId="87" fillId="3" borderId="27" xfId="0" applyFont="1" applyFill="1" applyBorder="1" applyAlignment="1">
      <alignment horizontal="left" vertical="center" wrapText="1"/>
    </xf>
    <xf numFmtId="0" fontId="87" fillId="3" borderId="26" xfId="0" applyFont="1" applyFill="1" applyBorder="1" applyAlignment="1">
      <alignment horizontal="left" vertical="center" wrapText="1"/>
    </xf>
    <xf numFmtId="0" fontId="87" fillId="3" borderId="29" xfId="0" applyFont="1" applyFill="1" applyBorder="1" applyAlignment="1">
      <alignment horizontal="left" vertical="center" wrapText="1"/>
    </xf>
    <xf numFmtId="0" fontId="87" fillId="3" borderId="28" xfId="0" applyFont="1" applyFill="1" applyBorder="1" applyAlignment="1">
      <alignment horizontal="left" vertical="center" wrapText="1"/>
    </xf>
    <xf numFmtId="4" fontId="88" fillId="3" borderId="27" xfId="0" applyNumberFormat="1" applyFont="1" applyFill="1" applyBorder="1" applyAlignment="1">
      <alignment horizontal="center" vertical="center" wrapText="1"/>
    </xf>
    <xf numFmtId="4" fontId="88" fillId="3" borderId="29" xfId="0" applyNumberFormat="1" applyFont="1" applyFill="1" applyBorder="1" applyAlignment="1">
      <alignment horizontal="center" vertical="center" wrapText="1"/>
    </xf>
    <xf numFmtId="0" fontId="87" fillId="0" borderId="19" xfId="0" applyFont="1" applyBorder="1" applyAlignment="1">
      <alignment horizontal="left" vertical="center" wrapText="1"/>
    </xf>
    <xf numFmtId="3" fontId="88" fillId="0" borderId="12" xfId="0" applyNumberFormat="1" applyFont="1" applyBorder="1" applyAlignment="1">
      <alignment horizontal="center" vertical="center" wrapText="1"/>
    </xf>
    <xf numFmtId="0" fontId="55" fillId="3" borderId="16" xfId="0" applyFont="1" applyFill="1" applyBorder="1" applyAlignment="1">
      <alignment vertical="top" wrapText="1"/>
    </xf>
    <xf numFmtId="0" fontId="55" fillId="3" borderId="20" xfId="0" applyFont="1" applyFill="1" applyBorder="1" applyAlignment="1">
      <alignment vertical="top" wrapText="1"/>
    </xf>
    <xf numFmtId="0" fontId="53" fillId="0" borderId="16" xfId="0" applyFont="1" applyBorder="1" applyAlignment="1">
      <alignment horizontal="justify" vertical="justify" wrapText="1"/>
    </xf>
    <xf numFmtId="0" fontId="53" fillId="0" borderId="20" xfId="0" applyFont="1" applyBorder="1" applyAlignment="1">
      <alignment horizontal="justify" vertical="justify" wrapText="1"/>
    </xf>
    <xf numFmtId="0" fontId="54" fillId="0" borderId="16" xfId="0" applyFont="1" applyBorder="1" applyAlignment="1">
      <alignment horizontal="justify" vertical="center" wrapText="1"/>
    </xf>
    <xf numFmtId="0" fontId="54" fillId="0" borderId="20" xfId="0" applyFont="1" applyBorder="1" applyAlignment="1">
      <alignment horizontal="justify" vertical="center" wrapText="1"/>
    </xf>
    <xf numFmtId="0" fontId="51" fillId="0" borderId="27" xfId="0" applyFont="1" applyBorder="1" applyAlignment="1">
      <alignment horizontal="justify" vertical="center" wrapText="1"/>
    </xf>
    <xf numFmtId="0" fontId="51" fillId="0" borderId="26" xfId="0" applyFont="1" applyBorder="1" applyAlignment="1">
      <alignment horizontal="justify" vertical="center" wrapText="1"/>
    </xf>
    <xf numFmtId="0" fontId="54" fillId="3" borderId="16" xfId="0" applyFont="1" applyFill="1" applyBorder="1" applyAlignment="1">
      <alignment horizontal="justify" vertical="justify" wrapText="1"/>
    </xf>
    <xf numFmtId="0" fontId="55" fillId="0" borderId="20" xfId="0" applyFont="1" applyBorder="1" applyAlignment="1">
      <alignment horizontal="justify" vertical="justify" wrapText="1"/>
    </xf>
    <xf numFmtId="0" fontId="5" fillId="11" borderId="19" xfId="0" applyFont="1" applyFill="1" applyBorder="1" applyAlignment="1">
      <alignment horizontal="center" vertical="center"/>
    </xf>
    <xf numFmtId="0" fontId="5" fillId="11" borderId="148" xfId="0" applyFont="1" applyFill="1" applyBorder="1" applyAlignment="1">
      <alignment horizontal="center" vertical="center"/>
    </xf>
    <xf numFmtId="4" fontId="26" fillId="0" borderId="27" xfId="0" applyNumberFormat="1" applyFont="1" applyBorder="1" applyAlignment="1">
      <alignment horizontal="center" vertical="center"/>
    </xf>
    <xf numFmtId="4" fontId="26"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21" xfId="0" applyFont="1" applyBorder="1" applyAlignment="1">
      <alignment horizontal="center" vertical="center"/>
    </xf>
    <xf numFmtId="0" fontId="19" fillId="0" borderId="149" xfId="0" applyFont="1" applyBorder="1" applyAlignment="1">
      <alignment horizontal="center" vertical="center"/>
    </xf>
    <xf numFmtId="0" fontId="26" fillId="11" borderId="1" xfId="0" applyFont="1" applyFill="1" applyBorder="1" applyAlignment="1">
      <alignment horizontal="left" vertical="center"/>
    </xf>
    <xf numFmtId="0" fontId="26" fillId="11" borderId="152" xfId="0" applyFont="1" applyFill="1" applyBorder="1" applyAlignment="1">
      <alignment horizontal="left" vertical="center"/>
    </xf>
    <xf numFmtId="0" fontId="26" fillId="11" borderId="151" xfId="0" applyFont="1" applyFill="1" applyBorder="1" applyAlignment="1">
      <alignment horizontal="center" vertical="center"/>
    </xf>
    <xf numFmtId="0" fontId="26" fillId="11" borderId="29" xfId="0" applyFont="1" applyFill="1" applyBorder="1" applyAlignment="1">
      <alignment horizontal="center" vertical="center"/>
    </xf>
    <xf numFmtId="0" fontId="48" fillId="11" borderId="4" xfId="0" applyFont="1" applyFill="1" applyBorder="1" applyAlignment="1">
      <alignment horizontal="center" vertical="top"/>
    </xf>
    <xf numFmtId="0" fontId="48" fillId="11" borderId="5" xfId="0" applyFont="1" applyFill="1" applyBorder="1" applyAlignment="1">
      <alignment horizontal="center" vertical="top"/>
    </xf>
    <xf numFmtId="0" fontId="48" fillId="11" borderId="6" xfId="0" applyFont="1" applyFill="1" applyBorder="1" applyAlignment="1">
      <alignment horizontal="center" vertical="top"/>
    </xf>
    <xf numFmtId="0" fontId="38" fillId="11" borderId="0" xfId="0" applyFont="1" applyFill="1" applyAlignment="1">
      <alignment horizontal="center" vertical="center" wrapText="1"/>
    </xf>
    <xf numFmtId="0" fontId="48" fillId="11" borderId="32" xfId="0" applyFont="1" applyFill="1" applyBorder="1" applyAlignment="1">
      <alignment horizontal="center" vertical="top"/>
    </xf>
    <xf numFmtId="0" fontId="48" fillId="11" borderId="33" xfId="0" applyFont="1" applyFill="1" applyBorder="1" applyAlignment="1">
      <alignment horizontal="center" vertical="top"/>
    </xf>
    <xf numFmtId="0" fontId="48" fillId="11" borderId="33" xfId="0" applyFont="1" applyFill="1" applyBorder="1"/>
    <xf numFmtId="0" fontId="48" fillId="11" borderId="34" xfId="0" applyFont="1" applyFill="1" applyBorder="1"/>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26" fillId="11" borderId="35" xfId="0" applyFont="1" applyFill="1" applyBorder="1" applyAlignment="1">
      <alignment horizontal="left"/>
    </xf>
    <xf numFmtId="0" fontId="26" fillId="11" borderId="5" xfId="0" applyFont="1" applyFill="1" applyBorder="1" applyAlignment="1">
      <alignment horizontal="left"/>
    </xf>
    <xf numFmtId="0" fontId="26" fillId="11" borderId="6" xfId="0" applyFont="1" applyFill="1" applyBorder="1" applyAlignment="1">
      <alignment horizontal="left"/>
    </xf>
    <xf numFmtId="0" fontId="3" fillId="11" borderId="19" xfId="0" applyFont="1" applyFill="1" applyBorder="1" applyAlignment="1">
      <alignment horizontal="center"/>
    </xf>
    <xf numFmtId="0" fontId="96" fillId="11" borderId="28" xfId="0" applyFont="1" applyFill="1" applyBorder="1" applyAlignment="1">
      <alignment horizontal="center"/>
    </xf>
    <xf numFmtId="0" fontId="96" fillId="11" borderId="13" xfId="0" applyFont="1" applyFill="1" applyBorder="1" applyAlignment="1">
      <alignment horizontal="center"/>
    </xf>
    <xf numFmtId="0" fontId="96" fillId="11" borderId="24" xfId="0" applyFont="1" applyFill="1" applyBorder="1"/>
    <xf numFmtId="0" fontId="96" fillId="11" borderId="12" xfId="0" applyFont="1" applyFill="1" applyBorder="1"/>
    <xf numFmtId="0" fontId="96" fillId="11" borderId="24" xfId="0" applyFont="1" applyFill="1" applyBorder="1" applyAlignment="1">
      <alignment horizontal="center"/>
    </xf>
    <xf numFmtId="0" fontId="96" fillId="11" borderId="12" xfId="0" applyFont="1" applyFill="1" applyBorder="1" applyAlignment="1">
      <alignment horizontal="center"/>
    </xf>
    <xf numFmtId="0" fontId="96" fillId="11" borderId="29" xfId="0" applyFont="1" applyFill="1" applyBorder="1"/>
    <xf numFmtId="0" fontId="96" fillId="11" borderId="22" xfId="0" applyFont="1" applyFill="1" applyBorder="1"/>
    <xf numFmtId="0" fontId="97" fillId="11" borderId="32" xfId="0" applyFont="1" applyFill="1" applyBorder="1" applyAlignment="1">
      <alignment horizontal="center" vertical="top"/>
    </xf>
    <xf numFmtId="0" fontId="97" fillId="11" borderId="33" xfId="0" applyFont="1" applyFill="1" applyBorder="1" applyAlignment="1">
      <alignment horizontal="center" vertical="top"/>
    </xf>
    <xf numFmtId="0" fontId="97" fillId="11" borderId="34" xfId="0" applyFont="1" applyFill="1" applyBorder="1" applyAlignment="1">
      <alignment horizontal="center" vertical="top"/>
    </xf>
    <xf numFmtId="0" fontId="98" fillId="11" borderId="0" xfId="0" applyFont="1" applyFill="1" applyAlignment="1">
      <alignment horizontal="center" vertical="center" wrapText="1"/>
    </xf>
    <xf numFmtId="0" fontId="98" fillId="11" borderId="28" xfId="0" applyFont="1" applyFill="1" applyBorder="1" applyAlignment="1">
      <alignment horizontal="center" vertical="center" wrapText="1"/>
    </xf>
    <xf numFmtId="0" fontId="98" fillId="11" borderId="15" xfId="0" applyFont="1" applyFill="1" applyBorder="1" applyAlignment="1">
      <alignment horizontal="center" vertical="center" wrapText="1"/>
    </xf>
    <xf numFmtId="0" fontId="98" fillId="11" borderId="13" xfId="0" applyFont="1" applyFill="1" applyBorder="1" applyAlignment="1">
      <alignment horizontal="center" vertical="center" wrapText="1"/>
    </xf>
    <xf numFmtId="0" fontId="26" fillId="11" borderId="12" xfId="0" applyFont="1" applyFill="1" applyBorder="1" applyAlignment="1">
      <alignment horizontal="center" vertical="center"/>
    </xf>
    <xf numFmtId="0" fontId="26" fillId="11" borderId="157" xfId="0" applyFont="1" applyFill="1" applyBorder="1" applyAlignment="1">
      <alignment horizontal="center" vertical="center"/>
    </xf>
    <xf numFmtId="0" fontId="26" fillId="11" borderId="19" xfId="0" applyFont="1" applyFill="1" applyBorder="1" applyAlignment="1">
      <alignment horizontal="center" vertical="center"/>
    </xf>
    <xf numFmtId="0" fontId="26" fillId="11" borderId="148" xfId="0" applyFont="1" applyFill="1" applyBorder="1" applyAlignment="1">
      <alignment horizontal="center" vertical="center"/>
    </xf>
    <xf numFmtId="0" fontId="19" fillId="0" borderId="27" xfId="0" applyFont="1" applyBorder="1" applyAlignment="1">
      <alignment horizontal="left" vertical="top"/>
    </xf>
    <xf numFmtId="0" fontId="19" fillId="0" borderId="21" xfId="0" applyFont="1" applyBorder="1" applyAlignment="1">
      <alignment horizontal="left" vertical="top"/>
    </xf>
    <xf numFmtId="0" fontId="19" fillId="0" borderId="149" xfId="0" applyFont="1" applyBorder="1" applyAlignment="1">
      <alignment horizontal="left" vertical="top"/>
    </xf>
    <xf numFmtId="0" fontId="26" fillId="11" borderId="153" xfId="0" applyFont="1" applyFill="1" applyBorder="1" applyAlignment="1">
      <alignment vertical="center"/>
    </xf>
    <xf numFmtId="4" fontId="26" fillId="11" borderId="35" xfId="0" applyNumberFormat="1" applyFont="1" applyFill="1" applyBorder="1" applyAlignment="1">
      <alignment horizontal="center" vertical="center"/>
    </xf>
    <xf numFmtId="4" fontId="26" fillId="11" borderId="164" xfId="0" applyNumberFormat="1" applyFont="1" applyFill="1" applyBorder="1" applyAlignment="1">
      <alignment horizontal="center" vertical="center"/>
    </xf>
    <xf numFmtId="0" fontId="38" fillId="11" borderId="3" xfId="0" applyFont="1" applyFill="1" applyBorder="1" applyAlignment="1">
      <alignment horizontal="center" vertical="center" wrapText="1"/>
    </xf>
    <xf numFmtId="0" fontId="38" fillId="11" borderId="15" xfId="0" applyFont="1" applyFill="1" applyBorder="1" applyAlignment="1">
      <alignment horizontal="center" vertical="center" wrapText="1"/>
    </xf>
    <xf numFmtId="0" fontId="48" fillId="11" borderId="0" xfId="0" applyFont="1" applyFill="1" applyAlignment="1">
      <alignment horizontal="center" vertical="top"/>
    </xf>
    <xf numFmtId="0" fontId="38" fillId="11" borderId="19" xfId="0" applyFont="1" applyFill="1" applyBorder="1" applyAlignment="1">
      <alignment horizontal="center" vertical="center" wrapText="1"/>
    </xf>
    <xf numFmtId="0" fontId="48" fillId="17" borderId="33" xfId="0" applyFont="1" applyFill="1" applyBorder="1" applyAlignment="1">
      <alignment horizontal="center" vertical="top"/>
    </xf>
    <xf numFmtId="0" fontId="48" fillId="17" borderId="33" xfId="0" applyFont="1" applyFill="1" applyBorder="1"/>
    <xf numFmtId="0" fontId="48" fillId="17" borderId="34" xfId="0" applyFont="1" applyFill="1" applyBorder="1"/>
    <xf numFmtId="0" fontId="19" fillId="0" borderId="19" xfId="0" applyFont="1" applyBorder="1" applyAlignment="1">
      <alignment horizontal="center" vertical="center"/>
    </xf>
    <xf numFmtId="0" fontId="19" fillId="0" borderId="19" xfId="0" applyFont="1" applyBorder="1" applyAlignment="1">
      <alignment horizontal="left" vertical="center"/>
    </xf>
    <xf numFmtId="4" fontId="19" fillId="0" borderId="19" xfId="0" applyNumberFormat="1" applyFont="1" applyBorder="1" applyAlignment="1">
      <alignment horizontal="center" vertical="center"/>
    </xf>
    <xf numFmtId="0" fontId="26" fillId="14" borderId="19" xfId="0" applyFont="1" applyFill="1" applyBorder="1" applyAlignment="1">
      <alignment horizontal="left"/>
    </xf>
    <xf numFmtId="0" fontId="26" fillId="14" borderId="27" xfId="0" applyFont="1" applyFill="1" applyBorder="1" applyAlignment="1">
      <alignment horizontal="center"/>
    </xf>
    <xf numFmtId="0" fontId="26" fillId="14" borderId="22" xfId="0" applyFont="1" applyFill="1" applyBorder="1" applyAlignment="1">
      <alignment horizontal="center"/>
    </xf>
    <xf numFmtId="0" fontId="26" fillId="14" borderId="2" xfId="0" applyFont="1" applyFill="1" applyBorder="1"/>
    <xf numFmtId="0" fontId="26" fillId="14" borderId="160" xfId="0" applyFont="1" applyFill="1" applyBorder="1"/>
    <xf numFmtId="0" fontId="26" fillId="14" borderId="151" xfId="0" applyFont="1" applyFill="1" applyBorder="1"/>
    <xf numFmtId="0" fontId="26" fillId="14" borderId="161" xfId="0" applyFont="1" applyFill="1" applyBorder="1"/>
    <xf numFmtId="0" fontId="26" fillId="14" borderId="4" xfId="0" applyFont="1" applyFill="1" applyBorder="1" applyAlignment="1">
      <alignment horizontal="center" vertical="top"/>
    </xf>
    <xf numFmtId="0" fontId="26" fillId="14" borderId="5" xfId="0" applyFont="1" applyFill="1" applyBorder="1" applyAlignment="1">
      <alignment horizontal="center" vertical="top"/>
    </xf>
    <xf numFmtId="0" fontId="26" fillId="14" borderId="6" xfId="0" applyFont="1" applyFill="1" applyBorder="1" applyAlignment="1">
      <alignment horizontal="center" vertical="top"/>
    </xf>
    <xf numFmtId="0" fontId="26" fillId="11" borderId="0" xfId="0" applyFont="1" applyFill="1" applyAlignment="1">
      <alignment horizontal="center" vertical="center" wrapText="1"/>
    </xf>
    <xf numFmtId="0" fontId="26" fillId="11" borderId="28"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26" fillId="11" borderId="13" xfId="0" applyFont="1" applyFill="1" applyBorder="1" applyAlignment="1">
      <alignment horizontal="center" vertical="center" wrapText="1"/>
    </xf>
    <xf numFmtId="49" fontId="19" fillId="3" borderId="165" xfId="0" applyNumberFormat="1" applyFont="1" applyFill="1" applyBorder="1" applyAlignment="1">
      <alignment horizontal="center" vertical="center"/>
    </xf>
    <xf numFmtId="49" fontId="19" fillId="3" borderId="157" xfId="0" applyNumberFormat="1" applyFont="1" applyFill="1" applyBorder="1" applyAlignment="1">
      <alignment horizontal="center" vertical="center"/>
    </xf>
    <xf numFmtId="0" fontId="26" fillId="14" borderId="23" xfId="0" applyFont="1" applyFill="1" applyBorder="1" applyAlignment="1">
      <alignment horizontal="left"/>
    </xf>
    <xf numFmtId="0" fontId="26" fillId="14" borderId="19" xfId="0" applyFont="1" applyFill="1" applyBorder="1"/>
    <xf numFmtId="0" fontId="26" fillId="14" borderId="23" xfId="0" applyFont="1" applyFill="1" applyBorder="1"/>
    <xf numFmtId="0" fontId="26" fillId="14" borderId="26" xfId="0" applyFont="1" applyFill="1" applyBorder="1" applyAlignment="1">
      <alignment horizontal="center"/>
    </xf>
    <xf numFmtId="0" fontId="26" fillId="14" borderId="13" xfId="0" applyFont="1" applyFill="1" applyBorder="1" applyAlignment="1">
      <alignment horizontal="center"/>
    </xf>
    <xf numFmtId="0" fontId="48" fillId="14" borderId="19" xfId="0" applyFont="1" applyFill="1" applyBorder="1" applyAlignment="1">
      <alignment horizontal="center" vertical="top"/>
    </xf>
    <xf numFmtId="0" fontId="38" fillId="14" borderId="19" xfId="0" applyFont="1" applyFill="1" applyBorder="1" applyAlignment="1">
      <alignment horizontal="center" wrapText="1"/>
    </xf>
    <xf numFmtId="0" fontId="38" fillId="14" borderId="8" xfId="0" applyFont="1" applyFill="1" applyBorder="1" applyAlignment="1">
      <alignment horizontal="center" vertical="center"/>
    </xf>
    <xf numFmtId="0" fontId="38" fillId="14" borderId="9" xfId="0" applyFont="1" applyFill="1" applyBorder="1" applyAlignment="1">
      <alignment horizontal="center" vertical="center"/>
    </xf>
    <xf numFmtId="0" fontId="38" fillId="14" borderId="10" xfId="0" applyFont="1" applyFill="1" applyBorder="1" applyAlignment="1">
      <alignment horizontal="center" vertical="center"/>
    </xf>
    <xf numFmtId="0" fontId="38" fillId="14" borderId="16" xfId="0" applyFont="1" applyFill="1" applyBorder="1" applyAlignment="1">
      <alignment horizontal="center" vertical="center"/>
    </xf>
    <xf numFmtId="0" fontId="38" fillId="14" borderId="17" xfId="0" applyFont="1" applyFill="1" applyBorder="1" applyAlignment="1">
      <alignment horizontal="center" vertical="center"/>
    </xf>
    <xf numFmtId="0" fontId="38" fillId="14" borderId="18" xfId="0" applyFont="1" applyFill="1" applyBorder="1" applyAlignment="1">
      <alignment horizontal="center" vertical="center"/>
    </xf>
    <xf numFmtId="0" fontId="27" fillId="0" borderId="19" xfId="7" applyFont="1" applyBorder="1" applyAlignment="1">
      <alignment horizontal="left" vertical="top" wrapText="1"/>
    </xf>
    <xf numFmtId="0" fontId="19" fillId="0" borderId="3" xfId="0" applyFont="1" applyBorder="1" applyAlignment="1">
      <alignment horizontal="center"/>
    </xf>
    <xf numFmtId="0" fontId="19" fillId="0" borderId="15" xfId="0" applyFont="1" applyBorder="1" applyAlignment="1">
      <alignment horizontal="center"/>
    </xf>
    <xf numFmtId="0" fontId="19" fillId="0" borderId="23" xfId="0" applyFont="1" applyBorder="1" applyAlignment="1">
      <alignment horizontal="center" vertical="center"/>
    </xf>
    <xf numFmtId="0" fontId="19" fillId="0" borderId="12" xfId="0" applyFont="1" applyBorder="1" applyAlignment="1">
      <alignment horizontal="center" vertical="center"/>
    </xf>
    <xf numFmtId="166" fontId="19" fillId="0" borderId="23" xfId="0" applyNumberFormat="1" applyFont="1" applyBorder="1" applyAlignment="1">
      <alignment horizontal="center" vertical="center"/>
    </xf>
    <xf numFmtId="166" fontId="19" fillId="0" borderId="12" xfId="0" applyNumberFormat="1" applyFont="1" applyBorder="1" applyAlignment="1">
      <alignment horizontal="center" vertical="center"/>
    </xf>
    <xf numFmtId="166" fontId="19" fillId="0" borderId="24" xfId="0" applyNumberFormat="1" applyFont="1" applyBorder="1" applyAlignment="1">
      <alignment horizontal="center" vertical="center"/>
    </xf>
    <xf numFmtId="4" fontId="38" fillId="3" borderId="16" xfId="0" applyNumberFormat="1" applyFont="1" applyFill="1" applyBorder="1" applyAlignment="1">
      <alignment horizontal="center" vertical="center" wrapText="1"/>
    </xf>
    <xf numFmtId="0" fontId="38" fillId="3" borderId="20" xfId="0" applyFont="1" applyFill="1" applyBorder="1" applyAlignment="1">
      <alignment horizontal="center" vertical="center" wrapText="1"/>
    </xf>
    <xf numFmtId="0" fontId="26" fillId="11" borderId="2" xfId="0" applyFont="1" applyFill="1" applyBorder="1" applyAlignment="1">
      <alignment horizontal="left" vertical="center"/>
    </xf>
    <xf numFmtId="0" fontId="26" fillId="11" borderId="160" xfId="0" applyFont="1" applyFill="1" applyBorder="1" applyAlignment="1">
      <alignment horizontal="left" vertical="center"/>
    </xf>
    <xf numFmtId="0" fontId="26" fillId="11" borderId="2" xfId="0" applyFont="1" applyFill="1" applyBorder="1" applyAlignment="1">
      <alignment vertical="center"/>
    </xf>
    <xf numFmtId="0" fontId="26" fillId="11" borderId="160" xfId="0" applyFont="1" applyFill="1" applyBorder="1" applyAlignment="1">
      <alignment vertical="center"/>
    </xf>
    <xf numFmtId="0" fontId="26" fillId="11" borderId="26" xfId="0" applyFont="1" applyFill="1" applyBorder="1" applyAlignment="1">
      <alignment horizontal="center" vertical="center"/>
    </xf>
    <xf numFmtId="0" fontId="26" fillId="11" borderId="13" xfId="0" applyFont="1" applyFill="1" applyBorder="1" applyAlignment="1">
      <alignment horizontal="center" vertical="center"/>
    </xf>
    <xf numFmtId="0" fontId="48" fillId="11" borderId="25" xfId="0" applyFont="1" applyFill="1" applyBorder="1" applyAlignment="1">
      <alignment horizontal="center" vertical="top"/>
    </xf>
    <xf numFmtId="0" fontId="19" fillId="0" borderId="2" xfId="0" applyFont="1" applyBorder="1" applyAlignment="1">
      <alignment horizontal="center" vertical="center"/>
    </xf>
    <xf numFmtId="0" fontId="19" fillId="0" borderId="24" xfId="0" applyFont="1" applyBorder="1" applyAlignment="1">
      <alignment horizontal="center" vertical="center"/>
    </xf>
    <xf numFmtId="0" fontId="27" fillId="3" borderId="19" xfId="0" applyFont="1" applyFill="1" applyBorder="1" applyAlignment="1">
      <alignment horizontal="left" vertical="center" wrapText="1"/>
    </xf>
    <xf numFmtId="0" fontId="27" fillId="3" borderId="23" xfId="0" applyFont="1" applyFill="1" applyBorder="1" applyAlignment="1">
      <alignment horizontal="left" vertical="center" wrapText="1"/>
    </xf>
    <xf numFmtId="4" fontId="19" fillId="0" borderId="23" xfId="0" applyNumberFormat="1" applyFont="1" applyBorder="1" applyAlignment="1">
      <alignment horizontal="center" vertical="center"/>
    </xf>
    <xf numFmtId="0" fontId="19" fillId="0" borderId="23" xfId="0" applyFont="1" applyBorder="1" applyAlignment="1">
      <alignment horizontal="center"/>
    </xf>
    <xf numFmtId="0" fontId="19" fillId="0" borderId="12" xfId="0" applyFont="1" applyBorder="1" applyAlignment="1">
      <alignment horizontal="center"/>
    </xf>
    <xf numFmtId="4" fontId="19" fillId="0" borderId="12" xfId="0" applyNumberFormat="1"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horizontal="center" vertical="center"/>
    </xf>
    <xf numFmtId="0" fontId="19" fillId="0" borderId="33" xfId="0" applyFont="1" applyBorder="1" applyAlignment="1">
      <alignment horizontal="center" vertical="center"/>
    </xf>
    <xf numFmtId="49" fontId="19" fillId="0" borderId="23" xfId="0" applyNumberFormat="1" applyFont="1" applyBorder="1" applyAlignment="1">
      <alignment horizontal="center" vertical="center"/>
    </xf>
    <xf numFmtId="49" fontId="19" fillId="0" borderId="12"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02" fillId="3" borderId="0" xfId="0" applyFont="1" applyFill="1" applyAlignment="1">
      <alignment horizontal="left" vertical="center"/>
    </xf>
    <xf numFmtId="0" fontId="3" fillId="3" borderId="1" xfId="0" applyFont="1" applyFill="1" applyBorder="1" applyAlignment="1">
      <alignment horizontal="left" vertical="center"/>
    </xf>
    <xf numFmtId="0" fontId="0" fillId="3" borderId="11" xfId="0" applyFill="1" applyBorder="1" applyAlignment="1">
      <alignment horizontal="left" vertical="center"/>
    </xf>
    <xf numFmtId="0" fontId="3" fillId="3" borderId="2" xfId="0" applyFont="1" applyFill="1" applyBorder="1" applyAlignment="1">
      <alignment horizontal="left" vertical="center"/>
    </xf>
    <xf numFmtId="0" fontId="0" fillId="3" borderId="12" xfId="0" applyFill="1" applyBorder="1" applyAlignment="1">
      <alignment horizontal="left" vertical="center"/>
    </xf>
    <xf numFmtId="0" fontId="3" fillId="3" borderId="3" xfId="0" applyFont="1" applyFill="1" applyBorder="1" applyAlignment="1">
      <alignment horizontal="left" vertical="center"/>
    </xf>
    <xf numFmtId="0" fontId="0" fillId="3" borderId="13" xfId="0" applyFill="1" applyBorder="1" applyAlignment="1">
      <alignment horizontal="left" vertical="center"/>
    </xf>
    <xf numFmtId="0" fontId="2" fillId="3" borderId="4"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0" fillId="3" borderId="19" xfId="0" applyFill="1" applyBorder="1" applyAlignment="1">
      <alignment horizontal="left" vertical="center" wrapText="1"/>
    </xf>
    <xf numFmtId="166" fontId="0" fillId="3" borderId="19" xfId="0" applyNumberFormat="1" applyFill="1" applyBorder="1" applyAlignment="1">
      <alignment horizontal="right" vertical="center"/>
    </xf>
    <xf numFmtId="0" fontId="0" fillId="3" borderId="23" xfId="0" applyFill="1" applyBorder="1" applyAlignment="1">
      <alignment horizontal="left" vertical="center" wrapText="1"/>
    </xf>
    <xf numFmtId="0" fontId="0" fillId="3" borderId="24" xfId="0" applyFill="1" applyBorder="1" applyAlignment="1">
      <alignment horizontal="left" vertical="center" wrapText="1"/>
    </xf>
    <xf numFmtId="0" fontId="0" fillId="3" borderId="12" xfId="0" applyFill="1" applyBorder="1" applyAlignment="1">
      <alignment horizontal="left" vertical="center" wrapText="1"/>
    </xf>
    <xf numFmtId="166" fontId="0" fillId="3" borderId="23" xfId="0" applyNumberFormat="1" applyFill="1" applyBorder="1" applyAlignment="1">
      <alignment horizontal="right" vertical="center"/>
    </xf>
    <xf numFmtId="166" fontId="0" fillId="3" borderId="24" xfId="0" applyNumberFormat="1" applyFill="1" applyBorder="1" applyAlignment="1">
      <alignment horizontal="right" vertical="center"/>
    </xf>
    <xf numFmtId="166" fontId="0" fillId="3" borderId="12" xfId="0" applyNumberFormat="1" applyFill="1" applyBorder="1" applyAlignment="1">
      <alignment horizontal="right" vertical="center"/>
    </xf>
    <xf numFmtId="4" fontId="0" fillId="3" borderId="23" xfId="0" applyNumberFormat="1" applyFill="1" applyBorder="1" applyAlignment="1">
      <alignment horizontal="right" vertical="center"/>
    </xf>
    <xf numFmtId="4" fontId="0" fillId="3" borderId="24" xfId="0" applyNumberFormat="1" applyFill="1" applyBorder="1" applyAlignment="1">
      <alignment horizontal="right" vertical="center"/>
    </xf>
    <xf numFmtId="4" fontId="0" fillId="3" borderId="12" xfId="0" applyNumberFormat="1" applyFill="1" applyBorder="1" applyAlignment="1">
      <alignment horizontal="right" vertical="center"/>
    </xf>
    <xf numFmtId="0" fontId="10" fillId="3" borderId="19" xfId="0" applyFont="1" applyFill="1" applyBorder="1" applyAlignment="1">
      <alignment horizontal="left" vertical="center" wrapText="1"/>
    </xf>
    <xf numFmtId="164" fontId="0" fillId="3" borderId="19" xfId="1" applyFont="1" applyFill="1" applyBorder="1" applyAlignment="1">
      <alignment horizontal="right" vertical="center"/>
    </xf>
    <xf numFmtId="0" fontId="69" fillId="3" borderId="23" xfId="0" applyFont="1" applyFill="1" applyBorder="1" applyAlignment="1">
      <alignment horizontal="left" vertical="center" wrapText="1"/>
    </xf>
    <xf numFmtId="0" fontId="69" fillId="3" borderId="24" xfId="0" applyFont="1" applyFill="1" applyBorder="1" applyAlignment="1">
      <alignment horizontal="left" vertical="center" wrapText="1"/>
    </xf>
    <xf numFmtId="0" fontId="69" fillId="3" borderId="12"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27" xfId="0" applyFill="1" applyBorder="1" applyAlignment="1">
      <alignment horizontal="left" vertical="center" wrapText="1"/>
    </xf>
    <xf numFmtId="0" fontId="0" fillId="3" borderId="22" xfId="0" applyFill="1" applyBorder="1" applyAlignment="1">
      <alignment horizontal="left" vertical="center" wrapText="1"/>
    </xf>
    <xf numFmtId="164" fontId="0" fillId="3" borderId="23" xfId="0" applyNumberFormat="1" applyFill="1" applyBorder="1" applyAlignment="1">
      <alignment horizontal="left" vertical="center" wrapText="1"/>
    </xf>
    <xf numFmtId="164" fontId="0" fillId="3" borderId="24" xfId="0" applyNumberForma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12" xfId="0" applyFont="1" applyFill="1" applyBorder="1" applyAlignment="1">
      <alignment horizontal="left" vertical="center" wrapText="1"/>
    </xf>
    <xf numFmtId="164" fontId="0" fillId="3" borderId="19" xfId="1"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16"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166" fontId="3" fillId="3" borderId="19" xfId="1" applyNumberFormat="1" applyFont="1" applyFill="1" applyBorder="1" applyAlignment="1">
      <alignment horizontal="left" vertical="center"/>
    </xf>
    <xf numFmtId="166" fontId="3" fillId="3" borderId="20" xfId="1" applyNumberFormat="1" applyFont="1" applyFill="1" applyBorder="1" applyAlignment="1">
      <alignment horizontal="left" vertical="center"/>
    </xf>
    <xf numFmtId="0" fontId="102" fillId="3" borderId="22" xfId="0" applyFont="1" applyFill="1" applyBorder="1" applyAlignment="1">
      <alignment horizontal="left" vertical="center"/>
    </xf>
    <xf numFmtId="0" fontId="102" fillId="3" borderId="15" xfId="0" applyFont="1" applyFill="1" applyBorder="1" applyAlignment="1">
      <alignment horizontal="left" vertical="center"/>
    </xf>
    <xf numFmtId="0" fontId="3" fillId="3" borderId="19" xfId="0" applyFont="1" applyFill="1" applyBorder="1" applyAlignment="1">
      <alignment horizontal="left" vertical="center"/>
    </xf>
    <xf numFmtId="0" fontId="0" fillId="3" borderId="19" xfId="0" applyFill="1" applyBorder="1" applyAlignment="1">
      <alignment horizontal="left" vertical="center"/>
    </xf>
    <xf numFmtId="0" fontId="3" fillId="3" borderId="19" xfId="0" applyFont="1" applyFill="1" applyBorder="1" applyAlignment="1">
      <alignment horizontal="left" vertical="center" wrapText="1"/>
    </xf>
    <xf numFmtId="0" fontId="5" fillId="3" borderId="19" xfId="0" applyFont="1" applyFill="1" applyBorder="1" applyAlignment="1">
      <alignment horizontal="left" vertical="center"/>
    </xf>
    <xf numFmtId="0" fontId="10" fillId="3" borderId="19" xfId="0" applyFont="1" applyFill="1" applyBorder="1" applyAlignment="1">
      <alignment horizontal="left" vertical="center"/>
    </xf>
    <xf numFmtId="0" fontId="5" fillId="3" borderId="19" xfId="0" applyFont="1" applyFill="1" applyBorder="1" applyAlignment="1">
      <alignment horizontal="left" vertical="center" wrapText="1"/>
    </xf>
    <xf numFmtId="0" fontId="2" fillId="3" borderId="19" xfId="0" applyFont="1" applyFill="1" applyBorder="1" applyAlignment="1">
      <alignment horizontal="left" vertical="center"/>
    </xf>
    <xf numFmtId="164" fontId="0" fillId="3" borderId="23" xfId="1" applyFont="1" applyFill="1" applyBorder="1" applyAlignment="1">
      <alignment horizontal="left" vertical="center"/>
    </xf>
    <xf numFmtId="164" fontId="0" fillId="3" borderId="24" xfId="1" applyFont="1" applyFill="1" applyBorder="1" applyAlignment="1">
      <alignment horizontal="left" vertical="center"/>
    </xf>
    <xf numFmtId="0" fontId="0" fillId="3" borderId="26" xfId="0" applyFill="1" applyBorder="1" applyAlignment="1">
      <alignment horizontal="left" vertical="center" wrapText="1"/>
    </xf>
    <xf numFmtId="0" fontId="0" fillId="3" borderId="28" xfId="0" applyFill="1" applyBorder="1" applyAlignment="1">
      <alignment horizontal="left" vertical="center" wrapText="1"/>
    </xf>
    <xf numFmtId="164" fontId="0" fillId="3" borderId="23" xfId="1" applyFont="1" applyFill="1" applyBorder="1" applyAlignment="1">
      <alignment horizontal="center" vertical="center"/>
    </xf>
    <xf numFmtId="164" fontId="0" fillId="3" borderId="24" xfId="1" applyFont="1" applyFill="1" applyBorder="1" applyAlignment="1">
      <alignment horizontal="center" vertical="center"/>
    </xf>
    <xf numFmtId="164" fontId="0" fillId="3" borderId="12" xfId="1" applyFont="1" applyFill="1" applyBorder="1" applyAlignment="1">
      <alignment horizontal="center" vertical="center"/>
    </xf>
    <xf numFmtId="0" fontId="10" fillId="3" borderId="23"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3" borderId="19" xfId="0" applyFill="1" applyBorder="1" applyAlignment="1">
      <alignment horizontal="justify" vertic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1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justify" vertical="center" wrapText="1"/>
    </xf>
    <xf numFmtId="0" fontId="1" fillId="0" borderId="19" xfId="0" applyFont="1" applyBorder="1" applyAlignment="1">
      <alignment horizontal="justify" vertical="center" wrapText="1"/>
    </xf>
    <xf numFmtId="0" fontId="10" fillId="3" borderId="19" xfId="0" applyFont="1" applyFill="1" applyBorder="1" applyAlignment="1">
      <alignment horizontal="justify" vertical="center" wrapText="1"/>
    </xf>
    <xf numFmtId="0" fontId="0" fillId="3" borderId="19" xfId="0" applyFill="1" applyBorder="1" applyAlignment="1">
      <alignment horizontal="justify" vertical="justify" wrapText="1"/>
    </xf>
    <xf numFmtId="4" fontId="1" fillId="3" borderId="19" xfId="0" applyNumberFormat="1" applyFont="1" applyFill="1" applyBorder="1" applyAlignment="1">
      <alignment horizontal="right" vertical="center"/>
    </xf>
    <xf numFmtId="0" fontId="16" fillId="0" borderId="0" xfId="0" applyFont="1" applyAlignment="1">
      <alignment horizontal="left" vertical="center"/>
    </xf>
    <xf numFmtId="0" fontId="109" fillId="0" borderId="0" xfId="3" applyFont="1" applyAlignment="1">
      <alignment horizontal="left" vertical="center"/>
    </xf>
    <xf numFmtId="0" fontId="16" fillId="0" borderId="0" xfId="0" applyFont="1" applyAlignment="1">
      <alignment horizontal="left" vertical="center" wrapText="1"/>
    </xf>
    <xf numFmtId="3" fontId="113" fillId="0" borderId="49" xfId="0" applyNumberFormat="1" applyFont="1" applyBorder="1" applyAlignment="1">
      <alignment horizontal="justify" vertical="center" wrapText="1"/>
    </xf>
    <xf numFmtId="49" fontId="113" fillId="0" borderId="49" xfId="0" applyNumberFormat="1" applyFont="1" applyBorder="1" applyAlignment="1">
      <alignment horizontal="left" vertical="center" wrapText="1"/>
    </xf>
    <xf numFmtId="49" fontId="113" fillId="0" borderId="50" xfId="0" applyNumberFormat="1" applyFont="1" applyBorder="1" applyAlignment="1">
      <alignment horizontal="left" vertical="center" wrapText="1"/>
    </xf>
    <xf numFmtId="0" fontId="110" fillId="0" borderId="37" xfId="0" applyFont="1" applyBorder="1" applyAlignment="1">
      <alignment horizontal="center" vertical="center"/>
    </xf>
    <xf numFmtId="0" fontId="111" fillId="11" borderId="45" xfId="0" applyFont="1" applyFill="1" applyBorder="1" applyAlignment="1">
      <alignment horizontal="center" vertical="center" wrapText="1"/>
    </xf>
    <xf numFmtId="0" fontId="111" fillId="11" borderId="14" xfId="0" applyFont="1" applyFill="1" applyBorder="1" applyAlignment="1">
      <alignment horizontal="center" vertical="center" wrapText="1"/>
    </xf>
    <xf numFmtId="3" fontId="111" fillId="11" borderId="14" xfId="0" applyNumberFormat="1" applyFont="1" applyFill="1" applyBorder="1" applyAlignment="1">
      <alignment horizontal="center" vertical="center" wrapText="1"/>
    </xf>
    <xf numFmtId="3" fontId="38" fillId="11" borderId="81" xfId="0" applyNumberFormat="1" applyFont="1" applyFill="1" applyBorder="1" applyAlignment="1">
      <alignment horizontal="center" vertical="center" wrapText="1"/>
    </xf>
    <xf numFmtId="3" fontId="38" fillId="11" borderId="82" xfId="0" applyNumberFormat="1" applyFont="1" applyFill="1" applyBorder="1" applyAlignment="1">
      <alignment horizontal="center" vertical="center" wrapText="1"/>
    </xf>
    <xf numFmtId="3" fontId="38" fillId="11" borderId="83" xfId="0" applyNumberFormat="1" applyFont="1" applyFill="1" applyBorder="1" applyAlignment="1">
      <alignment horizontal="center" vertical="center" wrapText="1"/>
    </xf>
    <xf numFmtId="3" fontId="111" fillId="11" borderId="81" xfId="0" applyNumberFormat="1" applyFont="1" applyFill="1" applyBorder="1" applyAlignment="1">
      <alignment horizontal="center" vertical="center" wrapText="1"/>
    </xf>
    <xf numFmtId="3" fontId="111" fillId="11" borderId="82" xfId="0" applyNumberFormat="1" applyFont="1" applyFill="1" applyBorder="1" applyAlignment="1">
      <alignment horizontal="center" vertical="center" wrapText="1"/>
    </xf>
    <xf numFmtId="3" fontId="111" fillId="11" borderId="83" xfId="0" applyNumberFormat="1" applyFont="1" applyFill="1" applyBorder="1" applyAlignment="1">
      <alignment horizontal="center" vertical="center" wrapText="1"/>
    </xf>
    <xf numFmtId="0" fontId="111" fillId="11" borderId="51" xfId="0" applyFont="1" applyFill="1" applyBorder="1" applyAlignment="1">
      <alignment horizontal="center" vertical="center" wrapText="1"/>
    </xf>
    <xf numFmtId="0" fontId="111" fillId="11" borderId="52" xfId="0" applyFont="1" applyFill="1" applyBorder="1" applyAlignment="1">
      <alignment horizontal="center" vertical="center" wrapText="1"/>
    </xf>
    <xf numFmtId="3" fontId="111" fillId="11" borderId="169" xfId="0" applyNumberFormat="1" applyFont="1" applyFill="1" applyBorder="1" applyAlignment="1">
      <alignment horizontal="center" vertical="center" wrapText="1"/>
    </xf>
    <xf numFmtId="0" fontId="110" fillId="0" borderId="37" xfId="0" applyFont="1" applyBorder="1" applyAlignment="1">
      <alignment horizontal="left" vertical="center"/>
    </xf>
    <xf numFmtId="0" fontId="111" fillId="11" borderId="38" xfId="0" applyFont="1" applyFill="1" applyBorder="1" applyAlignment="1">
      <alignment horizontal="center" vertical="center" wrapText="1"/>
    </xf>
    <xf numFmtId="0" fontId="111" fillId="11" borderId="39" xfId="0" applyFont="1" applyFill="1" applyBorder="1" applyAlignment="1">
      <alignment horizontal="center" vertical="center" wrapText="1"/>
    </xf>
    <xf numFmtId="3" fontId="111" fillId="11" borderId="39" xfId="0" applyNumberFormat="1" applyFont="1" applyFill="1" applyBorder="1" applyAlignment="1">
      <alignment horizontal="center" vertical="center" wrapText="1"/>
    </xf>
    <xf numFmtId="4" fontId="111" fillId="11" borderId="39" xfId="0" applyNumberFormat="1" applyFont="1" applyFill="1" applyBorder="1" applyAlignment="1">
      <alignment horizontal="center" vertical="center" wrapText="1"/>
    </xf>
    <xf numFmtId="4" fontId="111" fillId="11" borderId="14" xfId="0" applyNumberFormat="1" applyFont="1" applyFill="1" applyBorder="1" applyAlignment="1">
      <alignment horizontal="center" vertical="center" wrapText="1"/>
    </xf>
    <xf numFmtId="0" fontId="111" fillId="11" borderId="44" xfId="0" applyFont="1" applyFill="1" applyBorder="1" applyAlignment="1">
      <alignment horizontal="center" vertical="center" wrapText="1"/>
    </xf>
    <xf numFmtId="0" fontId="111" fillId="11" borderId="47" xfId="0" applyFont="1" applyFill="1" applyBorder="1" applyAlignment="1">
      <alignment horizontal="center" vertical="center" wrapText="1"/>
    </xf>
    <xf numFmtId="0" fontId="113" fillId="0" borderId="73" xfId="0" applyFont="1" applyBorder="1" applyAlignment="1">
      <alignment horizontal="justify" vertical="center" wrapText="1"/>
    </xf>
    <xf numFmtId="0" fontId="113" fillId="0" borderId="74" xfId="0" applyFont="1" applyBorder="1" applyAlignment="1">
      <alignment horizontal="justify" vertical="center" wrapText="1"/>
    </xf>
    <xf numFmtId="0" fontId="113" fillId="0" borderId="70" xfId="0" applyFont="1" applyBorder="1" applyAlignment="1">
      <alignment horizontal="justify" vertical="center" wrapText="1"/>
    </xf>
    <xf numFmtId="0" fontId="113" fillId="0" borderId="71" xfId="0" applyFont="1" applyBorder="1" applyAlignment="1">
      <alignment horizontal="justify" vertical="center" wrapText="1"/>
    </xf>
    <xf numFmtId="4" fontId="113" fillId="0" borderId="76" xfId="0" applyNumberFormat="1" applyFont="1" applyBorder="1" applyAlignment="1">
      <alignment horizontal="center" vertical="center" wrapText="1"/>
    </xf>
    <xf numFmtId="4" fontId="113" fillId="0" borderId="52" xfId="0" applyNumberFormat="1" applyFont="1" applyBorder="1" applyAlignment="1">
      <alignment horizontal="center" vertical="center" wrapText="1"/>
    </xf>
    <xf numFmtId="3" fontId="113" fillId="0" borderId="58" xfId="0" applyNumberFormat="1" applyFont="1" applyBorder="1" applyAlignment="1">
      <alignment horizontal="center" vertical="center" wrapText="1"/>
    </xf>
    <xf numFmtId="3" fontId="113" fillId="0" borderId="76" xfId="0" applyNumberFormat="1" applyFont="1" applyBorder="1" applyAlignment="1">
      <alignment horizontal="center" vertical="center" wrapText="1"/>
    </xf>
    <xf numFmtId="3" fontId="113" fillId="0" borderId="52" xfId="0" applyNumberFormat="1" applyFont="1" applyBorder="1" applyAlignment="1">
      <alignment horizontal="center" vertical="center" wrapText="1"/>
    </xf>
    <xf numFmtId="0" fontId="113" fillId="0" borderId="68" xfId="0" applyFont="1" applyBorder="1" applyAlignment="1">
      <alignment horizontal="justify" vertical="center" wrapText="1"/>
    </xf>
    <xf numFmtId="0" fontId="113" fillId="0" borderId="69" xfId="0" applyFont="1" applyBorder="1" applyAlignment="1">
      <alignment horizontal="justify" vertical="center" wrapText="1"/>
    </xf>
    <xf numFmtId="4" fontId="113" fillId="0" borderId="51" xfId="0" applyNumberFormat="1" applyFont="1" applyBorder="1" applyAlignment="1">
      <alignment horizontal="center" vertical="center" wrapText="1"/>
    </xf>
    <xf numFmtId="3" fontId="113" fillId="0" borderId="51" xfId="0" applyNumberFormat="1" applyFont="1" applyBorder="1" applyAlignment="1">
      <alignment horizontal="center" vertical="center" wrapText="1"/>
    </xf>
    <xf numFmtId="0" fontId="112" fillId="0" borderId="98" xfId="0" applyFont="1" applyBorder="1" applyAlignment="1">
      <alignment horizontal="justify" vertical="center" wrapText="1"/>
    </xf>
    <xf numFmtId="0" fontId="112" fillId="0" borderId="83" xfId="0" applyFont="1" applyBorder="1" applyAlignment="1">
      <alignment horizontal="justify" vertical="center" wrapText="1"/>
    </xf>
    <xf numFmtId="0" fontId="112" fillId="0" borderId="170" xfId="0" applyFont="1" applyBorder="1" applyAlignment="1">
      <alignment horizontal="justify" vertical="center" wrapText="1"/>
    </xf>
    <xf numFmtId="0" fontId="112" fillId="0" borderId="171" xfId="0" applyFont="1" applyBorder="1" applyAlignment="1">
      <alignment horizontal="justify" vertical="center" wrapText="1"/>
    </xf>
    <xf numFmtId="0" fontId="112" fillId="0" borderId="68" xfId="0" applyFont="1" applyBorder="1" applyAlignment="1">
      <alignment horizontal="justify" vertical="center" wrapText="1"/>
    </xf>
    <xf numFmtId="0" fontId="112" fillId="0" borderId="69" xfId="0" applyFont="1" applyBorder="1" applyAlignment="1">
      <alignment horizontal="justify" vertical="center" wrapText="1"/>
    </xf>
    <xf numFmtId="0" fontId="112" fillId="0" borderId="70" xfId="0" applyFont="1" applyBorder="1" applyAlignment="1">
      <alignment horizontal="justify" vertical="center" wrapText="1"/>
    </xf>
    <xf numFmtId="0" fontId="112" fillId="0" borderId="71" xfId="0" applyFont="1" applyBorder="1" applyAlignment="1">
      <alignment horizontal="justify" vertical="center" wrapText="1"/>
    </xf>
    <xf numFmtId="3" fontId="113" fillId="0" borderId="53" xfId="0" applyNumberFormat="1" applyFont="1" applyBorder="1" applyAlignment="1">
      <alignment horizontal="center" vertical="center" wrapText="1"/>
    </xf>
    <xf numFmtId="3" fontId="113" fillId="0" borderId="0" xfId="0" applyNumberFormat="1" applyFont="1" applyAlignment="1">
      <alignment horizontal="center" vertical="center" wrapText="1"/>
    </xf>
    <xf numFmtId="3" fontId="113" fillId="0" borderId="15" xfId="0" applyNumberFormat="1" applyFont="1" applyBorder="1" applyAlignment="1">
      <alignment horizontal="center" vertical="center" wrapText="1"/>
    </xf>
    <xf numFmtId="0" fontId="113" fillId="0" borderId="19" xfId="0" applyFont="1" applyBorder="1" applyAlignment="1">
      <alignment horizontal="justify" vertical="center" wrapText="1"/>
    </xf>
    <xf numFmtId="4" fontId="113" fillId="0" borderId="19" xfId="0" applyNumberFormat="1" applyFont="1" applyBorder="1" applyAlignment="1">
      <alignment horizontal="center" vertical="center" wrapText="1"/>
    </xf>
    <xf numFmtId="3" fontId="27" fillId="0" borderId="89" xfId="0" applyNumberFormat="1" applyFont="1" applyBorder="1" applyAlignment="1">
      <alignment horizontal="justify" vertical="justify" wrapText="1"/>
    </xf>
    <xf numFmtId="3" fontId="27" fillId="0" borderId="43" xfId="0" applyNumberFormat="1" applyFont="1" applyBorder="1" applyAlignment="1">
      <alignment horizontal="justify" vertical="justify" wrapText="1"/>
    </xf>
    <xf numFmtId="49" fontId="27" fillId="0" borderId="64" xfId="0" applyNumberFormat="1" applyFont="1" applyBorder="1" applyAlignment="1">
      <alignment horizontal="left" vertical="center" wrapText="1"/>
    </xf>
    <xf numFmtId="49" fontId="27" fillId="0" borderId="79" xfId="0" applyNumberFormat="1" applyFont="1" applyBorder="1" applyAlignment="1">
      <alignment horizontal="left" vertical="center" wrapText="1"/>
    </xf>
    <xf numFmtId="49" fontId="27" fillId="0" borderId="80" xfId="0" applyNumberFormat="1" applyFont="1" applyBorder="1" applyAlignment="1">
      <alignment horizontal="left" vertical="center" wrapText="1"/>
    </xf>
    <xf numFmtId="0" fontId="38" fillId="11" borderId="68" xfId="0" applyFont="1" applyFill="1" applyBorder="1" applyAlignment="1">
      <alignment horizontal="center" vertical="center" wrapText="1"/>
    </xf>
    <xf numFmtId="0" fontId="38" fillId="11" borderId="69" xfId="0" applyFont="1" applyFill="1" applyBorder="1" applyAlignment="1">
      <alignment horizontal="center" vertical="center" wrapText="1"/>
    </xf>
    <xf numFmtId="0" fontId="38" fillId="11" borderId="73" xfId="0" applyFont="1" applyFill="1" applyBorder="1" applyAlignment="1">
      <alignment horizontal="center" vertical="center" wrapText="1"/>
    </xf>
    <xf numFmtId="0" fontId="38" fillId="11" borderId="74" xfId="0" applyFont="1" applyFill="1" applyBorder="1" applyAlignment="1">
      <alignment horizontal="center" vertical="center" wrapText="1"/>
    </xf>
    <xf numFmtId="3" fontId="38" fillId="11" borderId="51" xfId="0" applyNumberFormat="1" applyFont="1" applyFill="1" applyBorder="1" applyAlignment="1">
      <alignment horizontal="center" vertical="center" wrapText="1"/>
    </xf>
    <xf numFmtId="3" fontId="38" fillId="11" borderId="76" xfId="0" applyNumberFormat="1" applyFont="1" applyFill="1" applyBorder="1" applyAlignment="1">
      <alignment horizontal="center" vertical="center" wrapText="1"/>
    </xf>
    <xf numFmtId="0" fontId="38" fillId="11" borderId="51" xfId="0" applyFont="1" applyFill="1" applyBorder="1" applyAlignment="1">
      <alignment horizontal="center" vertical="center" wrapText="1"/>
    </xf>
    <xf numFmtId="0" fontId="38" fillId="11" borderId="76" xfId="0" applyFont="1" applyFill="1" applyBorder="1" applyAlignment="1">
      <alignment horizontal="center" vertical="center" wrapText="1"/>
    </xf>
    <xf numFmtId="3" fontId="38" fillId="11" borderId="169" xfId="0" applyNumberFormat="1" applyFont="1" applyFill="1" applyBorder="1" applyAlignment="1">
      <alignment horizontal="center" vertical="center" wrapText="1"/>
    </xf>
    <xf numFmtId="0" fontId="112" fillId="0" borderId="19" xfId="0" applyFont="1" applyBorder="1" applyAlignment="1">
      <alignment horizontal="justify" vertical="top" wrapText="1"/>
    </xf>
    <xf numFmtId="0" fontId="38" fillId="11" borderId="174" xfId="0" applyFont="1" applyFill="1" applyBorder="1" applyAlignment="1">
      <alignment horizontal="center" vertical="center" wrapText="1"/>
    </xf>
    <xf numFmtId="0" fontId="38" fillId="11" borderId="179" xfId="0" applyFont="1" applyFill="1" applyBorder="1" applyAlignment="1">
      <alignment horizontal="center" vertical="center" wrapText="1"/>
    </xf>
    <xf numFmtId="0" fontId="38" fillId="11" borderId="175" xfId="0" applyFont="1" applyFill="1" applyBorder="1" applyAlignment="1">
      <alignment horizontal="center" vertical="center" wrapText="1"/>
    </xf>
    <xf numFmtId="0" fontId="38" fillId="11" borderId="176" xfId="0" applyFont="1" applyFill="1" applyBorder="1" applyAlignment="1">
      <alignment horizontal="center" vertical="center" wrapText="1"/>
    </xf>
    <xf numFmtId="0" fontId="38" fillId="11" borderId="180" xfId="0" applyFont="1" applyFill="1" applyBorder="1" applyAlignment="1">
      <alignment horizontal="center" vertical="center" wrapText="1"/>
    </xf>
    <xf numFmtId="0" fontId="38" fillId="11" borderId="181" xfId="0" applyFont="1" applyFill="1" applyBorder="1" applyAlignment="1">
      <alignment horizontal="center" vertical="center" wrapText="1"/>
    </xf>
    <xf numFmtId="3" fontId="38" fillId="11" borderId="40" xfId="0" applyNumberFormat="1" applyFont="1" applyFill="1" applyBorder="1" applyAlignment="1">
      <alignment horizontal="center" vertical="center" wrapText="1"/>
    </xf>
    <xf numFmtId="3" fontId="38" fillId="11" borderId="52" xfId="0" applyNumberFormat="1" applyFont="1" applyFill="1" applyBorder="1" applyAlignment="1">
      <alignment horizontal="center" vertical="center" wrapText="1"/>
    </xf>
    <xf numFmtId="3" fontId="38" fillId="11" borderId="41" xfId="0" applyNumberFormat="1" applyFont="1" applyFill="1" applyBorder="1" applyAlignment="1">
      <alignment horizontal="center" vertical="center" wrapText="1"/>
    </xf>
    <xf numFmtId="3" fontId="38" fillId="11" borderId="42" xfId="0" applyNumberFormat="1" applyFont="1" applyFill="1" applyBorder="1" applyAlignment="1">
      <alignment horizontal="center" vertical="center" wrapText="1"/>
    </xf>
    <xf numFmtId="3" fontId="38" fillId="11" borderId="43" xfId="0" applyNumberFormat="1" applyFont="1" applyFill="1" applyBorder="1" applyAlignment="1">
      <alignment horizontal="center" vertical="center" wrapText="1"/>
    </xf>
    <xf numFmtId="0" fontId="38" fillId="11" borderId="40" xfId="0" applyFont="1" applyFill="1" applyBorder="1" applyAlignment="1">
      <alignment horizontal="center" vertical="center" wrapText="1"/>
    </xf>
    <xf numFmtId="0" fontId="38" fillId="11" borderId="52" xfId="0" applyFont="1" applyFill="1" applyBorder="1" applyAlignment="1">
      <alignment horizontal="center" vertical="center" wrapText="1"/>
    </xf>
    <xf numFmtId="0" fontId="38" fillId="11" borderId="177" xfId="0" applyFont="1" applyFill="1" applyBorder="1" applyAlignment="1">
      <alignment horizontal="center" vertical="center" wrapText="1"/>
    </xf>
    <xf numFmtId="0" fontId="38" fillId="11" borderId="178" xfId="0" applyFont="1" applyFill="1" applyBorder="1" applyAlignment="1">
      <alignment horizontal="center" vertical="center" wrapText="1"/>
    </xf>
    <xf numFmtId="0" fontId="38" fillId="11" borderId="92" xfId="0" applyFont="1" applyFill="1" applyBorder="1" applyAlignment="1">
      <alignment horizontal="center" vertical="center" wrapText="1"/>
    </xf>
    <xf numFmtId="0" fontId="38" fillId="11" borderId="99" xfId="0" applyFont="1" applyFill="1" applyBorder="1" applyAlignment="1">
      <alignment horizontal="center" vertical="center" wrapText="1"/>
    </xf>
    <xf numFmtId="0" fontId="38" fillId="11" borderId="182" xfId="0" applyFont="1" applyFill="1" applyBorder="1" applyAlignment="1">
      <alignment horizontal="center" vertical="center" wrapText="1"/>
    </xf>
    <xf numFmtId="164" fontId="19" fillId="3" borderId="19" xfId="1" applyFont="1" applyFill="1" applyBorder="1" applyAlignment="1">
      <alignment horizontal="center" vertical="center"/>
    </xf>
    <xf numFmtId="166" fontId="19" fillId="0" borderId="19" xfId="0" applyNumberFormat="1" applyFont="1" applyBorder="1" applyAlignment="1">
      <alignment horizontal="center" vertical="center"/>
    </xf>
    <xf numFmtId="4" fontId="38" fillId="0" borderId="19" xfId="0" applyNumberFormat="1" applyFont="1" applyBorder="1" applyAlignment="1">
      <alignment horizontal="center" vertical="center" wrapText="1"/>
    </xf>
    <xf numFmtId="49" fontId="27" fillId="0" borderId="16" xfId="0" applyNumberFormat="1" applyFont="1" applyBorder="1" applyAlignment="1">
      <alignment horizontal="center" vertical="center" wrapText="1"/>
    </xf>
    <xf numFmtId="49" fontId="27" fillId="0" borderId="17" xfId="0" applyNumberFormat="1" applyFont="1" applyBorder="1" applyAlignment="1">
      <alignment horizontal="center" vertical="center" wrapText="1"/>
    </xf>
    <xf numFmtId="49" fontId="27" fillId="0" borderId="20" xfId="0" applyNumberFormat="1" applyFont="1" applyBorder="1" applyAlignment="1">
      <alignment horizontal="center" vertical="center" wrapText="1"/>
    </xf>
    <xf numFmtId="0" fontId="64" fillId="3" borderId="19" xfId="0" applyFont="1" applyFill="1" applyBorder="1" applyAlignment="1">
      <alignment horizontal="left" vertical="center"/>
    </xf>
    <xf numFmtId="0" fontId="64" fillId="3" borderId="16" xfId="0" applyFont="1" applyFill="1" applyBorder="1" applyAlignment="1">
      <alignment horizontal="left" vertical="center"/>
    </xf>
    <xf numFmtId="0" fontId="19" fillId="11" borderId="19" xfId="0" applyFont="1" applyFill="1" applyBorder="1" applyAlignment="1">
      <alignment horizontal="center" vertical="center"/>
    </xf>
    <xf numFmtId="0" fontId="26" fillId="11" borderId="19"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38" fillId="10" borderId="19" xfId="0" applyFont="1" applyFill="1" applyBorder="1" applyAlignment="1">
      <alignment horizontal="center" vertical="center"/>
    </xf>
    <xf numFmtId="0" fontId="27" fillId="10" borderId="19" xfId="0" applyFont="1" applyFill="1" applyBorder="1" applyAlignment="1">
      <alignment horizontal="center" vertical="center"/>
    </xf>
    <xf numFmtId="0" fontId="48" fillId="11" borderId="16" xfId="0" applyFont="1" applyFill="1" applyBorder="1" applyAlignment="1">
      <alignment horizontal="center" vertical="center"/>
    </xf>
    <xf numFmtId="0" fontId="48" fillId="11" borderId="17" xfId="0" applyFont="1" applyFill="1" applyBorder="1" applyAlignment="1">
      <alignment horizontal="center" vertical="center"/>
    </xf>
    <xf numFmtId="0" fontId="48" fillId="11" borderId="20" xfId="0" applyFont="1" applyFill="1" applyBorder="1" applyAlignment="1">
      <alignment horizontal="center" vertical="center"/>
    </xf>
    <xf numFmtId="0" fontId="116" fillId="3" borderId="19" xfId="0" applyFont="1" applyFill="1" applyBorder="1" applyAlignment="1">
      <alignment horizontal="left" vertical="center"/>
    </xf>
    <xf numFmtId="3" fontId="26" fillId="11" borderId="19" xfId="0" applyNumberFormat="1" applyFont="1" applyFill="1" applyBorder="1" applyAlignment="1">
      <alignment horizontal="center" vertical="center" wrapText="1"/>
    </xf>
    <xf numFmtId="3" fontId="19" fillId="11" borderId="19" xfId="0" applyNumberFormat="1" applyFont="1" applyFill="1" applyBorder="1" applyAlignment="1">
      <alignment horizontal="center" vertical="center" wrapText="1"/>
    </xf>
    <xf numFmtId="3" fontId="26" fillId="11" borderId="19" xfId="0" applyNumberFormat="1" applyFont="1" applyFill="1" applyBorder="1" applyAlignment="1">
      <alignment horizontal="center" vertical="center"/>
    </xf>
    <xf numFmtId="3" fontId="19" fillId="11" borderId="19" xfId="0" applyNumberFormat="1" applyFont="1" applyFill="1" applyBorder="1" applyAlignment="1">
      <alignment horizontal="center" vertical="center"/>
    </xf>
    <xf numFmtId="0" fontId="48" fillId="10" borderId="19" xfId="0" applyFont="1" applyFill="1" applyBorder="1" applyAlignment="1">
      <alignment horizontal="center" vertical="center"/>
    </xf>
    <xf numFmtId="0" fontId="117" fillId="10" borderId="19" xfId="0" applyFont="1" applyFill="1" applyBorder="1" applyAlignment="1">
      <alignment horizontal="center" vertical="center"/>
    </xf>
    <xf numFmtId="0" fontId="38" fillId="11" borderId="27" xfId="0" applyFont="1" applyFill="1" applyBorder="1" applyAlignment="1">
      <alignment horizontal="center" vertical="center"/>
    </xf>
    <xf numFmtId="0" fontId="38" fillId="11" borderId="21" xfId="0" applyFont="1" applyFill="1" applyBorder="1" applyAlignment="1">
      <alignment horizontal="center" vertical="center"/>
    </xf>
    <xf numFmtId="0" fontId="38" fillId="11" borderId="26" xfId="0" applyFont="1" applyFill="1" applyBorder="1" applyAlignment="1">
      <alignment horizontal="center" vertical="center"/>
    </xf>
    <xf numFmtId="0" fontId="38" fillId="11" borderId="22" xfId="0" applyFont="1" applyFill="1" applyBorder="1" applyAlignment="1">
      <alignment horizontal="center" vertical="center"/>
    </xf>
    <xf numFmtId="0" fontId="38" fillId="11" borderId="15" xfId="0" applyFont="1" applyFill="1" applyBorder="1" applyAlignment="1">
      <alignment horizontal="center" vertical="center"/>
    </xf>
    <xf numFmtId="0" fontId="38" fillId="11" borderId="13" xfId="0" applyFont="1" applyFill="1" applyBorder="1" applyAlignment="1">
      <alignment horizontal="center" vertical="center"/>
    </xf>
    <xf numFmtId="0" fontId="27" fillId="0" borderId="19" xfId="0" applyFont="1" applyBorder="1" applyAlignment="1">
      <alignment horizontal="justify" vertical="justify" wrapText="1"/>
    </xf>
    <xf numFmtId="0" fontId="27" fillId="0" borderId="19" xfId="0" applyFont="1" applyBorder="1" applyAlignment="1">
      <alignment horizontal="left" vertical="center" wrapText="1"/>
    </xf>
    <xf numFmtId="0" fontId="48" fillId="11" borderId="19" xfId="0" applyFont="1" applyFill="1" applyBorder="1" applyAlignment="1">
      <alignment horizontal="center" vertical="center"/>
    </xf>
    <xf numFmtId="0" fontId="117" fillId="11" borderId="19" xfId="0" applyFont="1" applyFill="1" applyBorder="1" applyAlignment="1">
      <alignment horizontal="center" vertical="center"/>
    </xf>
    <xf numFmtId="4" fontId="27" fillId="0" borderId="19" xfId="0" applyNumberFormat="1" applyFont="1" applyBorder="1" applyAlignment="1">
      <alignment horizontal="center" vertical="center" wrapText="1"/>
    </xf>
    <xf numFmtId="0" fontId="27" fillId="8" borderId="19" xfId="0" applyFont="1" applyFill="1" applyBorder="1" applyAlignment="1">
      <alignment horizontal="left" vertical="center" wrapText="1"/>
    </xf>
    <xf numFmtId="0" fontId="8" fillId="9" borderId="4" xfId="0" applyFont="1" applyFill="1" applyBorder="1" applyAlignment="1">
      <alignment horizontal="center" vertical="top"/>
    </xf>
    <xf numFmtId="0" fontId="9" fillId="9" borderId="5" xfId="0" applyFont="1" applyFill="1" applyBorder="1" applyAlignment="1">
      <alignment horizontal="center" vertical="top"/>
    </xf>
    <xf numFmtId="0" fontId="9" fillId="9" borderId="6" xfId="0" applyFont="1" applyFill="1" applyBorder="1" applyAlignment="1">
      <alignment horizontal="center" vertical="top"/>
    </xf>
    <xf numFmtId="166" fontId="1" fillId="0" borderId="23" xfId="0" applyNumberFormat="1" applyFont="1" applyBorder="1" applyAlignment="1">
      <alignment horizontal="right" vertical="center"/>
    </xf>
    <xf numFmtId="166" fontId="1" fillId="0" borderId="24" xfId="0" applyNumberFormat="1" applyFont="1" applyBorder="1" applyAlignment="1">
      <alignment horizontal="right" vertical="center"/>
    </xf>
    <xf numFmtId="166" fontId="1" fillId="0" borderId="12" xfId="0" applyNumberFormat="1" applyFont="1" applyBorder="1" applyAlignment="1">
      <alignment horizontal="right" vertical="center"/>
    </xf>
    <xf numFmtId="0" fontId="0" fillId="3" borderId="23" xfId="0" applyFill="1" applyBorder="1" applyAlignment="1">
      <alignment horizontal="left" vertical="top" wrapText="1"/>
    </xf>
    <xf numFmtId="0" fontId="0" fillId="3" borderId="24" xfId="0" applyFill="1" applyBorder="1" applyAlignment="1">
      <alignment horizontal="left" vertical="top" wrapText="1"/>
    </xf>
    <xf numFmtId="0" fontId="0" fillId="3" borderId="12" xfId="0" applyFill="1" applyBorder="1" applyAlignment="1">
      <alignment horizontal="left" vertical="top" wrapText="1"/>
    </xf>
    <xf numFmtId="0" fontId="5" fillId="9" borderId="19" xfId="0" applyFont="1" applyFill="1" applyBorder="1" applyAlignment="1">
      <alignment horizontal="center" vertical="top"/>
    </xf>
    <xf numFmtId="0" fontId="10" fillId="9" borderId="19" xfId="0" applyFont="1" applyFill="1" applyBorder="1" applyAlignment="1">
      <alignment horizontal="center" vertical="top"/>
    </xf>
    <xf numFmtId="0" fontId="2" fillId="9" borderId="19" xfId="0" applyFont="1" applyFill="1" applyBorder="1" applyAlignment="1">
      <alignment horizontal="center" vertical="top"/>
    </xf>
    <xf numFmtId="0" fontId="2" fillId="9" borderId="19" xfId="0" applyFont="1" applyFill="1" applyBorder="1"/>
    <xf numFmtId="49" fontId="10" fillId="0" borderId="23" xfId="0" applyNumberFormat="1" applyFont="1" applyBorder="1" applyAlignment="1">
      <alignment horizontal="left" vertical="top" wrapText="1"/>
    </xf>
    <xf numFmtId="49" fontId="10" fillId="0" borderId="24" xfId="0" applyNumberFormat="1" applyFont="1" applyBorder="1" applyAlignment="1">
      <alignment horizontal="left" vertical="top" wrapText="1"/>
    </xf>
    <xf numFmtId="49" fontId="10" fillId="0" borderId="12" xfId="0" applyNumberFormat="1" applyFont="1" applyBorder="1" applyAlignment="1">
      <alignment horizontal="left" vertical="top" wrapText="1"/>
    </xf>
    <xf numFmtId="4" fontId="1" fillId="0" borderId="23" xfId="0" applyNumberFormat="1" applyFont="1" applyBorder="1" applyAlignment="1">
      <alignment horizontal="right" vertical="center" wrapText="1"/>
    </xf>
    <xf numFmtId="0" fontId="1" fillId="0" borderId="24" xfId="0" applyFont="1" applyBorder="1" applyAlignment="1">
      <alignment horizontal="right" vertical="center" wrapText="1"/>
    </xf>
    <xf numFmtId="0" fontId="5" fillId="20" borderId="3"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5" fillId="20" borderId="15"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0" fillId="3" borderId="23" xfId="0" applyFont="1" applyFill="1" applyBorder="1" applyAlignment="1">
      <alignment horizontal="left" vertical="top" wrapText="1"/>
    </xf>
    <xf numFmtId="0" fontId="10" fillId="3" borderId="24" xfId="0" applyFont="1" applyFill="1" applyBorder="1" applyAlignment="1">
      <alignment horizontal="left" vertical="top" wrapText="1"/>
    </xf>
    <xf numFmtId="0" fontId="10" fillId="3" borderId="12" xfId="0" applyFont="1" applyFill="1" applyBorder="1" applyAlignment="1">
      <alignment horizontal="left" vertical="top" wrapText="1"/>
    </xf>
    <xf numFmtId="166" fontId="10" fillId="0" borderId="23" xfId="0" applyNumberFormat="1" applyFont="1" applyBorder="1" applyAlignment="1">
      <alignment horizontal="right" vertical="center"/>
    </xf>
    <xf numFmtId="166" fontId="10" fillId="0" borderId="24" xfId="0" applyNumberFormat="1" applyFont="1" applyBorder="1" applyAlignment="1">
      <alignment horizontal="right" vertical="center"/>
    </xf>
    <xf numFmtId="166" fontId="10" fillId="0" borderId="12" xfId="0" applyNumberFormat="1" applyFont="1" applyBorder="1" applyAlignment="1">
      <alignment horizontal="right" vertical="center"/>
    </xf>
    <xf numFmtId="0" fontId="10" fillId="0" borderId="19" xfId="0" applyFont="1" applyBorder="1" applyAlignment="1">
      <alignment horizontal="left" vertical="center" wrapText="1"/>
    </xf>
    <xf numFmtId="166" fontId="10" fillId="0" borderId="19" xfId="0" applyNumberFormat="1" applyFont="1" applyBorder="1" applyAlignment="1">
      <alignment horizontal="right" vertical="center"/>
    </xf>
    <xf numFmtId="0" fontId="10" fillId="0" borderId="23" xfId="0" applyFont="1" applyBorder="1" applyAlignment="1">
      <alignment horizontal="left" vertical="top" wrapText="1"/>
    </xf>
    <xf numFmtId="0" fontId="10" fillId="0" borderId="160" xfId="0" applyFont="1" applyBorder="1" applyAlignment="1">
      <alignment horizontal="left" vertical="top" wrapText="1"/>
    </xf>
    <xf numFmtId="0" fontId="10" fillId="0" borderId="2" xfId="0" applyFont="1" applyBorder="1" applyAlignment="1">
      <alignment horizontal="center" vertical="center" wrapText="1"/>
    </xf>
    <xf numFmtId="164" fontId="1" fillId="0" borderId="23" xfId="0" applyNumberFormat="1" applyFont="1" applyBorder="1" applyAlignment="1">
      <alignment horizontal="right" vertical="center"/>
    </xf>
    <xf numFmtId="164" fontId="1" fillId="0" borderId="24" xfId="0" applyNumberFormat="1" applyFont="1" applyBorder="1" applyAlignment="1">
      <alignment horizontal="right" vertical="center"/>
    </xf>
    <xf numFmtId="164" fontId="1" fillId="0" borderId="12" xfId="0" applyNumberFormat="1" applyFont="1" applyBorder="1" applyAlignment="1">
      <alignment horizontal="right" vertical="center"/>
    </xf>
    <xf numFmtId="0" fontId="10" fillId="0" borderId="24" xfId="0" applyFont="1" applyBorder="1" applyAlignment="1">
      <alignment horizontal="left" vertical="top" wrapText="1"/>
    </xf>
    <xf numFmtId="4" fontId="1" fillId="0" borderId="23" xfId="0" applyNumberFormat="1" applyFont="1" applyBorder="1" applyAlignment="1">
      <alignment horizontal="right" vertical="center"/>
    </xf>
    <xf numFmtId="0" fontId="1" fillId="0" borderId="24" xfId="0" applyFont="1" applyBorder="1" applyAlignment="1">
      <alignment horizontal="right" vertical="center"/>
    </xf>
    <xf numFmtId="166" fontId="1" fillId="0" borderId="23" xfId="0" applyNumberFormat="1" applyFont="1" applyBorder="1" applyAlignment="1">
      <alignment horizontal="center" vertical="center"/>
    </xf>
    <xf numFmtId="166" fontId="1" fillId="0" borderId="24" xfId="0" applyNumberFormat="1" applyFont="1" applyBorder="1" applyAlignment="1">
      <alignment horizontal="center" vertical="center"/>
    </xf>
    <xf numFmtId="166" fontId="1" fillId="0" borderId="12" xfId="0" applyNumberFormat="1" applyFont="1" applyBorder="1" applyAlignment="1">
      <alignment horizontal="center" vertical="center"/>
    </xf>
    <xf numFmtId="0" fontId="5" fillId="20" borderId="8" xfId="0" applyFont="1" applyFill="1" applyBorder="1" applyAlignment="1">
      <alignment horizontal="center" vertical="center"/>
    </xf>
    <xf numFmtId="0" fontId="5" fillId="20" borderId="9" xfId="0" applyFont="1" applyFill="1" applyBorder="1" applyAlignment="1">
      <alignment horizontal="center" vertical="center"/>
    </xf>
    <xf numFmtId="0" fontId="5" fillId="20" borderId="10" xfId="0" applyFont="1" applyFill="1" applyBorder="1" applyAlignment="1">
      <alignment horizontal="center" vertical="center"/>
    </xf>
    <xf numFmtId="0" fontId="5" fillId="20" borderId="16" xfId="0" applyFont="1" applyFill="1" applyBorder="1" applyAlignment="1">
      <alignment horizontal="center" vertical="center"/>
    </xf>
    <xf numFmtId="0" fontId="5" fillId="20" borderId="17" xfId="0" applyFont="1" applyFill="1" applyBorder="1" applyAlignment="1">
      <alignment horizontal="center" vertical="center"/>
    </xf>
    <xf numFmtId="0" fontId="5" fillId="20" borderId="18" xfId="0" applyFont="1" applyFill="1" applyBorder="1" applyAlignment="1">
      <alignment horizontal="center" vertical="center"/>
    </xf>
    <xf numFmtId="4" fontId="1" fillId="3" borderId="23" xfId="0" applyNumberFormat="1" applyFont="1" applyFill="1" applyBorder="1" applyAlignment="1">
      <alignment horizontal="center" vertical="center"/>
    </xf>
    <xf numFmtId="4" fontId="1" fillId="3" borderId="24" xfId="0" applyNumberFormat="1" applyFont="1" applyFill="1" applyBorder="1" applyAlignment="1">
      <alignment horizontal="center" vertical="center"/>
    </xf>
    <xf numFmtId="4" fontId="1" fillId="3" borderId="12" xfId="0" applyNumberFormat="1" applyFont="1" applyFill="1" applyBorder="1" applyAlignment="1">
      <alignment horizontal="center" vertical="center"/>
    </xf>
    <xf numFmtId="0" fontId="3" fillId="2" borderId="1" xfId="0" applyFont="1" applyFill="1" applyBorder="1" applyAlignment="1">
      <alignment horizontal="center"/>
    </xf>
    <xf numFmtId="0" fontId="1" fillId="2" borderId="11" xfId="0" applyFont="1" applyFill="1" applyBorder="1" applyAlignment="1">
      <alignment horizontal="center"/>
    </xf>
    <xf numFmtId="0" fontId="3" fillId="2" borderId="2" xfId="0" applyFont="1" applyFill="1" applyBorder="1" applyAlignment="1">
      <alignment horizontal="center"/>
    </xf>
    <xf numFmtId="0" fontId="1" fillId="2" borderId="12" xfId="0" applyFont="1" applyFill="1" applyBorder="1" applyAlignment="1">
      <alignment horizontal="center"/>
    </xf>
    <xf numFmtId="0" fontId="3" fillId="2" borderId="3" xfId="0" applyFont="1" applyFill="1" applyBorder="1" applyAlignment="1">
      <alignment horizontal="center"/>
    </xf>
    <xf numFmtId="0" fontId="1" fillId="2" borderId="13" xfId="0" applyFont="1" applyFill="1" applyBorder="1" applyAlignment="1">
      <alignment horizontal="center"/>
    </xf>
    <xf numFmtId="3" fontId="29" fillId="2" borderId="29" xfId="0" applyNumberFormat="1" applyFont="1" applyFill="1" applyBorder="1" applyAlignment="1">
      <alignment horizontal="center" vertical="center" wrapText="1"/>
    </xf>
    <xf numFmtId="3" fontId="29" fillId="2" borderId="0" xfId="0" applyNumberFormat="1" applyFont="1" applyFill="1" applyAlignment="1">
      <alignment horizontal="center" vertical="center" wrapText="1"/>
    </xf>
    <xf numFmtId="0" fontId="122" fillId="10" borderId="30" xfId="0" applyFont="1" applyFill="1" applyBorder="1" applyAlignment="1">
      <alignment horizontal="center" vertical="top"/>
    </xf>
    <xf numFmtId="0" fontId="122" fillId="10" borderId="0" xfId="0" applyFont="1" applyFill="1" applyAlignment="1">
      <alignment horizontal="center" vertical="top"/>
    </xf>
    <xf numFmtId="0" fontId="126" fillId="2" borderId="24" xfId="0" applyFont="1" applyFill="1" applyBorder="1" applyAlignment="1">
      <alignment horizontal="center" wrapText="1"/>
    </xf>
    <xf numFmtId="0" fontId="10" fillId="2" borderId="12" xfId="0" applyFont="1" applyFill="1" applyBorder="1" applyAlignment="1">
      <alignment horizontal="center"/>
    </xf>
    <xf numFmtId="0" fontId="122" fillId="9" borderId="29" xfId="0" applyFont="1" applyFill="1" applyBorder="1" applyAlignment="1">
      <alignment horizontal="center" vertical="top"/>
    </xf>
    <xf numFmtId="0" fontId="122" fillId="9" borderId="0" xfId="0" applyFont="1" applyFill="1" applyAlignment="1">
      <alignment horizontal="center" vertical="top"/>
    </xf>
    <xf numFmtId="0" fontId="81" fillId="0" borderId="19" xfId="0" applyFont="1" applyBorder="1" applyAlignment="1">
      <alignment horizontal="center" vertical="center" wrapText="1"/>
    </xf>
    <xf numFmtId="4" fontId="81" fillId="0" borderId="19" xfId="0" applyNumberFormat="1" applyFont="1" applyBorder="1" applyAlignment="1">
      <alignment horizontal="center" vertical="center" wrapText="1"/>
    </xf>
    <xf numFmtId="0" fontId="81" fillId="0" borderId="23" xfId="0" applyFont="1" applyBorder="1" applyAlignment="1">
      <alignment horizontal="left" vertical="center" wrapText="1"/>
    </xf>
    <xf numFmtId="0" fontId="81" fillId="0" borderId="24" xfId="0" applyFont="1" applyBorder="1" applyAlignment="1">
      <alignment horizontal="left" vertical="center" wrapText="1"/>
    </xf>
    <xf numFmtId="0" fontId="121" fillId="0" borderId="24" xfId="0" applyFont="1" applyBorder="1" applyAlignment="1">
      <alignment horizontal="left" vertical="center" wrapText="1"/>
    </xf>
    <xf numFmtId="0" fontId="121" fillId="0" borderId="12" xfId="0" applyFont="1" applyBorder="1" applyAlignment="1">
      <alignment horizontal="left" vertical="center" wrapText="1"/>
    </xf>
    <xf numFmtId="4" fontId="81" fillId="0" borderId="19" xfId="0" applyNumberFormat="1" applyFont="1" applyBorder="1" applyAlignment="1">
      <alignment horizontal="center" vertical="center"/>
    </xf>
    <xf numFmtId="0" fontId="5" fillId="2" borderId="23" xfId="0" applyFont="1" applyFill="1" applyBorder="1" applyAlignment="1">
      <alignment horizontal="center"/>
    </xf>
    <xf numFmtId="0" fontId="10" fillId="2" borderId="24" xfId="0" applyFont="1" applyFill="1" applyBorder="1"/>
    <xf numFmtId="3" fontId="109" fillId="10" borderId="16" xfId="0" applyNumberFormat="1" applyFont="1" applyFill="1" applyBorder="1" applyAlignment="1">
      <alignment horizontal="center" vertical="center"/>
    </xf>
    <xf numFmtId="3" fontId="109" fillId="10" borderId="17" xfId="0" applyNumberFormat="1" applyFont="1" applyFill="1" applyBorder="1" applyAlignment="1">
      <alignment horizontal="center" vertical="center"/>
    </xf>
    <xf numFmtId="3" fontId="109" fillId="10" borderId="18" xfId="0" applyNumberFormat="1" applyFont="1" applyFill="1" applyBorder="1" applyAlignment="1">
      <alignment horizontal="center" vertical="center"/>
    </xf>
    <xf numFmtId="0" fontId="122" fillId="10" borderId="32" xfId="0" applyFont="1" applyFill="1" applyBorder="1" applyAlignment="1">
      <alignment horizontal="center" vertical="top"/>
    </xf>
    <xf numFmtId="0" fontId="122" fillId="10" borderId="33" xfId="0" applyFont="1" applyFill="1" applyBorder="1" applyAlignment="1">
      <alignment horizontal="center" vertical="top"/>
    </xf>
    <xf numFmtId="0" fontId="121" fillId="0" borderId="19" xfId="0" applyFont="1" applyBorder="1" applyAlignment="1">
      <alignment horizontal="center" vertical="top" wrapText="1"/>
    </xf>
    <xf numFmtId="3" fontId="29" fillId="0" borderId="19" xfId="0" applyNumberFormat="1" applyFont="1" applyBorder="1" applyAlignment="1">
      <alignment horizontal="center" vertical="center" wrapText="1"/>
    </xf>
    <xf numFmtId="3" fontId="29" fillId="0" borderId="23" xfId="0" applyNumberFormat="1" applyFont="1" applyBorder="1" applyAlignment="1">
      <alignment horizontal="center" vertical="center" wrapText="1"/>
    </xf>
    <xf numFmtId="3" fontId="29" fillId="0" borderId="24" xfId="0" applyNumberFormat="1" applyFont="1" applyBorder="1" applyAlignment="1">
      <alignment horizontal="center" vertical="center" wrapText="1"/>
    </xf>
    <xf numFmtId="3" fontId="29" fillId="0" borderId="12" xfId="0" applyNumberFormat="1" applyFont="1" applyBorder="1" applyAlignment="1">
      <alignment horizontal="center" vertical="center" wrapText="1"/>
    </xf>
    <xf numFmtId="0" fontId="7" fillId="0" borderId="32" xfId="0" applyFont="1" applyBorder="1" applyAlignment="1">
      <alignment horizontal="left"/>
    </xf>
    <xf numFmtId="0" fontId="7" fillId="0" borderId="33" xfId="0" applyFont="1" applyBorder="1" applyAlignment="1">
      <alignment horizontal="left"/>
    </xf>
    <xf numFmtId="0" fontId="7" fillId="0" borderId="34" xfId="0" applyFont="1" applyBorder="1" applyAlignment="1">
      <alignment horizontal="left"/>
    </xf>
    <xf numFmtId="4" fontId="29" fillId="0" borderId="19" xfId="0" applyNumberFormat="1" applyFont="1" applyBorder="1" applyAlignment="1">
      <alignment horizontal="center" vertical="center" wrapText="1"/>
    </xf>
    <xf numFmtId="3" fontId="29" fillId="3" borderId="23" xfId="0" applyNumberFormat="1" applyFont="1" applyFill="1" applyBorder="1" applyAlignment="1">
      <alignment horizontal="center" vertical="center" wrapText="1"/>
    </xf>
    <xf numFmtId="3" fontId="29" fillId="3" borderId="24" xfId="0" applyNumberFormat="1" applyFont="1" applyFill="1" applyBorder="1" applyAlignment="1">
      <alignment horizontal="center" vertical="center" wrapText="1"/>
    </xf>
    <xf numFmtId="3" fontId="29" fillId="3" borderId="12" xfId="0" applyNumberFormat="1" applyFont="1" applyFill="1" applyBorder="1" applyAlignment="1">
      <alignment horizontal="center" vertical="center" wrapText="1"/>
    </xf>
    <xf numFmtId="4" fontId="29" fillId="0" borderId="23" xfId="0" applyNumberFormat="1" applyFont="1" applyBorder="1" applyAlignment="1">
      <alignment horizontal="center" vertical="center" wrapText="1"/>
    </xf>
    <xf numFmtId="4" fontId="29" fillId="0" borderId="24" xfId="0" applyNumberFormat="1" applyFont="1" applyBorder="1" applyAlignment="1">
      <alignment horizontal="center" vertical="center" wrapText="1"/>
    </xf>
    <xf numFmtId="4" fontId="29" fillId="0" borderId="12" xfId="0" applyNumberFormat="1" applyFont="1" applyBorder="1" applyAlignment="1">
      <alignment horizontal="center" vertical="center" wrapText="1"/>
    </xf>
    <xf numFmtId="3" fontId="29" fillId="0" borderId="26" xfId="0" applyNumberFormat="1" applyFont="1" applyBorder="1" applyAlignment="1">
      <alignment horizontal="center" vertical="center" wrapText="1"/>
    </xf>
    <xf numFmtId="3" fontId="29" fillId="0" borderId="28" xfId="0" applyNumberFormat="1" applyFont="1" applyBorder="1" applyAlignment="1">
      <alignment horizontal="center" vertical="center" wrapText="1"/>
    </xf>
    <xf numFmtId="3" fontId="29" fillId="0" borderId="13" xfId="0" applyNumberFormat="1" applyFont="1" applyBorder="1" applyAlignment="1">
      <alignment horizontal="center" vertical="center" wrapText="1"/>
    </xf>
    <xf numFmtId="3" fontId="127" fillId="0" borderId="23" xfId="0" applyNumberFormat="1" applyFont="1" applyBorder="1" applyAlignment="1">
      <alignment horizontal="center" vertical="center" wrapText="1"/>
    </xf>
    <xf numFmtId="0" fontId="2" fillId="22" borderId="19" xfId="0" applyFont="1" applyFill="1" applyBorder="1" applyAlignment="1">
      <alignment horizontal="center" vertical="top"/>
    </xf>
    <xf numFmtId="0" fontId="2" fillId="22" borderId="19" xfId="0" applyFont="1" applyFill="1" applyBorder="1"/>
    <xf numFmtId="3" fontId="127" fillId="0" borderId="24" xfId="0" applyNumberFormat="1" applyFont="1" applyBorder="1" applyAlignment="1">
      <alignment horizontal="center" vertical="center" wrapText="1"/>
    </xf>
    <xf numFmtId="3" fontId="127" fillId="0" borderId="12" xfId="0" applyNumberFormat="1" applyFont="1" applyBorder="1" applyAlignment="1">
      <alignment horizontal="center" vertical="center" wrapText="1"/>
    </xf>
    <xf numFmtId="0" fontId="109" fillId="23" borderId="8" xfId="0" applyFont="1" applyFill="1" applyBorder="1" applyAlignment="1">
      <alignment horizontal="center" vertical="center"/>
    </xf>
    <xf numFmtId="0" fontId="109" fillId="23" borderId="9" xfId="0" applyFont="1" applyFill="1" applyBorder="1" applyAlignment="1">
      <alignment horizontal="center" vertical="center"/>
    </xf>
    <xf numFmtId="0" fontId="109" fillId="23" borderId="10" xfId="0" applyFont="1" applyFill="1" applyBorder="1" applyAlignment="1">
      <alignment horizontal="center" vertical="center"/>
    </xf>
    <xf numFmtId="0" fontId="109" fillId="23" borderId="27" xfId="0" applyFont="1" applyFill="1" applyBorder="1" applyAlignment="1">
      <alignment horizontal="center" vertical="center"/>
    </xf>
    <xf numFmtId="0" fontId="109" fillId="23" borderId="21" xfId="0" applyFont="1" applyFill="1" applyBorder="1" applyAlignment="1">
      <alignment horizontal="center" vertical="center"/>
    </xf>
    <xf numFmtId="0" fontId="109" fillId="23" borderId="149" xfId="0" applyFont="1" applyFill="1" applyBorder="1" applyAlignment="1">
      <alignment horizontal="center" vertical="center"/>
    </xf>
    <xf numFmtId="166" fontId="130" fillId="0" borderId="19" xfId="1" applyNumberFormat="1" applyFont="1" applyBorder="1" applyAlignment="1">
      <alignment horizontal="center" vertical="center"/>
    </xf>
    <xf numFmtId="0" fontId="86" fillId="0" borderId="19" xfId="0" applyFont="1" applyBorder="1" applyAlignment="1">
      <alignment horizontal="center" vertical="center" wrapText="1"/>
    </xf>
    <xf numFmtId="0" fontId="16" fillId="23" borderId="23" xfId="0" applyFont="1" applyFill="1" applyBorder="1" applyAlignment="1">
      <alignment horizontal="center" vertical="center"/>
    </xf>
    <xf numFmtId="0" fontId="16" fillId="23" borderId="12" xfId="0" applyFont="1" applyFill="1" applyBorder="1" applyAlignment="1">
      <alignment horizontal="center" vertical="center"/>
    </xf>
    <xf numFmtId="0" fontId="16" fillId="23" borderId="19" xfId="0" applyFont="1" applyFill="1" applyBorder="1" applyAlignment="1">
      <alignment horizontal="center" vertical="center" wrapText="1"/>
    </xf>
    <xf numFmtId="0" fontId="18" fillId="23" borderId="19" xfId="0" applyFont="1" applyFill="1" applyBorder="1" applyAlignment="1">
      <alignment horizontal="center" vertical="center" wrapText="1"/>
    </xf>
    <xf numFmtId="0" fontId="131" fillId="10" borderId="19" xfId="0" applyFont="1" applyFill="1" applyBorder="1" applyAlignment="1">
      <alignment horizontal="center" vertical="top"/>
    </xf>
    <xf numFmtId="0" fontId="80" fillId="10" borderId="19" xfId="0" applyFont="1" applyFill="1" applyBorder="1" applyAlignment="1">
      <alignment horizontal="center" vertical="top"/>
    </xf>
    <xf numFmtId="0" fontId="109" fillId="10" borderId="19" xfId="0" applyFont="1" applyFill="1" applyBorder="1" applyAlignment="1">
      <alignment horizontal="center" vertical="top"/>
    </xf>
    <xf numFmtId="0" fontId="109" fillId="23" borderId="19" xfId="0" applyFont="1" applyFill="1" applyBorder="1" applyAlignment="1">
      <alignment horizontal="center" vertical="center" wrapText="1"/>
    </xf>
    <xf numFmtId="0" fontId="8" fillId="10" borderId="19" xfId="0" applyFont="1" applyFill="1" applyBorder="1" applyAlignment="1">
      <alignment horizontal="center" vertical="top"/>
    </xf>
    <xf numFmtId="0" fontId="8" fillId="10" borderId="19" xfId="0" applyFont="1" applyFill="1" applyBorder="1"/>
    <xf numFmtId="0" fontId="16" fillId="23" borderId="1" xfId="0" applyFont="1" applyFill="1" applyBorder="1" applyAlignment="1">
      <alignment horizontal="center" vertical="center"/>
    </xf>
    <xf numFmtId="0" fontId="16" fillId="23" borderId="152" xfId="0" applyFont="1" applyFill="1" applyBorder="1" applyAlignment="1">
      <alignment horizontal="center" vertical="center"/>
    </xf>
    <xf numFmtId="0" fontId="16" fillId="23" borderId="2" xfId="0" applyFont="1" applyFill="1" applyBorder="1" applyAlignment="1">
      <alignment horizontal="center" vertical="center"/>
    </xf>
    <xf numFmtId="0" fontId="18" fillId="23" borderId="24" xfId="0" applyFont="1" applyFill="1" applyBorder="1" applyAlignment="1">
      <alignment horizontal="center" vertical="center"/>
    </xf>
    <xf numFmtId="0" fontId="16" fillId="23" borderId="3" xfId="0" applyFont="1" applyFill="1" applyBorder="1" applyAlignment="1">
      <alignment horizontal="center" vertical="center"/>
    </xf>
    <xf numFmtId="0" fontId="18" fillId="23" borderId="28" xfId="0" applyFont="1" applyFill="1" applyBorder="1" applyAlignment="1">
      <alignment horizontal="center" vertical="center"/>
    </xf>
    <xf numFmtId="0" fontId="109" fillId="23" borderId="3" xfId="0" applyFont="1" applyFill="1" applyBorder="1" applyAlignment="1">
      <alignment horizontal="center" vertical="center" wrapText="1"/>
    </xf>
    <xf numFmtId="0" fontId="109" fillId="23" borderId="7" xfId="0" applyFont="1" applyFill="1" applyBorder="1" applyAlignment="1">
      <alignment horizontal="center" vertical="center" wrapText="1"/>
    </xf>
    <xf numFmtId="0" fontId="109" fillId="23" borderId="0" xfId="0" applyFont="1" applyFill="1" applyAlignment="1">
      <alignment horizontal="center" vertical="center" wrapText="1"/>
    </xf>
    <xf numFmtId="0" fontId="109" fillId="23" borderId="28" xfId="0" applyFont="1" applyFill="1" applyBorder="1" applyAlignment="1">
      <alignment horizontal="center" vertical="center" wrapText="1"/>
    </xf>
    <xf numFmtId="0" fontId="10" fillId="3" borderId="19" xfId="0" applyFont="1" applyFill="1" applyBorder="1" applyAlignment="1">
      <alignment horizontal="center" vertical="top" wrapText="1"/>
    </xf>
    <xf numFmtId="168" fontId="0" fillId="3" borderId="19" xfId="0" applyNumberFormat="1" applyFill="1" applyBorder="1" applyAlignment="1">
      <alignment vertical="center" wrapText="1"/>
    </xf>
    <xf numFmtId="0" fontId="0" fillId="3" borderId="19" xfId="0" applyFill="1" applyBorder="1" applyAlignment="1">
      <alignment vertical="center" wrapText="1"/>
    </xf>
    <xf numFmtId="168" fontId="10" fillId="3" borderId="19" xfId="0" applyNumberFormat="1" applyFont="1" applyFill="1" applyBorder="1" applyAlignment="1">
      <alignment vertical="center" wrapText="1"/>
    </xf>
    <xf numFmtId="0" fontId="10" fillId="3" borderId="23" xfId="0" applyFont="1" applyFill="1" applyBorder="1" applyAlignment="1">
      <alignment vertical="center" wrapText="1"/>
    </xf>
    <xf numFmtId="0" fontId="0" fillId="3" borderId="23" xfId="0" applyFill="1" applyBorder="1" applyAlignment="1">
      <alignment horizontal="center" vertical="top" wrapText="1"/>
    </xf>
    <xf numFmtId="0" fontId="0" fillId="3" borderId="24" xfId="0" applyFill="1" applyBorder="1" applyAlignment="1">
      <alignment horizontal="center" vertical="top" wrapText="1"/>
    </xf>
    <xf numFmtId="0" fontId="0" fillId="3" borderId="12" xfId="0" applyFill="1" applyBorder="1" applyAlignment="1">
      <alignment horizontal="center" vertical="top" wrapText="1"/>
    </xf>
    <xf numFmtId="168" fontId="0" fillId="3" borderId="23" xfId="0" applyNumberFormat="1" applyFill="1" applyBorder="1" applyAlignment="1">
      <alignment horizontal="center" vertical="center" wrapText="1"/>
    </xf>
    <xf numFmtId="0" fontId="0" fillId="3" borderId="19" xfId="0" applyFill="1" applyBorder="1" applyAlignment="1">
      <alignment horizontal="center" vertical="top" wrapText="1"/>
    </xf>
    <xf numFmtId="164" fontId="0" fillId="0" borderId="19" xfId="1" applyFont="1" applyBorder="1" applyAlignment="1">
      <alignment vertical="center"/>
    </xf>
    <xf numFmtId="166" fontId="0" fillId="0" borderId="19" xfId="0" applyNumberFormat="1" applyBorder="1" applyAlignment="1">
      <alignment vertical="center"/>
    </xf>
    <xf numFmtId="168" fontId="0" fillId="3" borderId="19" xfId="0" applyNumberFormat="1" applyFill="1" applyBorder="1" applyAlignment="1">
      <alignment vertical="center"/>
    </xf>
    <xf numFmtId="3" fontId="38" fillId="13" borderId="14" xfId="0" applyNumberFormat="1" applyFont="1" applyFill="1" applyBorder="1" applyAlignment="1">
      <alignment horizontal="center" vertical="center" wrapText="1"/>
    </xf>
    <xf numFmtId="3" fontId="38" fillId="13" borderId="47" xfId="0" applyNumberFormat="1" applyFont="1" applyFill="1" applyBorder="1" applyAlignment="1">
      <alignment horizontal="center" vertical="center" wrapText="1"/>
    </xf>
    <xf numFmtId="4" fontId="19" fillId="0" borderId="14" xfId="0" applyNumberFormat="1" applyFont="1" applyBorder="1" applyAlignment="1">
      <alignment horizontal="right" vertical="center" wrapText="1"/>
    </xf>
    <xf numFmtId="0" fontId="64" fillId="0" borderId="66" xfId="0" applyFont="1" applyBorder="1" applyAlignment="1">
      <alignment horizontal="left" vertical="center"/>
    </xf>
    <xf numFmtId="0" fontId="64" fillId="0" borderId="42" xfId="0" applyFont="1" applyBorder="1" applyAlignment="1">
      <alignment horizontal="left" vertical="center"/>
    </xf>
    <xf numFmtId="0" fontId="64" fillId="0" borderId="67" xfId="0" applyFont="1" applyBorder="1" applyAlignment="1">
      <alignment horizontal="left" vertical="center"/>
    </xf>
    <xf numFmtId="0" fontId="38" fillId="11" borderId="88" xfId="0" applyFont="1" applyFill="1" applyBorder="1" applyAlignment="1">
      <alignment horizontal="center" vertical="center" wrapText="1"/>
    </xf>
    <xf numFmtId="0" fontId="19" fillId="0" borderId="68" xfId="0" applyFont="1" applyBorder="1" applyAlignment="1">
      <alignment horizontal="justify" vertical="top" wrapText="1"/>
    </xf>
    <xf numFmtId="0" fontId="19" fillId="0" borderId="69" xfId="0" applyFont="1" applyBorder="1" applyAlignment="1">
      <alignment horizontal="justify" vertical="top" wrapText="1"/>
    </xf>
    <xf numFmtId="0" fontId="19" fillId="0" borderId="19" xfId="0" applyFont="1" applyBorder="1" applyAlignment="1">
      <alignment horizontal="left" vertical="top" wrapText="1"/>
    </xf>
    <xf numFmtId="0" fontId="19" fillId="0" borderId="183" xfId="0" applyFont="1" applyBorder="1" applyAlignment="1">
      <alignment horizontal="left" vertical="top" wrapText="1"/>
    </xf>
    <xf numFmtId="0" fontId="19" fillId="0" borderId="60" xfId="0" applyFont="1" applyBorder="1" applyAlignment="1">
      <alignment horizontal="left" vertical="top" wrapText="1"/>
    </xf>
    <xf numFmtId="0" fontId="26" fillId="0" borderId="78" xfId="0" applyFont="1" applyBorder="1" applyAlignment="1">
      <alignment horizontal="left" vertical="center" wrapText="1"/>
    </xf>
    <xf numFmtId="0" fontId="26" fillId="0" borderId="79" xfId="0" applyFont="1" applyBorder="1" applyAlignment="1">
      <alignment horizontal="left" vertical="center" wrapText="1"/>
    </xf>
    <xf numFmtId="0" fontId="26" fillId="0" borderId="37" xfId="0" applyFont="1" applyBorder="1" applyAlignment="1">
      <alignment horizontal="left" vertical="center" wrapText="1"/>
    </xf>
    <xf numFmtId="0" fontId="26" fillId="0" borderId="184" xfId="0" applyFont="1" applyBorder="1" applyAlignment="1">
      <alignment horizontal="left" vertical="center" wrapText="1"/>
    </xf>
    <xf numFmtId="0" fontId="38" fillId="13" borderId="38" xfId="0" applyFont="1" applyFill="1" applyBorder="1" applyAlignment="1">
      <alignment horizontal="center" vertical="center" wrapText="1"/>
    </xf>
    <xf numFmtId="0" fontId="38" fillId="13" borderId="45" xfId="0" applyFont="1" applyFill="1" applyBorder="1" applyAlignment="1">
      <alignment horizontal="center" vertical="center" wrapText="1"/>
    </xf>
    <xf numFmtId="0" fontId="38" fillId="13" borderId="39" xfId="0" applyFont="1" applyFill="1" applyBorder="1" applyAlignment="1">
      <alignment horizontal="center" vertical="center" wrapText="1"/>
    </xf>
    <xf numFmtId="0" fontId="38" fillId="13" borderId="14" xfId="0" applyFont="1" applyFill="1" applyBorder="1" applyAlignment="1">
      <alignment horizontal="center" vertical="center" wrapText="1"/>
    </xf>
    <xf numFmtId="3" fontId="38" fillId="13" borderId="39" xfId="0" applyNumberFormat="1" applyFont="1" applyFill="1" applyBorder="1" applyAlignment="1">
      <alignment horizontal="center" vertical="center" wrapText="1"/>
    </xf>
    <xf numFmtId="0" fontId="38" fillId="13" borderId="44" xfId="0" applyFont="1" applyFill="1" applyBorder="1" applyAlignment="1">
      <alignment horizontal="center" vertical="center" wrapText="1"/>
    </xf>
    <xf numFmtId="0" fontId="38" fillId="13" borderId="47" xfId="0" applyFont="1" applyFill="1" applyBorder="1" applyAlignment="1">
      <alignment horizontal="center" vertical="center" wrapText="1"/>
    </xf>
    <xf numFmtId="0" fontId="38" fillId="11" borderId="75" xfId="0" applyFont="1" applyFill="1" applyBorder="1" applyAlignment="1">
      <alignment horizontal="center" vertical="center" wrapText="1"/>
    </xf>
    <xf numFmtId="0" fontId="27" fillId="3" borderId="35" xfId="0" applyFont="1" applyFill="1" applyBorder="1" applyAlignment="1">
      <alignment horizontal="justify" vertical="center" wrapText="1"/>
    </xf>
    <xf numFmtId="0" fontId="27" fillId="3" borderId="185" xfId="0" applyFont="1" applyFill="1" applyBorder="1" applyAlignment="1">
      <alignment horizontal="justify" vertical="center" wrapText="1"/>
    </xf>
    <xf numFmtId="0" fontId="27" fillId="3" borderId="30" xfId="0" applyFont="1" applyFill="1" applyBorder="1" applyAlignment="1">
      <alignment horizontal="justify" vertical="center" wrapText="1"/>
    </xf>
    <xf numFmtId="0" fontId="27" fillId="3" borderId="74" xfId="0" applyFont="1" applyFill="1" applyBorder="1" applyAlignment="1">
      <alignment horizontal="justify" vertical="center" wrapText="1"/>
    </xf>
    <xf numFmtId="0" fontId="27" fillId="3" borderId="32" xfId="0" applyFont="1" applyFill="1" applyBorder="1" applyAlignment="1">
      <alignment horizontal="justify" vertical="center" wrapText="1"/>
    </xf>
    <xf numFmtId="0" fontId="27" fillId="3" borderId="191" xfId="0" applyFont="1" applyFill="1" applyBorder="1" applyAlignment="1">
      <alignment horizontal="justify" vertical="center" wrapText="1"/>
    </xf>
    <xf numFmtId="4" fontId="27" fillId="3" borderId="186" xfId="0" applyNumberFormat="1" applyFont="1" applyFill="1" applyBorder="1" applyAlignment="1">
      <alignment horizontal="center" vertical="center" wrapText="1"/>
    </xf>
    <xf numFmtId="4" fontId="27" fillId="3" borderId="76" xfId="0" applyNumberFormat="1" applyFont="1" applyFill="1" applyBorder="1" applyAlignment="1">
      <alignment horizontal="center" vertical="center" wrapText="1"/>
    </xf>
    <xf numFmtId="4" fontId="27" fillId="3" borderId="192" xfId="0" applyNumberFormat="1" applyFont="1" applyFill="1" applyBorder="1" applyAlignment="1">
      <alignment horizontal="center" vertical="center" wrapText="1"/>
    </xf>
    <xf numFmtId="3" fontId="27" fillId="0" borderId="3" xfId="0" applyNumberFormat="1" applyFont="1" applyBorder="1" applyAlignment="1">
      <alignment horizontal="center" vertical="center" wrapText="1"/>
    </xf>
    <xf numFmtId="3" fontId="27" fillId="0" borderId="33" xfId="0" applyNumberFormat="1" applyFont="1" applyBorder="1" applyAlignment="1">
      <alignment horizontal="center" vertical="center" wrapText="1"/>
    </xf>
    <xf numFmtId="0" fontId="26" fillId="0" borderId="80" xfId="0" applyFont="1" applyBorder="1" applyAlignment="1">
      <alignment horizontal="left" vertical="center" wrapText="1"/>
    </xf>
    <xf numFmtId="0" fontId="38" fillId="11" borderId="71" xfId="0" applyFont="1" applyFill="1" applyBorder="1" applyAlignment="1">
      <alignment horizontal="center" vertical="center" wrapText="1"/>
    </xf>
    <xf numFmtId="0" fontId="19" fillId="0" borderId="74" xfId="0" applyFont="1" applyBorder="1" applyAlignment="1">
      <alignment horizontal="center" vertical="center" wrapText="1"/>
    </xf>
    <xf numFmtId="0" fontId="38" fillId="11" borderId="94" xfId="0" applyFont="1" applyFill="1" applyBorder="1" applyAlignment="1">
      <alignment horizontal="center" vertical="center" wrapText="1"/>
    </xf>
    <xf numFmtId="0" fontId="38" fillId="11" borderId="95" xfId="0" applyFont="1" applyFill="1" applyBorder="1" applyAlignment="1">
      <alignment horizontal="center" vertical="center" wrapText="1"/>
    </xf>
    <xf numFmtId="0" fontId="19" fillId="0" borderId="21" xfId="0" applyFont="1" applyBorder="1" applyAlignment="1">
      <alignment horizontal="justify" vertical="center" wrapText="1"/>
    </xf>
    <xf numFmtId="0" fontId="19" fillId="0" borderId="37" xfId="0" applyFont="1" applyBorder="1" applyAlignment="1">
      <alignment horizontal="justify" vertical="center" wrapText="1"/>
    </xf>
    <xf numFmtId="0" fontId="19" fillId="0" borderId="195" xfId="0" applyFont="1" applyBorder="1" applyAlignment="1">
      <alignment horizontal="justify" vertical="center" wrapText="1"/>
    </xf>
    <xf numFmtId="4" fontId="19" fillId="0" borderId="23" xfId="0" applyNumberFormat="1" applyFont="1" applyBorder="1" applyAlignment="1">
      <alignment horizontal="center" vertical="center" wrapText="1"/>
    </xf>
    <xf numFmtId="4" fontId="19" fillId="0" borderId="196" xfId="0" applyNumberFormat="1" applyFont="1" applyBorder="1" applyAlignment="1">
      <alignment horizontal="center" vertical="center" wrapText="1"/>
    </xf>
    <xf numFmtId="0" fontId="19" fillId="0" borderId="35" xfId="0" applyFont="1" applyBorder="1" applyAlignment="1">
      <alignment horizontal="left" vertical="center" wrapText="1"/>
    </xf>
    <xf numFmtId="0" fontId="19" fillId="0" borderId="7" xfId="0" applyFont="1" applyBorder="1" applyAlignment="1">
      <alignment horizontal="left" vertical="center" wrapText="1"/>
    </xf>
    <xf numFmtId="0" fontId="19" fillId="0" borderId="30" xfId="0" applyFont="1" applyBorder="1" applyAlignment="1">
      <alignment horizontal="left" vertical="center" wrapText="1"/>
    </xf>
    <xf numFmtId="0" fontId="19" fillId="0" borderId="28" xfId="0" applyFont="1" applyBorder="1" applyAlignment="1">
      <alignment horizontal="left" vertical="center" wrapText="1"/>
    </xf>
    <xf numFmtId="0" fontId="19" fillId="0" borderId="32" xfId="0" applyFont="1" applyBorder="1" applyAlignment="1">
      <alignment horizontal="left" vertical="center" wrapText="1"/>
    </xf>
    <xf numFmtId="0" fontId="19" fillId="0" borderId="162" xfId="0" applyFont="1" applyBorder="1" applyAlignment="1">
      <alignment horizontal="left" vertical="center" wrapText="1"/>
    </xf>
    <xf numFmtId="4" fontId="19" fillId="0" borderId="2" xfId="0" applyNumberFormat="1" applyFont="1" applyBorder="1" applyAlignment="1">
      <alignment horizontal="center" vertical="center" wrapText="1"/>
    </xf>
    <xf numFmtId="4" fontId="19" fillId="0" borderId="24" xfId="0" applyNumberFormat="1" applyFont="1" applyBorder="1" applyAlignment="1">
      <alignment horizontal="center" vertical="center" wrapText="1"/>
    </xf>
    <xf numFmtId="4" fontId="19" fillId="0" borderId="160" xfId="0" applyNumberFormat="1" applyFont="1" applyBorder="1" applyAlignment="1">
      <alignment horizontal="center" vertical="center" wrapText="1"/>
    </xf>
    <xf numFmtId="0" fontId="19" fillId="0" borderId="3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0" xfId="0" applyFont="1" applyAlignment="1">
      <alignment horizontal="left" vertical="center" wrapText="1"/>
    </xf>
    <xf numFmtId="0" fontId="19" fillId="0" borderId="15" xfId="0" applyFont="1" applyBorder="1" applyAlignment="1">
      <alignment horizontal="left" vertical="center" wrapText="1"/>
    </xf>
    <xf numFmtId="4" fontId="19" fillId="0" borderId="12" xfId="0" applyNumberFormat="1" applyFont="1" applyBorder="1" applyAlignment="1">
      <alignment horizontal="center" vertical="center" wrapText="1"/>
    </xf>
    <xf numFmtId="3" fontId="27" fillId="0" borderId="197" xfId="0" applyNumberFormat="1" applyFont="1" applyBorder="1" applyAlignment="1">
      <alignment horizontal="left" vertical="center" wrapText="1"/>
    </xf>
    <xf numFmtId="3" fontId="27" fillId="0" borderId="65" xfId="0" applyNumberFormat="1" applyFont="1" applyBorder="1" applyAlignment="1">
      <alignment horizontal="left" vertical="center" wrapText="1"/>
    </xf>
    <xf numFmtId="4" fontId="0" fillId="0" borderId="2" xfId="0" applyNumberFormat="1" applyBorder="1" applyAlignment="1">
      <alignment horizontal="center" vertical="center"/>
    </xf>
    <xf numFmtId="0" fontId="0" fillId="0" borderId="160" xfId="0" applyBorder="1" applyAlignment="1">
      <alignment horizontal="center" vertical="center"/>
    </xf>
    <xf numFmtId="4" fontId="0" fillId="0" borderId="151" xfId="0" applyNumberFormat="1" applyBorder="1" applyAlignment="1">
      <alignment horizontal="center" vertical="center"/>
    </xf>
    <xf numFmtId="0" fontId="0" fillId="0" borderId="29" xfId="0" applyBorder="1" applyAlignment="1">
      <alignment horizontal="center" vertical="center"/>
    </xf>
    <xf numFmtId="0" fontId="0" fillId="0" borderId="161" xfId="0" applyBorder="1" applyAlignment="1">
      <alignment horizontal="center" vertical="center"/>
    </xf>
    <xf numFmtId="0" fontId="19" fillId="3" borderId="35"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30" xfId="0" applyFont="1" applyFill="1" applyBorder="1" applyAlignment="1">
      <alignment horizontal="left" vertical="center" wrapText="1"/>
    </xf>
    <xf numFmtId="0" fontId="19" fillId="3" borderId="0" xfId="0" applyFont="1" applyFill="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4" fontId="0" fillId="0" borderId="3" xfId="0" applyNumberFormat="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19" fillId="3" borderId="28" xfId="0" applyFont="1" applyFill="1" applyBorder="1" applyAlignment="1">
      <alignment horizontal="left" vertical="center" wrapText="1"/>
    </xf>
    <xf numFmtId="4" fontId="0" fillId="0" borderId="24" xfId="0" applyNumberFormat="1" applyBorder="1" applyAlignment="1">
      <alignment horizontal="center" vertical="center"/>
    </xf>
    <xf numFmtId="0" fontId="19" fillId="3" borderId="3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162" xfId="0" applyFont="1" applyFill="1" applyBorder="1" applyAlignment="1">
      <alignment horizontal="center" vertical="center" wrapText="1"/>
    </xf>
    <xf numFmtId="0" fontId="19" fillId="3" borderId="7" xfId="0" applyFont="1" applyFill="1" applyBorder="1" applyAlignment="1">
      <alignment horizontal="left" vertical="center" wrapText="1"/>
    </xf>
    <xf numFmtId="0" fontId="19" fillId="3" borderId="32" xfId="0" applyFont="1" applyFill="1" applyBorder="1" applyAlignment="1">
      <alignment horizontal="left" vertical="center" wrapText="1"/>
    </xf>
    <xf numFmtId="0" fontId="19" fillId="3" borderId="162" xfId="0" applyFont="1" applyFill="1" applyBorder="1" applyAlignment="1">
      <alignment horizontal="left" vertical="center" wrapText="1"/>
    </xf>
  </cellXfs>
  <cellStyles count="9">
    <cellStyle name="Millares" xfId="1" builtinId="3"/>
    <cellStyle name="Millares 4 2" xfId="5"/>
    <cellStyle name="Millares 8" xfId="8"/>
    <cellStyle name="Normal" xfId="0" builtinId="0"/>
    <cellStyle name="Normal 10" xfId="7"/>
    <cellStyle name="Normal 11" xfId="4"/>
    <cellStyle name="Normal 2 2 2" xfId="6"/>
    <cellStyle name="Normal 3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647700</xdr:colOff>
      <xdr:row>28</xdr:row>
      <xdr:rowOff>0</xdr:rowOff>
    </xdr:from>
    <xdr:ext cx="184731" cy="264560"/>
    <xdr:sp macro="" textlink="">
      <xdr:nvSpPr>
        <xdr:cNvPr id="2" name="1 CuadroTexto" hidden="1">
          <a:extLst>
            <a:ext uri="{FF2B5EF4-FFF2-40B4-BE49-F238E27FC236}">
              <a16:creationId xmlns="" xmlns:a16="http://schemas.microsoft.com/office/drawing/2014/main" id="{146A7B82-A00B-4305-93EE-9EF041F2DD47}"/>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 name="3 CuadroTexto" hidden="1">
          <a:extLst>
            <a:ext uri="{FF2B5EF4-FFF2-40B4-BE49-F238E27FC236}">
              <a16:creationId xmlns="" xmlns:a16="http://schemas.microsoft.com/office/drawing/2014/main" id="{9311D943-5D1A-43A0-B7BA-15A04141BFA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 name="5 CuadroTexto" hidden="1">
          <a:extLst>
            <a:ext uri="{FF2B5EF4-FFF2-40B4-BE49-F238E27FC236}">
              <a16:creationId xmlns="" xmlns:a16="http://schemas.microsoft.com/office/drawing/2014/main" id="{A959A0F2-F9BC-40E1-8370-D338F6E6C8B2}"/>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 name="5 CuadroTexto" hidden="1">
          <a:extLst>
            <a:ext uri="{FF2B5EF4-FFF2-40B4-BE49-F238E27FC236}">
              <a16:creationId xmlns="" xmlns:a16="http://schemas.microsoft.com/office/drawing/2014/main" id="{3B20699E-840F-4659-BE75-DDB6B8135D6C}"/>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 name="5 CuadroTexto" hidden="1">
          <a:extLst>
            <a:ext uri="{FF2B5EF4-FFF2-40B4-BE49-F238E27FC236}">
              <a16:creationId xmlns="" xmlns:a16="http://schemas.microsoft.com/office/drawing/2014/main" id="{46DA26B1-4256-4F39-8DE9-713DD1D8CA2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7" name="5 CuadroTexto" hidden="1">
          <a:extLst>
            <a:ext uri="{FF2B5EF4-FFF2-40B4-BE49-F238E27FC236}">
              <a16:creationId xmlns="" xmlns:a16="http://schemas.microsoft.com/office/drawing/2014/main" id="{6A0FA36C-4C8C-4CAF-957A-34814CD40B86}"/>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8" name="5 CuadroTexto" hidden="1">
          <a:extLst>
            <a:ext uri="{FF2B5EF4-FFF2-40B4-BE49-F238E27FC236}">
              <a16:creationId xmlns="" xmlns:a16="http://schemas.microsoft.com/office/drawing/2014/main" id="{AB5AD0E8-07BF-49D1-885B-44A8E5FD918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9" name="5 CuadroTexto" hidden="1">
          <a:extLst>
            <a:ext uri="{FF2B5EF4-FFF2-40B4-BE49-F238E27FC236}">
              <a16:creationId xmlns="" xmlns:a16="http://schemas.microsoft.com/office/drawing/2014/main" id="{C4C5F0B5-C56F-4CE7-A0A6-276280810970}"/>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0" name="5 CuadroTexto" hidden="1">
          <a:extLst>
            <a:ext uri="{FF2B5EF4-FFF2-40B4-BE49-F238E27FC236}">
              <a16:creationId xmlns="" xmlns:a16="http://schemas.microsoft.com/office/drawing/2014/main" id="{6D7E608E-4044-48D4-95AD-894F73E77F3C}"/>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1" name="5 CuadroTexto" hidden="1">
          <a:extLst>
            <a:ext uri="{FF2B5EF4-FFF2-40B4-BE49-F238E27FC236}">
              <a16:creationId xmlns="" xmlns:a16="http://schemas.microsoft.com/office/drawing/2014/main" id="{997CB731-C3DF-499D-A033-CCDF2E62509F}"/>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2" name="5 CuadroTexto" hidden="1">
          <a:extLst>
            <a:ext uri="{FF2B5EF4-FFF2-40B4-BE49-F238E27FC236}">
              <a16:creationId xmlns="" xmlns:a16="http://schemas.microsoft.com/office/drawing/2014/main" id="{B5E876B0-CF93-49ED-BEAE-A5DFFD377034}"/>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3" name="5 CuadroTexto" hidden="1">
          <a:extLst>
            <a:ext uri="{FF2B5EF4-FFF2-40B4-BE49-F238E27FC236}">
              <a16:creationId xmlns="" xmlns:a16="http://schemas.microsoft.com/office/drawing/2014/main" id="{CE166D54-4195-49AB-A0FF-D33D22059B17}"/>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4" name="5 CuadroTexto" hidden="1">
          <a:extLst>
            <a:ext uri="{FF2B5EF4-FFF2-40B4-BE49-F238E27FC236}">
              <a16:creationId xmlns="" xmlns:a16="http://schemas.microsoft.com/office/drawing/2014/main" id="{D392AF14-21E0-4411-9E73-34200204B361}"/>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5" name="5 CuadroTexto" hidden="1">
          <a:extLst>
            <a:ext uri="{FF2B5EF4-FFF2-40B4-BE49-F238E27FC236}">
              <a16:creationId xmlns="" xmlns:a16="http://schemas.microsoft.com/office/drawing/2014/main" id="{E2BDA9B8-D956-427D-9C11-939D9157C98B}"/>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6" name="5 CuadroTexto" hidden="1">
          <a:extLst>
            <a:ext uri="{FF2B5EF4-FFF2-40B4-BE49-F238E27FC236}">
              <a16:creationId xmlns="" xmlns:a16="http://schemas.microsoft.com/office/drawing/2014/main" id="{AE28B082-5CAB-4D80-BD4B-9FC7AB25499A}"/>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7" name="5 CuadroTexto" hidden="1">
          <a:extLst>
            <a:ext uri="{FF2B5EF4-FFF2-40B4-BE49-F238E27FC236}">
              <a16:creationId xmlns="" xmlns:a16="http://schemas.microsoft.com/office/drawing/2014/main" id="{77147767-C097-4BF7-BCF8-0CC0607D0723}"/>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8" name="5 CuadroTexto" hidden="1">
          <a:extLst>
            <a:ext uri="{FF2B5EF4-FFF2-40B4-BE49-F238E27FC236}">
              <a16:creationId xmlns="" xmlns:a16="http://schemas.microsoft.com/office/drawing/2014/main" id="{F774F352-CA40-4F07-BA0C-58C6AAE2CFA9}"/>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19" name="5 CuadroTexto" hidden="1">
          <a:extLst>
            <a:ext uri="{FF2B5EF4-FFF2-40B4-BE49-F238E27FC236}">
              <a16:creationId xmlns="" xmlns:a16="http://schemas.microsoft.com/office/drawing/2014/main" id="{9B6B3883-C7C1-4BC6-9738-AFD6E4D73A83}"/>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0" name="5 CuadroTexto" hidden="1">
          <a:extLst>
            <a:ext uri="{FF2B5EF4-FFF2-40B4-BE49-F238E27FC236}">
              <a16:creationId xmlns="" xmlns:a16="http://schemas.microsoft.com/office/drawing/2014/main" id="{DD01C4FD-673A-4235-B96F-3BA5CE85EC42}"/>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1" name="5 CuadroTexto" hidden="1">
          <a:extLst>
            <a:ext uri="{FF2B5EF4-FFF2-40B4-BE49-F238E27FC236}">
              <a16:creationId xmlns="" xmlns:a16="http://schemas.microsoft.com/office/drawing/2014/main" id="{7DE49D44-4FBE-4282-BFAD-FEC93CC4F1D3}"/>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2" name="5 CuadroTexto" hidden="1">
          <a:extLst>
            <a:ext uri="{FF2B5EF4-FFF2-40B4-BE49-F238E27FC236}">
              <a16:creationId xmlns="" xmlns:a16="http://schemas.microsoft.com/office/drawing/2014/main" id="{5E386B75-C1C3-4132-A5E7-6EC4B1A572B0}"/>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3" name="5 CuadroTexto" hidden="1">
          <a:extLst>
            <a:ext uri="{FF2B5EF4-FFF2-40B4-BE49-F238E27FC236}">
              <a16:creationId xmlns="" xmlns:a16="http://schemas.microsoft.com/office/drawing/2014/main" id="{BE519261-F379-443A-A48B-B31207FA4CF5}"/>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4" name="5 CuadroTexto" hidden="1">
          <a:extLst>
            <a:ext uri="{FF2B5EF4-FFF2-40B4-BE49-F238E27FC236}">
              <a16:creationId xmlns="" xmlns:a16="http://schemas.microsoft.com/office/drawing/2014/main" id="{6EB12A32-EA00-42A0-A269-BCDCBACF4AF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5" name="5 CuadroTexto" hidden="1">
          <a:extLst>
            <a:ext uri="{FF2B5EF4-FFF2-40B4-BE49-F238E27FC236}">
              <a16:creationId xmlns="" xmlns:a16="http://schemas.microsoft.com/office/drawing/2014/main" id="{779440B1-5E7C-40C5-A297-829BCCA2E329}"/>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6" name="5 CuadroTexto" hidden="1">
          <a:extLst>
            <a:ext uri="{FF2B5EF4-FFF2-40B4-BE49-F238E27FC236}">
              <a16:creationId xmlns="" xmlns:a16="http://schemas.microsoft.com/office/drawing/2014/main" id="{CD3B4EBA-BF71-4694-8405-D47C7F58941D}"/>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7" name="5 CuadroTexto" hidden="1">
          <a:extLst>
            <a:ext uri="{FF2B5EF4-FFF2-40B4-BE49-F238E27FC236}">
              <a16:creationId xmlns="" xmlns:a16="http://schemas.microsoft.com/office/drawing/2014/main" id="{6C1B9100-47C7-47E9-AF3B-37A9173AF34E}"/>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8" name="5 CuadroTexto" hidden="1">
          <a:extLst>
            <a:ext uri="{FF2B5EF4-FFF2-40B4-BE49-F238E27FC236}">
              <a16:creationId xmlns="" xmlns:a16="http://schemas.microsoft.com/office/drawing/2014/main" id="{9FCDD23F-C134-40A3-959E-9651747C47E9}"/>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29" name="5 CuadroTexto" hidden="1">
          <a:extLst>
            <a:ext uri="{FF2B5EF4-FFF2-40B4-BE49-F238E27FC236}">
              <a16:creationId xmlns="" xmlns:a16="http://schemas.microsoft.com/office/drawing/2014/main" id="{F5B9FBA1-D3AC-4109-9B2C-82D940D1EA04}"/>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0" name="5 CuadroTexto" hidden="1">
          <a:extLst>
            <a:ext uri="{FF2B5EF4-FFF2-40B4-BE49-F238E27FC236}">
              <a16:creationId xmlns="" xmlns:a16="http://schemas.microsoft.com/office/drawing/2014/main" id="{26AC00D2-4B13-4BD3-ABD6-0BBDB9AD9510}"/>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1" name="5 CuadroTexto" hidden="1">
          <a:extLst>
            <a:ext uri="{FF2B5EF4-FFF2-40B4-BE49-F238E27FC236}">
              <a16:creationId xmlns="" xmlns:a16="http://schemas.microsoft.com/office/drawing/2014/main" id="{13100690-A6CD-4EA4-AAE4-8C05239FC250}"/>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2" name="5 CuadroTexto" hidden="1">
          <a:extLst>
            <a:ext uri="{FF2B5EF4-FFF2-40B4-BE49-F238E27FC236}">
              <a16:creationId xmlns="" xmlns:a16="http://schemas.microsoft.com/office/drawing/2014/main" id="{BB47F9D6-C384-4268-915A-2102775B9D25}"/>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3" name="5 CuadroTexto" hidden="1">
          <a:extLst>
            <a:ext uri="{FF2B5EF4-FFF2-40B4-BE49-F238E27FC236}">
              <a16:creationId xmlns="" xmlns:a16="http://schemas.microsoft.com/office/drawing/2014/main" id="{4EDC9DEB-7B7B-4E82-B657-3866457763B9}"/>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4" name="5 CuadroTexto" hidden="1">
          <a:extLst>
            <a:ext uri="{FF2B5EF4-FFF2-40B4-BE49-F238E27FC236}">
              <a16:creationId xmlns="" xmlns:a16="http://schemas.microsoft.com/office/drawing/2014/main" id="{DC1FD8F8-7321-4F6B-9992-11F4C7D3D1D2}"/>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5" name="5 CuadroTexto" hidden="1">
          <a:extLst>
            <a:ext uri="{FF2B5EF4-FFF2-40B4-BE49-F238E27FC236}">
              <a16:creationId xmlns="" xmlns:a16="http://schemas.microsoft.com/office/drawing/2014/main" id="{B96D046A-0B38-460B-A7CF-D284208919BA}"/>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6" name="2 CuadroTexto" hidden="1">
          <a:extLst>
            <a:ext uri="{FF2B5EF4-FFF2-40B4-BE49-F238E27FC236}">
              <a16:creationId xmlns="" xmlns:a16="http://schemas.microsoft.com/office/drawing/2014/main" id="{77694418-C367-4019-994E-A211CFE7C4F4}"/>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7" name="5 CuadroTexto" hidden="1">
          <a:extLst>
            <a:ext uri="{FF2B5EF4-FFF2-40B4-BE49-F238E27FC236}">
              <a16:creationId xmlns="" xmlns:a16="http://schemas.microsoft.com/office/drawing/2014/main" id="{5BD036DE-F9E7-4936-8A9D-67E403679A9E}"/>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8" name="5 CuadroTexto" hidden="1">
          <a:extLst>
            <a:ext uri="{FF2B5EF4-FFF2-40B4-BE49-F238E27FC236}">
              <a16:creationId xmlns="" xmlns:a16="http://schemas.microsoft.com/office/drawing/2014/main" id="{CF88F182-43CC-4255-8D6A-B89C35EAC78E}"/>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39" name="5 CuadroTexto" hidden="1">
          <a:extLst>
            <a:ext uri="{FF2B5EF4-FFF2-40B4-BE49-F238E27FC236}">
              <a16:creationId xmlns="" xmlns:a16="http://schemas.microsoft.com/office/drawing/2014/main" id="{F3518666-BE47-4342-B1F2-2C45A1E0BAA2}"/>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0" name="5 CuadroTexto" hidden="1">
          <a:extLst>
            <a:ext uri="{FF2B5EF4-FFF2-40B4-BE49-F238E27FC236}">
              <a16:creationId xmlns="" xmlns:a16="http://schemas.microsoft.com/office/drawing/2014/main" id="{D867D12B-0C90-403D-AA49-FC86AF8E6CBC}"/>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1" name="5 CuadroTexto" hidden="1">
          <a:extLst>
            <a:ext uri="{FF2B5EF4-FFF2-40B4-BE49-F238E27FC236}">
              <a16:creationId xmlns="" xmlns:a16="http://schemas.microsoft.com/office/drawing/2014/main" id="{3829B61E-9A99-4EB1-9AE7-7CD6BC814F1C}"/>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2" name="5 CuadroTexto" hidden="1">
          <a:extLst>
            <a:ext uri="{FF2B5EF4-FFF2-40B4-BE49-F238E27FC236}">
              <a16:creationId xmlns="" xmlns:a16="http://schemas.microsoft.com/office/drawing/2014/main" id="{E8DB7F74-D967-4D34-9BC4-8F94E67C0D00}"/>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3" name="5 CuadroTexto" hidden="1">
          <a:extLst>
            <a:ext uri="{FF2B5EF4-FFF2-40B4-BE49-F238E27FC236}">
              <a16:creationId xmlns="" xmlns:a16="http://schemas.microsoft.com/office/drawing/2014/main" id="{559C0CD4-80A5-4235-88BA-55881FDBA70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4" name="5 CuadroTexto" hidden="1">
          <a:extLst>
            <a:ext uri="{FF2B5EF4-FFF2-40B4-BE49-F238E27FC236}">
              <a16:creationId xmlns="" xmlns:a16="http://schemas.microsoft.com/office/drawing/2014/main" id="{3FD21B81-DB8E-44AB-9287-0759469FB84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5" name="5 CuadroTexto" hidden="1">
          <a:extLst>
            <a:ext uri="{FF2B5EF4-FFF2-40B4-BE49-F238E27FC236}">
              <a16:creationId xmlns="" xmlns:a16="http://schemas.microsoft.com/office/drawing/2014/main" id="{D9BF9C7F-3CCC-45C9-A2F2-F59242BBE291}"/>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6" name="5 CuadroTexto" hidden="1">
          <a:extLst>
            <a:ext uri="{FF2B5EF4-FFF2-40B4-BE49-F238E27FC236}">
              <a16:creationId xmlns="" xmlns:a16="http://schemas.microsoft.com/office/drawing/2014/main" id="{C8E84AA7-CBC1-4E4A-8165-F00C16779BB9}"/>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7" name="5 CuadroTexto" hidden="1">
          <a:extLst>
            <a:ext uri="{FF2B5EF4-FFF2-40B4-BE49-F238E27FC236}">
              <a16:creationId xmlns="" xmlns:a16="http://schemas.microsoft.com/office/drawing/2014/main" id="{D321F284-A3D7-44C1-9B69-E9646983F633}"/>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8" name="5 CuadroTexto" hidden="1">
          <a:extLst>
            <a:ext uri="{FF2B5EF4-FFF2-40B4-BE49-F238E27FC236}">
              <a16:creationId xmlns="" xmlns:a16="http://schemas.microsoft.com/office/drawing/2014/main" id="{0016AE82-314B-423F-BBF9-1977764DF2AE}"/>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49" name="5 CuadroTexto" hidden="1">
          <a:extLst>
            <a:ext uri="{FF2B5EF4-FFF2-40B4-BE49-F238E27FC236}">
              <a16:creationId xmlns="" xmlns:a16="http://schemas.microsoft.com/office/drawing/2014/main" id="{EA357066-67FE-47A0-832E-DC9BBC5427BB}"/>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0" name="5 CuadroTexto" hidden="1">
          <a:extLst>
            <a:ext uri="{FF2B5EF4-FFF2-40B4-BE49-F238E27FC236}">
              <a16:creationId xmlns="" xmlns:a16="http://schemas.microsoft.com/office/drawing/2014/main" id="{F75E272B-4B43-41D5-B1E6-465EF5DC0F4B}"/>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1" name="5 CuadroTexto" hidden="1">
          <a:extLst>
            <a:ext uri="{FF2B5EF4-FFF2-40B4-BE49-F238E27FC236}">
              <a16:creationId xmlns="" xmlns:a16="http://schemas.microsoft.com/office/drawing/2014/main" id="{6CD48B6A-6985-46EE-8917-4B576FADC0F6}"/>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2" name="5 CuadroTexto" hidden="1">
          <a:extLst>
            <a:ext uri="{FF2B5EF4-FFF2-40B4-BE49-F238E27FC236}">
              <a16:creationId xmlns="" xmlns:a16="http://schemas.microsoft.com/office/drawing/2014/main" id="{29B0F4C2-644F-4A83-8F81-5175784C60C5}"/>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3" name="5 CuadroTexto" hidden="1">
          <a:extLst>
            <a:ext uri="{FF2B5EF4-FFF2-40B4-BE49-F238E27FC236}">
              <a16:creationId xmlns="" xmlns:a16="http://schemas.microsoft.com/office/drawing/2014/main" id="{F8E591BE-3042-464A-9E6B-7DD27D38077F}"/>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4" name="5 CuadroTexto" hidden="1">
          <a:extLst>
            <a:ext uri="{FF2B5EF4-FFF2-40B4-BE49-F238E27FC236}">
              <a16:creationId xmlns="" xmlns:a16="http://schemas.microsoft.com/office/drawing/2014/main" id="{D6B9FB75-63D1-4420-BD0C-31657948D383}"/>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5" name="103 CuadroTexto" hidden="1">
          <a:extLst>
            <a:ext uri="{FF2B5EF4-FFF2-40B4-BE49-F238E27FC236}">
              <a16:creationId xmlns="" xmlns:a16="http://schemas.microsoft.com/office/drawing/2014/main" id="{56F440DE-DAFC-466C-A643-6B84B2D40AD2}"/>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6" name="2 CuadroTexto" hidden="1">
          <a:extLst>
            <a:ext uri="{FF2B5EF4-FFF2-40B4-BE49-F238E27FC236}">
              <a16:creationId xmlns="" xmlns:a16="http://schemas.microsoft.com/office/drawing/2014/main" id="{2D6BC6BC-EFE9-407D-B656-BD0A2AE0C250}"/>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7" name="106 CuadroTexto" hidden="1">
          <a:extLst>
            <a:ext uri="{FF2B5EF4-FFF2-40B4-BE49-F238E27FC236}">
              <a16:creationId xmlns="" xmlns:a16="http://schemas.microsoft.com/office/drawing/2014/main" id="{C440DD0C-3BB7-4AA5-B4E1-C9ADCF14414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8" name="2 CuadroTexto" hidden="1">
          <a:extLst>
            <a:ext uri="{FF2B5EF4-FFF2-40B4-BE49-F238E27FC236}">
              <a16:creationId xmlns="" xmlns:a16="http://schemas.microsoft.com/office/drawing/2014/main" id="{FF26DEC0-DE1D-4CFA-951C-888E452C9357}"/>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59" name="5 CuadroTexto" hidden="1">
          <a:extLst>
            <a:ext uri="{FF2B5EF4-FFF2-40B4-BE49-F238E27FC236}">
              <a16:creationId xmlns="" xmlns:a16="http://schemas.microsoft.com/office/drawing/2014/main" id="{F7755E23-08F5-4171-A3E7-F5D70A34F8A6}"/>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0" name="5 CuadroTexto" hidden="1">
          <a:extLst>
            <a:ext uri="{FF2B5EF4-FFF2-40B4-BE49-F238E27FC236}">
              <a16:creationId xmlns="" xmlns:a16="http://schemas.microsoft.com/office/drawing/2014/main" id="{06A9F8EA-462D-4771-A4A2-BEAD9141C551}"/>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1" name="5 CuadroTexto" hidden="1">
          <a:extLst>
            <a:ext uri="{FF2B5EF4-FFF2-40B4-BE49-F238E27FC236}">
              <a16:creationId xmlns="" xmlns:a16="http://schemas.microsoft.com/office/drawing/2014/main" id="{56718B61-0300-4221-BB61-7D21112C8058}"/>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2" name="5 CuadroTexto" hidden="1">
          <a:extLst>
            <a:ext uri="{FF2B5EF4-FFF2-40B4-BE49-F238E27FC236}">
              <a16:creationId xmlns="" xmlns:a16="http://schemas.microsoft.com/office/drawing/2014/main" id="{31A832C6-B058-4ACA-B5E5-7F233BB9FEBA}"/>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3" name="5 CuadroTexto" hidden="1">
          <a:extLst>
            <a:ext uri="{FF2B5EF4-FFF2-40B4-BE49-F238E27FC236}">
              <a16:creationId xmlns="" xmlns:a16="http://schemas.microsoft.com/office/drawing/2014/main" id="{55166708-4BF8-4794-962A-C85B5137BB21}"/>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4" name="5 CuadroTexto" hidden="1">
          <a:extLst>
            <a:ext uri="{FF2B5EF4-FFF2-40B4-BE49-F238E27FC236}">
              <a16:creationId xmlns="" xmlns:a16="http://schemas.microsoft.com/office/drawing/2014/main" id="{86D66397-496F-4987-ABCC-EA0D6588F7E4}"/>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5" name="5 CuadroTexto" hidden="1">
          <a:extLst>
            <a:ext uri="{FF2B5EF4-FFF2-40B4-BE49-F238E27FC236}">
              <a16:creationId xmlns="" xmlns:a16="http://schemas.microsoft.com/office/drawing/2014/main" id="{91D42E24-E893-4B3A-A0E6-47E8D7EA9D23}"/>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6" name="5 CuadroTexto" hidden="1">
          <a:extLst>
            <a:ext uri="{FF2B5EF4-FFF2-40B4-BE49-F238E27FC236}">
              <a16:creationId xmlns="" xmlns:a16="http://schemas.microsoft.com/office/drawing/2014/main" id="{69763D23-642C-4868-8E73-08DC4D55153E}"/>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7" name="5 CuadroTexto" hidden="1">
          <a:extLst>
            <a:ext uri="{FF2B5EF4-FFF2-40B4-BE49-F238E27FC236}">
              <a16:creationId xmlns="" xmlns:a16="http://schemas.microsoft.com/office/drawing/2014/main" id="{13C4878F-66D6-4189-95F2-7733B8A69639}"/>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8" name="5 CuadroTexto" hidden="1">
          <a:extLst>
            <a:ext uri="{FF2B5EF4-FFF2-40B4-BE49-F238E27FC236}">
              <a16:creationId xmlns="" xmlns:a16="http://schemas.microsoft.com/office/drawing/2014/main" id="{9DA2EB1B-CFFC-4FC9-BD4B-22CF45B2D26E}"/>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69" name="5 CuadroTexto" hidden="1">
          <a:extLst>
            <a:ext uri="{FF2B5EF4-FFF2-40B4-BE49-F238E27FC236}">
              <a16:creationId xmlns="" xmlns:a16="http://schemas.microsoft.com/office/drawing/2014/main" id="{60DC07E3-93E3-4249-B114-5DA7857CE48E}"/>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70" name="5 CuadroTexto" hidden="1">
          <a:extLst>
            <a:ext uri="{FF2B5EF4-FFF2-40B4-BE49-F238E27FC236}">
              <a16:creationId xmlns="" xmlns:a16="http://schemas.microsoft.com/office/drawing/2014/main" id="{99FF32AA-D33C-4C46-8A0C-1A124E5514B5}"/>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71" name="5 CuadroTexto" hidden="1">
          <a:extLst>
            <a:ext uri="{FF2B5EF4-FFF2-40B4-BE49-F238E27FC236}">
              <a16:creationId xmlns="" xmlns:a16="http://schemas.microsoft.com/office/drawing/2014/main" id="{123EE402-DE38-4724-B243-54252E8FC733}"/>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72" name="5 CuadroTexto" hidden="1">
          <a:extLst>
            <a:ext uri="{FF2B5EF4-FFF2-40B4-BE49-F238E27FC236}">
              <a16:creationId xmlns="" xmlns:a16="http://schemas.microsoft.com/office/drawing/2014/main" id="{7683A289-2EE7-4791-AA02-4D77554E7799}"/>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73" name="5 CuadroTexto" hidden="1">
          <a:extLst>
            <a:ext uri="{FF2B5EF4-FFF2-40B4-BE49-F238E27FC236}">
              <a16:creationId xmlns="" xmlns:a16="http://schemas.microsoft.com/office/drawing/2014/main" id="{1FE89994-30B5-4329-BBCE-082E8BD18E8D}"/>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28</xdr:row>
      <xdr:rowOff>0</xdr:rowOff>
    </xdr:from>
    <xdr:ext cx="184731" cy="264560"/>
    <xdr:sp macro="" textlink="">
      <xdr:nvSpPr>
        <xdr:cNvPr id="74" name="5 CuadroTexto" hidden="1">
          <a:extLst>
            <a:ext uri="{FF2B5EF4-FFF2-40B4-BE49-F238E27FC236}">
              <a16:creationId xmlns="" xmlns:a16="http://schemas.microsoft.com/office/drawing/2014/main" id="{9831D1D3-FBE2-4D4F-916A-D25C215BB5E6}"/>
            </a:ext>
          </a:extLst>
        </xdr:cNvPr>
        <xdr:cNvSpPr txBox="1"/>
      </xdr:nvSpPr>
      <xdr:spPr>
        <a:xfrm>
          <a:off x="6477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4</xdr:col>
      <xdr:colOff>270809</xdr:colOff>
      <xdr:row>0</xdr:row>
      <xdr:rowOff>155202</xdr:rowOff>
    </xdr:from>
    <xdr:to>
      <xdr:col>4</xdr:col>
      <xdr:colOff>2493308</xdr:colOff>
      <xdr:row>7</xdr:row>
      <xdr:rowOff>193302</xdr:rowOff>
    </xdr:to>
    <xdr:pic>
      <xdr:nvPicPr>
        <xdr:cNvPr id="75" name="Imagen 1">
          <a:extLst>
            <a:ext uri="{FF2B5EF4-FFF2-40B4-BE49-F238E27FC236}">
              <a16:creationId xmlns="" xmlns:a16="http://schemas.microsoft.com/office/drawing/2014/main" id="{E35B0B17-6657-4356-B22F-2CEDCA634D9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59265" y="155202"/>
          <a:ext cx="2222499" cy="1410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827410</xdr:colOff>
      <xdr:row>41</xdr:row>
      <xdr:rowOff>233321</xdr:rowOff>
    </xdr:from>
    <xdr:to>
      <xdr:col>8</xdr:col>
      <xdr:colOff>931727</xdr:colOff>
      <xdr:row>48</xdr:row>
      <xdr:rowOff>123783</xdr:rowOff>
    </xdr:to>
    <xdr:pic>
      <xdr:nvPicPr>
        <xdr:cNvPr id="76" name="Imagen 75" descr="C:\Users\mirquella.ogando\Desktop\Logo-MMUJER 3.gif">
          <a:extLst>
            <a:ext uri="{FF2B5EF4-FFF2-40B4-BE49-F238E27FC236}">
              <a16:creationId xmlns="" xmlns:a16="http://schemas.microsoft.com/office/drawing/2014/main" id="{5FA36E54-2222-4EBB-B5BE-D488AF3621A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121" y="22541874"/>
          <a:ext cx="2882195" cy="2213225"/>
        </a:xfrm>
        <a:prstGeom prst="rect">
          <a:avLst/>
        </a:prstGeom>
        <a:noFill/>
        <a:ln>
          <a:noFill/>
        </a:ln>
      </xdr:spPr>
    </xdr:pic>
    <xdr:clientData/>
  </xdr:twoCellAnchor>
  <xdr:twoCellAnchor>
    <xdr:from>
      <xdr:col>7</xdr:col>
      <xdr:colOff>1063624</xdr:colOff>
      <xdr:row>148</xdr:row>
      <xdr:rowOff>158750</xdr:rowOff>
    </xdr:from>
    <xdr:to>
      <xdr:col>9</xdr:col>
      <xdr:colOff>1015999</xdr:colOff>
      <xdr:row>153</xdr:row>
      <xdr:rowOff>-1</xdr:rowOff>
    </xdr:to>
    <xdr:pic>
      <xdr:nvPicPr>
        <xdr:cNvPr id="77" name="Imagen 1">
          <a:extLst>
            <a:ext uri="{FF2B5EF4-FFF2-40B4-BE49-F238E27FC236}">
              <a16:creationId xmlns="" xmlns:a16="http://schemas.microsoft.com/office/drawing/2014/main" id="{66210460-AA92-41DC-AEA7-BA3BF7DD360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171149" y="787400"/>
          <a:ext cx="3000375" cy="186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638175</xdr:colOff>
      <xdr:row>283</xdr:row>
      <xdr:rowOff>0</xdr:rowOff>
    </xdr:from>
    <xdr:ext cx="194454" cy="283457"/>
    <xdr:sp macro="" textlink="">
      <xdr:nvSpPr>
        <xdr:cNvPr id="78" name="1 CuadroTexto" hidden="1">
          <a:extLst>
            <a:ext uri="{FF2B5EF4-FFF2-40B4-BE49-F238E27FC236}">
              <a16:creationId xmlns="" xmlns:a16="http://schemas.microsoft.com/office/drawing/2014/main" id="{AD8B38F0-B8B2-4A35-BA57-49325C526AB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79" name="3 CuadroTexto" hidden="1">
          <a:extLst>
            <a:ext uri="{FF2B5EF4-FFF2-40B4-BE49-F238E27FC236}">
              <a16:creationId xmlns="" xmlns:a16="http://schemas.microsoft.com/office/drawing/2014/main" id="{2BF25CEE-31AC-4239-82B8-5F1B59D4427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0" name="5 CuadroTexto" hidden="1">
          <a:extLst>
            <a:ext uri="{FF2B5EF4-FFF2-40B4-BE49-F238E27FC236}">
              <a16:creationId xmlns="" xmlns:a16="http://schemas.microsoft.com/office/drawing/2014/main" id="{C155232C-B2EE-418D-8774-4EAE36E8054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1" name="5 CuadroTexto" hidden="1">
          <a:extLst>
            <a:ext uri="{FF2B5EF4-FFF2-40B4-BE49-F238E27FC236}">
              <a16:creationId xmlns="" xmlns:a16="http://schemas.microsoft.com/office/drawing/2014/main" id="{1E4BDED3-C758-4F99-9388-8A9E1DBBEA5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2" name="5 CuadroTexto" hidden="1">
          <a:extLst>
            <a:ext uri="{FF2B5EF4-FFF2-40B4-BE49-F238E27FC236}">
              <a16:creationId xmlns="" xmlns:a16="http://schemas.microsoft.com/office/drawing/2014/main" id="{5ED01C57-0D1F-4732-BC3A-23521F0DD95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3" name="5 CuadroTexto" hidden="1">
          <a:extLst>
            <a:ext uri="{FF2B5EF4-FFF2-40B4-BE49-F238E27FC236}">
              <a16:creationId xmlns="" xmlns:a16="http://schemas.microsoft.com/office/drawing/2014/main" id="{FD7D1B9B-334C-40D9-B67C-EE486A7DAE9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4" name="5 CuadroTexto" hidden="1">
          <a:extLst>
            <a:ext uri="{FF2B5EF4-FFF2-40B4-BE49-F238E27FC236}">
              <a16:creationId xmlns="" xmlns:a16="http://schemas.microsoft.com/office/drawing/2014/main" id="{A5AF640E-A6CC-4488-8CBE-3848546A242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5" name="5 CuadroTexto" hidden="1">
          <a:extLst>
            <a:ext uri="{FF2B5EF4-FFF2-40B4-BE49-F238E27FC236}">
              <a16:creationId xmlns="" xmlns:a16="http://schemas.microsoft.com/office/drawing/2014/main" id="{0015FA66-3CD5-4B48-B80A-6413401B8EC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6" name="5 CuadroTexto" hidden="1">
          <a:extLst>
            <a:ext uri="{FF2B5EF4-FFF2-40B4-BE49-F238E27FC236}">
              <a16:creationId xmlns="" xmlns:a16="http://schemas.microsoft.com/office/drawing/2014/main" id="{4B581E58-74BC-418F-863C-08FF9EB0AD6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7" name="5 CuadroTexto" hidden="1">
          <a:extLst>
            <a:ext uri="{FF2B5EF4-FFF2-40B4-BE49-F238E27FC236}">
              <a16:creationId xmlns="" xmlns:a16="http://schemas.microsoft.com/office/drawing/2014/main" id="{698983B4-261C-4CF8-9566-C4863635647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8" name="5 CuadroTexto" hidden="1">
          <a:extLst>
            <a:ext uri="{FF2B5EF4-FFF2-40B4-BE49-F238E27FC236}">
              <a16:creationId xmlns="" xmlns:a16="http://schemas.microsoft.com/office/drawing/2014/main" id="{32E1EC8F-9D01-46DE-A339-9CF3C397AF7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89" name="5 CuadroTexto" hidden="1">
          <a:extLst>
            <a:ext uri="{FF2B5EF4-FFF2-40B4-BE49-F238E27FC236}">
              <a16:creationId xmlns="" xmlns:a16="http://schemas.microsoft.com/office/drawing/2014/main" id="{A4842FDF-06B6-42E4-817F-14716178F6B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0" name="5 CuadroTexto" hidden="1">
          <a:extLst>
            <a:ext uri="{FF2B5EF4-FFF2-40B4-BE49-F238E27FC236}">
              <a16:creationId xmlns="" xmlns:a16="http://schemas.microsoft.com/office/drawing/2014/main" id="{3D87C29D-1C02-47AF-905B-9E4B4CAE2F8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1" name="5 CuadroTexto" hidden="1">
          <a:extLst>
            <a:ext uri="{FF2B5EF4-FFF2-40B4-BE49-F238E27FC236}">
              <a16:creationId xmlns="" xmlns:a16="http://schemas.microsoft.com/office/drawing/2014/main" id="{1C1CCAB9-3C60-4E8C-9061-A0C68EA4028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2" name="5 CuadroTexto" hidden="1">
          <a:extLst>
            <a:ext uri="{FF2B5EF4-FFF2-40B4-BE49-F238E27FC236}">
              <a16:creationId xmlns="" xmlns:a16="http://schemas.microsoft.com/office/drawing/2014/main" id="{7B8C30EB-47E6-4A84-B643-ACD3F687223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3" name="5 CuadroTexto" hidden="1">
          <a:extLst>
            <a:ext uri="{FF2B5EF4-FFF2-40B4-BE49-F238E27FC236}">
              <a16:creationId xmlns="" xmlns:a16="http://schemas.microsoft.com/office/drawing/2014/main" id="{71ABAF59-1D9C-4880-8F7A-B53828D0C3C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4" name="5 CuadroTexto" hidden="1">
          <a:extLst>
            <a:ext uri="{FF2B5EF4-FFF2-40B4-BE49-F238E27FC236}">
              <a16:creationId xmlns="" xmlns:a16="http://schemas.microsoft.com/office/drawing/2014/main" id="{FDF3569E-A7CB-4551-8A8C-607A2D8AA5F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5" name="5 CuadroTexto" hidden="1">
          <a:extLst>
            <a:ext uri="{FF2B5EF4-FFF2-40B4-BE49-F238E27FC236}">
              <a16:creationId xmlns="" xmlns:a16="http://schemas.microsoft.com/office/drawing/2014/main" id="{8BBD8BD3-6FE3-43B7-8BDD-ED95A2F639A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6" name="5 CuadroTexto" hidden="1">
          <a:extLst>
            <a:ext uri="{FF2B5EF4-FFF2-40B4-BE49-F238E27FC236}">
              <a16:creationId xmlns="" xmlns:a16="http://schemas.microsoft.com/office/drawing/2014/main" id="{8485ABB7-48D3-4E66-AD0C-D588BA8807A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7" name="5 CuadroTexto" hidden="1">
          <a:extLst>
            <a:ext uri="{FF2B5EF4-FFF2-40B4-BE49-F238E27FC236}">
              <a16:creationId xmlns="" xmlns:a16="http://schemas.microsoft.com/office/drawing/2014/main" id="{E7E6E0B2-1D41-4E4A-8945-3BB15AF2784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8" name="5 CuadroTexto" hidden="1">
          <a:extLst>
            <a:ext uri="{FF2B5EF4-FFF2-40B4-BE49-F238E27FC236}">
              <a16:creationId xmlns="" xmlns:a16="http://schemas.microsoft.com/office/drawing/2014/main" id="{1F84447A-C771-47A7-BF5B-9F9A48E55F4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99" name="5 CuadroTexto" hidden="1">
          <a:extLst>
            <a:ext uri="{FF2B5EF4-FFF2-40B4-BE49-F238E27FC236}">
              <a16:creationId xmlns="" xmlns:a16="http://schemas.microsoft.com/office/drawing/2014/main" id="{FD71A3F2-467C-4D86-8A63-648E7267F0F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0" name="5 CuadroTexto" hidden="1">
          <a:extLst>
            <a:ext uri="{FF2B5EF4-FFF2-40B4-BE49-F238E27FC236}">
              <a16:creationId xmlns="" xmlns:a16="http://schemas.microsoft.com/office/drawing/2014/main" id="{8E499C4C-B758-4EF9-976E-80E43186CF8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1" name="5 CuadroTexto" hidden="1">
          <a:extLst>
            <a:ext uri="{FF2B5EF4-FFF2-40B4-BE49-F238E27FC236}">
              <a16:creationId xmlns="" xmlns:a16="http://schemas.microsoft.com/office/drawing/2014/main" id="{A15724AE-AF4E-4142-AD97-D3C03325722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2" name="5 CuadroTexto" hidden="1">
          <a:extLst>
            <a:ext uri="{FF2B5EF4-FFF2-40B4-BE49-F238E27FC236}">
              <a16:creationId xmlns="" xmlns:a16="http://schemas.microsoft.com/office/drawing/2014/main" id="{576002CC-81B3-4471-B5D7-33A4565CA60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 name="5 CuadroTexto" hidden="1">
          <a:extLst>
            <a:ext uri="{FF2B5EF4-FFF2-40B4-BE49-F238E27FC236}">
              <a16:creationId xmlns="" xmlns:a16="http://schemas.microsoft.com/office/drawing/2014/main" id="{DD5B908B-11FE-47D0-AFBF-B5421F851E2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 name="5 CuadroTexto" hidden="1">
          <a:extLst>
            <a:ext uri="{FF2B5EF4-FFF2-40B4-BE49-F238E27FC236}">
              <a16:creationId xmlns="" xmlns:a16="http://schemas.microsoft.com/office/drawing/2014/main" id="{FF779568-B0D1-40F2-8007-8B564E6ED0B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 name="5 CuadroTexto" hidden="1">
          <a:extLst>
            <a:ext uri="{FF2B5EF4-FFF2-40B4-BE49-F238E27FC236}">
              <a16:creationId xmlns="" xmlns:a16="http://schemas.microsoft.com/office/drawing/2014/main" id="{4CC1696F-BEBD-44DE-A787-799991EB78E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 name="5 CuadroTexto" hidden="1">
          <a:extLst>
            <a:ext uri="{FF2B5EF4-FFF2-40B4-BE49-F238E27FC236}">
              <a16:creationId xmlns="" xmlns:a16="http://schemas.microsoft.com/office/drawing/2014/main" id="{994451F2-02B5-41FE-98BC-D850E779271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 name="5 CuadroTexto" hidden="1">
          <a:extLst>
            <a:ext uri="{FF2B5EF4-FFF2-40B4-BE49-F238E27FC236}">
              <a16:creationId xmlns="" xmlns:a16="http://schemas.microsoft.com/office/drawing/2014/main" id="{3B4A12BA-675F-4BB9-A5C6-1BC593687C6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 name="5 CuadroTexto" hidden="1">
          <a:extLst>
            <a:ext uri="{FF2B5EF4-FFF2-40B4-BE49-F238E27FC236}">
              <a16:creationId xmlns="" xmlns:a16="http://schemas.microsoft.com/office/drawing/2014/main" id="{2A2B84E8-D3C5-4700-B186-3E2C610B858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 name="5 CuadroTexto" hidden="1">
          <a:extLst>
            <a:ext uri="{FF2B5EF4-FFF2-40B4-BE49-F238E27FC236}">
              <a16:creationId xmlns="" xmlns:a16="http://schemas.microsoft.com/office/drawing/2014/main" id="{415B4970-229F-45F9-ACDD-B28891B0C48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 name="5 CuadroTexto" hidden="1">
          <a:extLst>
            <a:ext uri="{FF2B5EF4-FFF2-40B4-BE49-F238E27FC236}">
              <a16:creationId xmlns="" xmlns:a16="http://schemas.microsoft.com/office/drawing/2014/main" id="{9EF42C47-DE3A-4E92-BB12-8AB4D12C5A0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 name="5 CuadroTexto" hidden="1">
          <a:extLst>
            <a:ext uri="{FF2B5EF4-FFF2-40B4-BE49-F238E27FC236}">
              <a16:creationId xmlns="" xmlns:a16="http://schemas.microsoft.com/office/drawing/2014/main" id="{F5E0EE80-A097-40D8-BC51-BAEB84003F3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 name="2 CuadroTexto" hidden="1">
          <a:extLst>
            <a:ext uri="{FF2B5EF4-FFF2-40B4-BE49-F238E27FC236}">
              <a16:creationId xmlns="" xmlns:a16="http://schemas.microsoft.com/office/drawing/2014/main" id="{2819F814-EFB1-460C-8A74-FF815D4A843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 name="5 CuadroTexto" hidden="1">
          <a:extLst>
            <a:ext uri="{FF2B5EF4-FFF2-40B4-BE49-F238E27FC236}">
              <a16:creationId xmlns="" xmlns:a16="http://schemas.microsoft.com/office/drawing/2014/main" id="{C5E10CD0-7B77-44C9-9C81-31C5018503E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 name="5 CuadroTexto" hidden="1">
          <a:extLst>
            <a:ext uri="{FF2B5EF4-FFF2-40B4-BE49-F238E27FC236}">
              <a16:creationId xmlns="" xmlns:a16="http://schemas.microsoft.com/office/drawing/2014/main" id="{DF0BBCD2-0174-42C2-AED7-759FDD9A3DD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 name="5 CuadroTexto" hidden="1">
          <a:extLst>
            <a:ext uri="{FF2B5EF4-FFF2-40B4-BE49-F238E27FC236}">
              <a16:creationId xmlns="" xmlns:a16="http://schemas.microsoft.com/office/drawing/2014/main" id="{754C11CA-3198-45E2-8608-56BF233507C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 name="5 CuadroTexto" hidden="1">
          <a:extLst>
            <a:ext uri="{FF2B5EF4-FFF2-40B4-BE49-F238E27FC236}">
              <a16:creationId xmlns="" xmlns:a16="http://schemas.microsoft.com/office/drawing/2014/main" id="{509767A3-2C09-4B62-843E-3B5796F5BEE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 name="5 CuadroTexto" hidden="1">
          <a:extLst>
            <a:ext uri="{FF2B5EF4-FFF2-40B4-BE49-F238E27FC236}">
              <a16:creationId xmlns="" xmlns:a16="http://schemas.microsoft.com/office/drawing/2014/main" id="{821E0BEC-3E52-4FEC-8CD8-F33EF10C457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 name="5 CuadroTexto" hidden="1">
          <a:extLst>
            <a:ext uri="{FF2B5EF4-FFF2-40B4-BE49-F238E27FC236}">
              <a16:creationId xmlns="" xmlns:a16="http://schemas.microsoft.com/office/drawing/2014/main" id="{137B503A-A8D4-43BC-8FDC-86551BCDB35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 name="5 CuadroTexto" hidden="1">
          <a:extLst>
            <a:ext uri="{FF2B5EF4-FFF2-40B4-BE49-F238E27FC236}">
              <a16:creationId xmlns="" xmlns:a16="http://schemas.microsoft.com/office/drawing/2014/main" id="{2A8AA299-F998-4DB0-B417-58039E3966C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 name="5 CuadroTexto" hidden="1">
          <a:extLst>
            <a:ext uri="{FF2B5EF4-FFF2-40B4-BE49-F238E27FC236}">
              <a16:creationId xmlns="" xmlns:a16="http://schemas.microsoft.com/office/drawing/2014/main" id="{861207BF-FE7E-44B2-B67F-0879BEC7EEF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 name="5 CuadroTexto" hidden="1">
          <a:extLst>
            <a:ext uri="{FF2B5EF4-FFF2-40B4-BE49-F238E27FC236}">
              <a16:creationId xmlns="" xmlns:a16="http://schemas.microsoft.com/office/drawing/2014/main" id="{0AAED6B4-9E6A-49F2-97E4-049970987C7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 name="5 CuadroTexto" hidden="1">
          <a:extLst>
            <a:ext uri="{FF2B5EF4-FFF2-40B4-BE49-F238E27FC236}">
              <a16:creationId xmlns="" xmlns:a16="http://schemas.microsoft.com/office/drawing/2014/main" id="{ECBB840C-58E1-4170-A590-D15292051A4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 name="5 CuadroTexto" hidden="1">
          <a:extLst>
            <a:ext uri="{FF2B5EF4-FFF2-40B4-BE49-F238E27FC236}">
              <a16:creationId xmlns="" xmlns:a16="http://schemas.microsoft.com/office/drawing/2014/main" id="{ADE2C316-F69D-4E69-9E47-5D718C51206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 name="5 CuadroTexto" hidden="1">
          <a:extLst>
            <a:ext uri="{FF2B5EF4-FFF2-40B4-BE49-F238E27FC236}">
              <a16:creationId xmlns="" xmlns:a16="http://schemas.microsoft.com/office/drawing/2014/main" id="{5883FD1E-3777-45A2-99D5-3C22FFFA3BA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 name="5 CuadroTexto" hidden="1">
          <a:extLst>
            <a:ext uri="{FF2B5EF4-FFF2-40B4-BE49-F238E27FC236}">
              <a16:creationId xmlns="" xmlns:a16="http://schemas.microsoft.com/office/drawing/2014/main" id="{8DF25294-1366-4BD0-9B33-9CA7CA80F6D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 name="5 CuadroTexto" hidden="1">
          <a:extLst>
            <a:ext uri="{FF2B5EF4-FFF2-40B4-BE49-F238E27FC236}">
              <a16:creationId xmlns="" xmlns:a16="http://schemas.microsoft.com/office/drawing/2014/main" id="{624B87F0-EC94-461C-AF68-F20F5BF8A68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 name="5 CuadroTexto" hidden="1">
          <a:extLst>
            <a:ext uri="{FF2B5EF4-FFF2-40B4-BE49-F238E27FC236}">
              <a16:creationId xmlns="" xmlns:a16="http://schemas.microsoft.com/office/drawing/2014/main" id="{8365FCA9-69DC-4E6D-955D-A287031397A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 name="5 CuadroTexto" hidden="1">
          <a:extLst>
            <a:ext uri="{FF2B5EF4-FFF2-40B4-BE49-F238E27FC236}">
              <a16:creationId xmlns="" xmlns:a16="http://schemas.microsoft.com/office/drawing/2014/main" id="{D9ABCE41-6BA0-4810-8A44-CC5ED7B956D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 name="5 CuadroTexto" hidden="1">
          <a:extLst>
            <a:ext uri="{FF2B5EF4-FFF2-40B4-BE49-F238E27FC236}">
              <a16:creationId xmlns="" xmlns:a16="http://schemas.microsoft.com/office/drawing/2014/main" id="{146D94A0-3546-41F3-B5F5-F741298AE6C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 name="5 CuadroTexto" hidden="1">
          <a:extLst>
            <a:ext uri="{FF2B5EF4-FFF2-40B4-BE49-F238E27FC236}">
              <a16:creationId xmlns="" xmlns:a16="http://schemas.microsoft.com/office/drawing/2014/main" id="{E2D3E10C-5BEA-4E79-B7E9-04DCCD5E453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 name="103 CuadroTexto" hidden="1">
          <a:extLst>
            <a:ext uri="{FF2B5EF4-FFF2-40B4-BE49-F238E27FC236}">
              <a16:creationId xmlns="" xmlns:a16="http://schemas.microsoft.com/office/drawing/2014/main" id="{246DAE96-F789-4A8B-BD33-1E3327DF359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2" name="2 CuadroTexto" hidden="1">
          <a:extLst>
            <a:ext uri="{FF2B5EF4-FFF2-40B4-BE49-F238E27FC236}">
              <a16:creationId xmlns="" xmlns:a16="http://schemas.microsoft.com/office/drawing/2014/main" id="{4EE49D6D-48DF-44B7-A713-140FA8AD0E5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3" name="106 CuadroTexto" hidden="1">
          <a:extLst>
            <a:ext uri="{FF2B5EF4-FFF2-40B4-BE49-F238E27FC236}">
              <a16:creationId xmlns="" xmlns:a16="http://schemas.microsoft.com/office/drawing/2014/main" id="{61B8B03F-AD0B-41A5-98F4-1B7FF4FF7EC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4" name="2 CuadroTexto" hidden="1">
          <a:extLst>
            <a:ext uri="{FF2B5EF4-FFF2-40B4-BE49-F238E27FC236}">
              <a16:creationId xmlns="" xmlns:a16="http://schemas.microsoft.com/office/drawing/2014/main" id="{8D0444D4-800F-4441-B7A6-87CF1BCAB4F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5" name="5 CuadroTexto" hidden="1">
          <a:extLst>
            <a:ext uri="{FF2B5EF4-FFF2-40B4-BE49-F238E27FC236}">
              <a16:creationId xmlns="" xmlns:a16="http://schemas.microsoft.com/office/drawing/2014/main" id="{FA1B65CF-6E02-47CA-9150-3B4C2846251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6" name="5 CuadroTexto" hidden="1">
          <a:extLst>
            <a:ext uri="{FF2B5EF4-FFF2-40B4-BE49-F238E27FC236}">
              <a16:creationId xmlns="" xmlns:a16="http://schemas.microsoft.com/office/drawing/2014/main" id="{2CB17465-EBF6-4C45-BD1D-04E7F13418E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7" name="5 CuadroTexto" hidden="1">
          <a:extLst>
            <a:ext uri="{FF2B5EF4-FFF2-40B4-BE49-F238E27FC236}">
              <a16:creationId xmlns="" xmlns:a16="http://schemas.microsoft.com/office/drawing/2014/main" id="{4B48E525-6401-422D-9819-04B94A682E8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8" name="5 CuadroTexto" hidden="1">
          <a:extLst>
            <a:ext uri="{FF2B5EF4-FFF2-40B4-BE49-F238E27FC236}">
              <a16:creationId xmlns="" xmlns:a16="http://schemas.microsoft.com/office/drawing/2014/main" id="{E0FC284F-660B-40FA-B95D-51544281343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9" name="5 CuadroTexto" hidden="1">
          <a:extLst>
            <a:ext uri="{FF2B5EF4-FFF2-40B4-BE49-F238E27FC236}">
              <a16:creationId xmlns="" xmlns:a16="http://schemas.microsoft.com/office/drawing/2014/main" id="{C3903E3C-3413-4497-A598-C09BB2EF541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0" name="5 CuadroTexto" hidden="1">
          <a:extLst>
            <a:ext uri="{FF2B5EF4-FFF2-40B4-BE49-F238E27FC236}">
              <a16:creationId xmlns="" xmlns:a16="http://schemas.microsoft.com/office/drawing/2014/main" id="{62D05AB1-BF0E-499D-B4AD-EFD20A25CE4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1" name="5 CuadroTexto" hidden="1">
          <a:extLst>
            <a:ext uri="{FF2B5EF4-FFF2-40B4-BE49-F238E27FC236}">
              <a16:creationId xmlns="" xmlns:a16="http://schemas.microsoft.com/office/drawing/2014/main" id="{6F3FB4D2-12D1-4D61-B226-0461A7174F6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2" name="5 CuadroTexto" hidden="1">
          <a:extLst>
            <a:ext uri="{FF2B5EF4-FFF2-40B4-BE49-F238E27FC236}">
              <a16:creationId xmlns="" xmlns:a16="http://schemas.microsoft.com/office/drawing/2014/main" id="{F765BC2F-BBA4-488E-9AED-8D77ED25364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3" name="5 CuadroTexto" hidden="1">
          <a:extLst>
            <a:ext uri="{FF2B5EF4-FFF2-40B4-BE49-F238E27FC236}">
              <a16:creationId xmlns="" xmlns:a16="http://schemas.microsoft.com/office/drawing/2014/main" id="{A1CF01F8-907F-4BBC-85DD-DA883D90F2D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4" name="5 CuadroTexto" hidden="1">
          <a:extLst>
            <a:ext uri="{FF2B5EF4-FFF2-40B4-BE49-F238E27FC236}">
              <a16:creationId xmlns="" xmlns:a16="http://schemas.microsoft.com/office/drawing/2014/main" id="{7BABC101-5A35-4FA2-8BAB-4AC5BCF4034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5" name="5 CuadroTexto" hidden="1">
          <a:extLst>
            <a:ext uri="{FF2B5EF4-FFF2-40B4-BE49-F238E27FC236}">
              <a16:creationId xmlns="" xmlns:a16="http://schemas.microsoft.com/office/drawing/2014/main" id="{258730F6-3139-4BBF-9F5D-5458021FC3D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6" name="5 CuadroTexto" hidden="1">
          <a:extLst>
            <a:ext uri="{FF2B5EF4-FFF2-40B4-BE49-F238E27FC236}">
              <a16:creationId xmlns="" xmlns:a16="http://schemas.microsoft.com/office/drawing/2014/main" id="{3E59278E-DCD4-465D-9D9B-F23B0DE4585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7" name="5 CuadroTexto" hidden="1">
          <a:extLst>
            <a:ext uri="{FF2B5EF4-FFF2-40B4-BE49-F238E27FC236}">
              <a16:creationId xmlns="" xmlns:a16="http://schemas.microsoft.com/office/drawing/2014/main" id="{19088D56-C20E-48EE-A501-FF028812921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8" name="5 CuadroTexto" hidden="1">
          <a:extLst>
            <a:ext uri="{FF2B5EF4-FFF2-40B4-BE49-F238E27FC236}">
              <a16:creationId xmlns="" xmlns:a16="http://schemas.microsoft.com/office/drawing/2014/main" id="{FD81D481-DC85-436A-B0DD-614F9524158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49" name="5 CuadroTexto" hidden="1">
          <a:extLst>
            <a:ext uri="{FF2B5EF4-FFF2-40B4-BE49-F238E27FC236}">
              <a16:creationId xmlns="" xmlns:a16="http://schemas.microsoft.com/office/drawing/2014/main" id="{58AC9472-B221-4391-B020-7C8B6E2F775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0" name="5 CuadroTexto" hidden="1">
          <a:extLst>
            <a:ext uri="{FF2B5EF4-FFF2-40B4-BE49-F238E27FC236}">
              <a16:creationId xmlns="" xmlns:a16="http://schemas.microsoft.com/office/drawing/2014/main" id="{DF1CAE48-BFBF-45F0-AADA-00126065616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1" name="75 CuadroTexto" hidden="1">
          <a:extLst>
            <a:ext uri="{FF2B5EF4-FFF2-40B4-BE49-F238E27FC236}">
              <a16:creationId xmlns="" xmlns:a16="http://schemas.microsoft.com/office/drawing/2014/main" id="{3E9B2C90-C790-4F57-9A3E-2381139FAC9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2" name="77 CuadroTexto" hidden="1">
          <a:extLst>
            <a:ext uri="{FF2B5EF4-FFF2-40B4-BE49-F238E27FC236}">
              <a16:creationId xmlns="" xmlns:a16="http://schemas.microsoft.com/office/drawing/2014/main" id="{77F9C348-35B4-47DA-B02C-EFEB284CD9A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3" name="5 CuadroTexto" hidden="1">
          <a:extLst>
            <a:ext uri="{FF2B5EF4-FFF2-40B4-BE49-F238E27FC236}">
              <a16:creationId xmlns="" xmlns:a16="http://schemas.microsoft.com/office/drawing/2014/main" id="{DBA45A76-37BA-421D-962A-89406C72254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4" name="5 CuadroTexto" hidden="1">
          <a:extLst>
            <a:ext uri="{FF2B5EF4-FFF2-40B4-BE49-F238E27FC236}">
              <a16:creationId xmlns="" xmlns:a16="http://schemas.microsoft.com/office/drawing/2014/main" id="{B00FCC73-6767-42F1-8879-2F5A758494B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5" name="5 CuadroTexto" hidden="1">
          <a:extLst>
            <a:ext uri="{FF2B5EF4-FFF2-40B4-BE49-F238E27FC236}">
              <a16:creationId xmlns="" xmlns:a16="http://schemas.microsoft.com/office/drawing/2014/main" id="{A5CF341F-852A-41E3-B42E-88ED1FBEE8D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6" name="5 CuadroTexto" hidden="1">
          <a:extLst>
            <a:ext uri="{FF2B5EF4-FFF2-40B4-BE49-F238E27FC236}">
              <a16:creationId xmlns="" xmlns:a16="http://schemas.microsoft.com/office/drawing/2014/main" id="{831FD6D0-0590-4AF6-B6E8-CCE5256D9C5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7" name="5 CuadroTexto" hidden="1">
          <a:extLst>
            <a:ext uri="{FF2B5EF4-FFF2-40B4-BE49-F238E27FC236}">
              <a16:creationId xmlns="" xmlns:a16="http://schemas.microsoft.com/office/drawing/2014/main" id="{8EB6C2BB-3443-4ACB-810E-1F79D75AA37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8" name="5 CuadroTexto" hidden="1">
          <a:extLst>
            <a:ext uri="{FF2B5EF4-FFF2-40B4-BE49-F238E27FC236}">
              <a16:creationId xmlns="" xmlns:a16="http://schemas.microsoft.com/office/drawing/2014/main" id="{203B7200-A8F9-4CCD-97D6-63F2E0A3AA3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59" name="5 CuadroTexto" hidden="1">
          <a:extLst>
            <a:ext uri="{FF2B5EF4-FFF2-40B4-BE49-F238E27FC236}">
              <a16:creationId xmlns="" xmlns:a16="http://schemas.microsoft.com/office/drawing/2014/main" id="{BA2D4B83-33B0-448E-86DE-6B2851C4270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0" name="5 CuadroTexto" hidden="1">
          <a:extLst>
            <a:ext uri="{FF2B5EF4-FFF2-40B4-BE49-F238E27FC236}">
              <a16:creationId xmlns="" xmlns:a16="http://schemas.microsoft.com/office/drawing/2014/main" id="{AF0209FB-B4A1-4853-937B-FFFF258BCC3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1" name="5 CuadroTexto" hidden="1">
          <a:extLst>
            <a:ext uri="{FF2B5EF4-FFF2-40B4-BE49-F238E27FC236}">
              <a16:creationId xmlns="" xmlns:a16="http://schemas.microsoft.com/office/drawing/2014/main" id="{481375A1-4610-4A77-A769-7475278E33D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2" name="5 CuadroTexto" hidden="1">
          <a:extLst>
            <a:ext uri="{FF2B5EF4-FFF2-40B4-BE49-F238E27FC236}">
              <a16:creationId xmlns="" xmlns:a16="http://schemas.microsoft.com/office/drawing/2014/main" id="{A1D2F2F8-2E77-4355-9D4D-D84D0F4458F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3" name="5 CuadroTexto" hidden="1">
          <a:extLst>
            <a:ext uri="{FF2B5EF4-FFF2-40B4-BE49-F238E27FC236}">
              <a16:creationId xmlns="" xmlns:a16="http://schemas.microsoft.com/office/drawing/2014/main" id="{BD83C936-EC27-457A-A0C1-FE806E36D24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4" name="5 CuadroTexto" hidden="1">
          <a:extLst>
            <a:ext uri="{FF2B5EF4-FFF2-40B4-BE49-F238E27FC236}">
              <a16:creationId xmlns="" xmlns:a16="http://schemas.microsoft.com/office/drawing/2014/main" id="{604C31E4-429E-4E84-800A-BBD46151E9E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5" name="5 CuadroTexto" hidden="1">
          <a:extLst>
            <a:ext uri="{FF2B5EF4-FFF2-40B4-BE49-F238E27FC236}">
              <a16:creationId xmlns="" xmlns:a16="http://schemas.microsoft.com/office/drawing/2014/main" id="{74FD3286-EC2B-4B0B-BBA4-CEE6CAA2347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6" name="5 CuadroTexto" hidden="1">
          <a:extLst>
            <a:ext uri="{FF2B5EF4-FFF2-40B4-BE49-F238E27FC236}">
              <a16:creationId xmlns="" xmlns:a16="http://schemas.microsoft.com/office/drawing/2014/main" id="{35CB6214-07F5-4E9B-8415-F8AE32C0C81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7" name="5 CuadroTexto" hidden="1">
          <a:extLst>
            <a:ext uri="{FF2B5EF4-FFF2-40B4-BE49-F238E27FC236}">
              <a16:creationId xmlns="" xmlns:a16="http://schemas.microsoft.com/office/drawing/2014/main" id="{882EB979-AF67-46AC-A361-4AC253B173D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8" name="5 CuadroTexto" hidden="1">
          <a:extLst>
            <a:ext uri="{FF2B5EF4-FFF2-40B4-BE49-F238E27FC236}">
              <a16:creationId xmlns="" xmlns:a16="http://schemas.microsoft.com/office/drawing/2014/main" id="{448A3015-BA44-4D5C-8965-58C79884DA1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69" name="5 CuadroTexto" hidden="1">
          <a:extLst>
            <a:ext uri="{FF2B5EF4-FFF2-40B4-BE49-F238E27FC236}">
              <a16:creationId xmlns="" xmlns:a16="http://schemas.microsoft.com/office/drawing/2014/main" id="{B4E6028E-1348-4137-A7F0-8C5430C03C0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0" name="5 CuadroTexto" hidden="1">
          <a:extLst>
            <a:ext uri="{FF2B5EF4-FFF2-40B4-BE49-F238E27FC236}">
              <a16:creationId xmlns="" xmlns:a16="http://schemas.microsoft.com/office/drawing/2014/main" id="{DE705385-08AE-4208-B51F-47042847C71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1" name="5 CuadroTexto" hidden="1">
          <a:extLst>
            <a:ext uri="{FF2B5EF4-FFF2-40B4-BE49-F238E27FC236}">
              <a16:creationId xmlns="" xmlns:a16="http://schemas.microsoft.com/office/drawing/2014/main" id="{DB48C9AD-8C1C-460B-AAAA-08B4CA6725D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2" name="5 CuadroTexto" hidden="1">
          <a:extLst>
            <a:ext uri="{FF2B5EF4-FFF2-40B4-BE49-F238E27FC236}">
              <a16:creationId xmlns="" xmlns:a16="http://schemas.microsoft.com/office/drawing/2014/main" id="{F72100B7-917A-4B8A-BEC2-A3065FB47CB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3" name="5 CuadroTexto" hidden="1">
          <a:extLst>
            <a:ext uri="{FF2B5EF4-FFF2-40B4-BE49-F238E27FC236}">
              <a16:creationId xmlns="" xmlns:a16="http://schemas.microsoft.com/office/drawing/2014/main" id="{4C6DA86F-7583-423C-9BD9-17061CCB5D6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4" name="5 CuadroTexto" hidden="1">
          <a:extLst>
            <a:ext uri="{FF2B5EF4-FFF2-40B4-BE49-F238E27FC236}">
              <a16:creationId xmlns="" xmlns:a16="http://schemas.microsoft.com/office/drawing/2014/main" id="{359CCA4F-DFF3-47A7-B19E-9183E74250B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5" name="5 CuadroTexto" hidden="1">
          <a:extLst>
            <a:ext uri="{FF2B5EF4-FFF2-40B4-BE49-F238E27FC236}">
              <a16:creationId xmlns="" xmlns:a16="http://schemas.microsoft.com/office/drawing/2014/main" id="{F523C11D-8BA0-405C-BBC0-DD0EF23901B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6" name="5 CuadroTexto" hidden="1">
          <a:extLst>
            <a:ext uri="{FF2B5EF4-FFF2-40B4-BE49-F238E27FC236}">
              <a16:creationId xmlns="" xmlns:a16="http://schemas.microsoft.com/office/drawing/2014/main" id="{B3EE6FD3-0A4E-4B31-BC23-B009D1959D5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7" name="5 CuadroTexto" hidden="1">
          <a:extLst>
            <a:ext uri="{FF2B5EF4-FFF2-40B4-BE49-F238E27FC236}">
              <a16:creationId xmlns="" xmlns:a16="http://schemas.microsoft.com/office/drawing/2014/main" id="{6B989CE6-CC45-4145-9DFA-307CE9D215B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8" name="5 CuadroTexto" hidden="1">
          <a:extLst>
            <a:ext uri="{FF2B5EF4-FFF2-40B4-BE49-F238E27FC236}">
              <a16:creationId xmlns="" xmlns:a16="http://schemas.microsoft.com/office/drawing/2014/main" id="{C4C5DA5A-1ACD-45B9-AD27-3A782C6382F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79" name="5 CuadroTexto" hidden="1">
          <a:extLst>
            <a:ext uri="{FF2B5EF4-FFF2-40B4-BE49-F238E27FC236}">
              <a16:creationId xmlns="" xmlns:a16="http://schemas.microsoft.com/office/drawing/2014/main" id="{2560CC09-0D0E-4C8A-9ED8-FB09A81D2CE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0" name="5 CuadroTexto" hidden="1">
          <a:extLst>
            <a:ext uri="{FF2B5EF4-FFF2-40B4-BE49-F238E27FC236}">
              <a16:creationId xmlns="" xmlns:a16="http://schemas.microsoft.com/office/drawing/2014/main" id="{F58B9176-3048-4417-935D-DFA361C7E70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1" name="5 CuadroTexto" hidden="1">
          <a:extLst>
            <a:ext uri="{FF2B5EF4-FFF2-40B4-BE49-F238E27FC236}">
              <a16:creationId xmlns="" xmlns:a16="http://schemas.microsoft.com/office/drawing/2014/main" id="{E12B93A4-B2D4-4887-8D93-EB199E053D7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2" name="5 CuadroTexto" hidden="1">
          <a:extLst>
            <a:ext uri="{FF2B5EF4-FFF2-40B4-BE49-F238E27FC236}">
              <a16:creationId xmlns="" xmlns:a16="http://schemas.microsoft.com/office/drawing/2014/main" id="{34D00066-C3E6-4849-9D68-BBB99B3E518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3" name="5 CuadroTexto" hidden="1">
          <a:extLst>
            <a:ext uri="{FF2B5EF4-FFF2-40B4-BE49-F238E27FC236}">
              <a16:creationId xmlns="" xmlns:a16="http://schemas.microsoft.com/office/drawing/2014/main" id="{13C55279-FC1A-4C56-8DFF-686CF3E9980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4" name="5 CuadroTexto" hidden="1">
          <a:extLst>
            <a:ext uri="{FF2B5EF4-FFF2-40B4-BE49-F238E27FC236}">
              <a16:creationId xmlns="" xmlns:a16="http://schemas.microsoft.com/office/drawing/2014/main" id="{4D9D4950-43CD-4A5A-BDB1-E6B7D2844F8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5" name="2 CuadroTexto" hidden="1">
          <a:extLst>
            <a:ext uri="{FF2B5EF4-FFF2-40B4-BE49-F238E27FC236}">
              <a16:creationId xmlns="" xmlns:a16="http://schemas.microsoft.com/office/drawing/2014/main" id="{B68B9643-49C1-4120-9C72-E21C30B6B30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6" name="5 CuadroTexto" hidden="1">
          <a:extLst>
            <a:ext uri="{FF2B5EF4-FFF2-40B4-BE49-F238E27FC236}">
              <a16:creationId xmlns="" xmlns:a16="http://schemas.microsoft.com/office/drawing/2014/main" id="{56D236BD-01A6-40FC-8255-3B2C33C2C67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7" name="5 CuadroTexto" hidden="1">
          <a:extLst>
            <a:ext uri="{FF2B5EF4-FFF2-40B4-BE49-F238E27FC236}">
              <a16:creationId xmlns="" xmlns:a16="http://schemas.microsoft.com/office/drawing/2014/main" id="{7CB23168-22C1-407F-923C-6D0DB9C4FEC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8" name="5 CuadroTexto" hidden="1">
          <a:extLst>
            <a:ext uri="{FF2B5EF4-FFF2-40B4-BE49-F238E27FC236}">
              <a16:creationId xmlns="" xmlns:a16="http://schemas.microsoft.com/office/drawing/2014/main" id="{C8E2CB99-C07D-4759-B866-39087058229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89" name="5 CuadroTexto" hidden="1">
          <a:extLst>
            <a:ext uri="{FF2B5EF4-FFF2-40B4-BE49-F238E27FC236}">
              <a16:creationId xmlns="" xmlns:a16="http://schemas.microsoft.com/office/drawing/2014/main" id="{39DD7B34-B7B7-4D38-8147-1E6CE10B0AC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0" name="5 CuadroTexto" hidden="1">
          <a:extLst>
            <a:ext uri="{FF2B5EF4-FFF2-40B4-BE49-F238E27FC236}">
              <a16:creationId xmlns="" xmlns:a16="http://schemas.microsoft.com/office/drawing/2014/main" id="{6623F033-85BE-407C-AF92-988A6481842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1" name="5 CuadroTexto" hidden="1">
          <a:extLst>
            <a:ext uri="{FF2B5EF4-FFF2-40B4-BE49-F238E27FC236}">
              <a16:creationId xmlns="" xmlns:a16="http://schemas.microsoft.com/office/drawing/2014/main" id="{9059D1E4-CDDD-4F5F-B24C-1E07FC20B0A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2" name="5 CuadroTexto" hidden="1">
          <a:extLst>
            <a:ext uri="{FF2B5EF4-FFF2-40B4-BE49-F238E27FC236}">
              <a16:creationId xmlns="" xmlns:a16="http://schemas.microsoft.com/office/drawing/2014/main" id="{2876FEA5-6E83-4A1B-AFBF-E3087CE47F1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3" name="5 CuadroTexto" hidden="1">
          <a:extLst>
            <a:ext uri="{FF2B5EF4-FFF2-40B4-BE49-F238E27FC236}">
              <a16:creationId xmlns="" xmlns:a16="http://schemas.microsoft.com/office/drawing/2014/main" id="{6CE88ABA-48F5-4552-98C0-1F10488A226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4" name="5 CuadroTexto" hidden="1">
          <a:extLst>
            <a:ext uri="{FF2B5EF4-FFF2-40B4-BE49-F238E27FC236}">
              <a16:creationId xmlns="" xmlns:a16="http://schemas.microsoft.com/office/drawing/2014/main" id="{BCBE2B40-1B19-464C-A032-BC0D03DF4F1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5" name="5 CuadroTexto" hidden="1">
          <a:extLst>
            <a:ext uri="{FF2B5EF4-FFF2-40B4-BE49-F238E27FC236}">
              <a16:creationId xmlns="" xmlns:a16="http://schemas.microsoft.com/office/drawing/2014/main" id="{3A8768CA-9C63-471B-93C3-D5C37A98DDA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6" name="5 CuadroTexto" hidden="1">
          <a:extLst>
            <a:ext uri="{FF2B5EF4-FFF2-40B4-BE49-F238E27FC236}">
              <a16:creationId xmlns="" xmlns:a16="http://schemas.microsoft.com/office/drawing/2014/main" id="{B5063AA5-3B5B-4EEA-97AF-8712FC8F2C6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7" name="5 CuadroTexto" hidden="1">
          <a:extLst>
            <a:ext uri="{FF2B5EF4-FFF2-40B4-BE49-F238E27FC236}">
              <a16:creationId xmlns="" xmlns:a16="http://schemas.microsoft.com/office/drawing/2014/main" id="{E3ABC9CF-185E-44FB-B61A-D01316321F6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8" name="5 CuadroTexto" hidden="1">
          <a:extLst>
            <a:ext uri="{FF2B5EF4-FFF2-40B4-BE49-F238E27FC236}">
              <a16:creationId xmlns="" xmlns:a16="http://schemas.microsoft.com/office/drawing/2014/main" id="{5EA8CD20-5220-498A-8A88-32C8626030A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99" name="5 CuadroTexto" hidden="1">
          <a:extLst>
            <a:ext uri="{FF2B5EF4-FFF2-40B4-BE49-F238E27FC236}">
              <a16:creationId xmlns="" xmlns:a16="http://schemas.microsoft.com/office/drawing/2014/main" id="{477A12A4-F595-4003-9611-ACAED07C4C1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0" name="5 CuadroTexto" hidden="1">
          <a:extLst>
            <a:ext uri="{FF2B5EF4-FFF2-40B4-BE49-F238E27FC236}">
              <a16:creationId xmlns="" xmlns:a16="http://schemas.microsoft.com/office/drawing/2014/main" id="{482EF905-ED73-4EDE-B78C-8CF3E3B0E84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1" name="5 CuadroTexto" hidden="1">
          <a:extLst>
            <a:ext uri="{FF2B5EF4-FFF2-40B4-BE49-F238E27FC236}">
              <a16:creationId xmlns="" xmlns:a16="http://schemas.microsoft.com/office/drawing/2014/main" id="{DA0CE898-2B9C-4564-B2BF-340DE718EF5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2" name="5 CuadroTexto" hidden="1">
          <a:extLst>
            <a:ext uri="{FF2B5EF4-FFF2-40B4-BE49-F238E27FC236}">
              <a16:creationId xmlns="" xmlns:a16="http://schemas.microsoft.com/office/drawing/2014/main" id="{1C9CD510-EBEC-415F-BE2C-C3C8E4F0487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3" name="5 CuadroTexto" hidden="1">
          <a:extLst>
            <a:ext uri="{FF2B5EF4-FFF2-40B4-BE49-F238E27FC236}">
              <a16:creationId xmlns="" xmlns:a16="http://schemas.microsoft.com/office/drawing/2014/main" id="{FE0DDCED-24E5-4AF6-AA05-C7BA3CF8FB5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4" name="162 CuadroTexto" hidden="1">
          <a:extLst>
            <a:ext uri="{FF2B5EF4-FFF2-40B4-BE49-F238E27FC236}">
              <a16:creationId xmlns="" xmlns:a16="http://schemas.microsoft.com/office/drawing/2014/main" id="{7829E504-39C7-46D9-9538-68B157745EB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5" name="2 CuadroTexto" hidden="1">
          <a:extLst>
            <a:ext uri="{FF2B5EF4-FFF2-40B4-BE49-F238E27FC236}">
              <a16:creationId xmlns="" xmlns:a16="http://schemas.microsoft.com/office/drawing/2014/main" id="{3157F131-E31C-4A92-BFC5-951A137F8BD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6" name="164 CuadroTexto" hidden="1">
          <a:extLst>
            <a:ext uri="{FF2B5EF4-FFF2-40B4-BE49-F238E27FC236}">
              <a16:creationId xmlns="" xmlns:a16="http://schemas.microsoft.com/office/drawing/2014/main" id="{81C201F9-6421-47A7-A155-670F002D789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7" name="2 CuadroTexto" hidden="1">
          <a:extLst>
            <a:ext uri="{FF2B5EF4-FFF2-40B4-BE49-F238E27FC236}">
              <a16:creationId xmlns="" xmlns:a16="http://schemas.microsoft.com/office/drawing/2014/main" id="{8E71EC0A-05A9-4C90-AA5E-2F1F3D62105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8" name="5 CuadroTexto" hidden="1">
          <a:extLst>
            <a:ext uri="{FF2B5EF4-FFF2-40B4-BE49-F238E27FC236}">
              <a16:creationId xmlns="" xmlns:a16="http://schemas.microsoft.com/office/drawing/2014/main" id="{9883C658-B056-478D-BE71-8B8A4E968CB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09" name="5 CuadroTexto" hidden="1">
          <a:extLst>
            <a:ext uri="{FF2B5EF4-FFF2-40B4-BE49-F238E27FC236}">
              <a16:creationId xmlns="" xmlns:a16="http://schemas.microsoft.com/office/drawing/2014/main" id="{8ACAD78C-69BB-4AB3-BB05-0EF599D41F2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0" name="5 CuadroTexto" hidden="1">
          <a:extLst>
            <a:ext uri="{FF2B5EF4-FFF2-40B4-BE49-F238E27FC236}">
              <a16:creationId xmlns="" xmlns:a16="http://schemas.microsoft.com/office/drawing/2014/main" id="{65CDFCAF-25AF-40D9-8509-E3C17B0A6BE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1" name="5 CuadroTexto" hidden="1">
          <a:extLst>
            <a:ext uri="{FF2B5EF4-FFF2-40B4-BE49-F238E27FC236}">
              <a16:creationId xmlns="" xmlns:a16="http://schemas.microsoft.com/office/drawing/2014/main" id="{D2D3A7A3-2B8B-4CD8-A1D9-47EC20552CE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2" name="5 CuadroTexto" hidden="1">
          <a:extLst>
            <a:ext uri="{FF2B5EF4-FFF2-40B4-BE49-F238E27FC236}">
              <a16:creationId xmlns="" xmlns:a16="http://schemas.microsoft.com/office/drawing/2014/main" id="{4ED17BC4-5897-4684-9198-925F4F4C2D8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3" name="5 CuadroTexto" hidden="1">
          <a:extLst>
            <a:ext uri="{FF2B5EF4-FFF2-40B4-BE49-F238E27FC236}">
              <a16:creationId xmlns="" xmlns:a16="http://schemas.microsoft.com/office/drawing/2014/main" id="{0BCB9E1F-E50C-45B3-AAF7-13BDE714F25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4" name="5 CuadroTexto" hidden="1">
          <a:extLst>
            <a:ext uri="{FF2B5EF4-FFF2-40B4-BE49-F238E27FC236}">
              <a16:creationId xmlns="" xmlns:a16="http://schemas.microsoft.com/office/drawing/2014/main" id="{297E4CDE-F19A-4669-BE44-000A3C7F717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5" name="5 CuadroTexto" hidden="1">
          <a:extLst>
            <a:ext uri="{FF2B5EF4-FFF2-40B4-BE49-F238E27FC236}">
              <a16:creationId xmlns="" xmlns:a16="http://schemas.microsoft.com/office/drawing/2014/main" id="{4A98C6B2-9527-4DA9-8A78-F10DFA1DB86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6" name="5 CuadroTexto" hidden="1">
          <a:extLst>
            <a:ext uri="{FF2B5EF4-FFF2-40B4-BE49-F238E27FC236}">
              <a16:creationId xmlns="" xmlns:a16="http://schemas.microsoft.com/office/drawing/2014/main" id="{69BDBB39-03D1-4F7F-BEBD-47F984C5A03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7" name="5 CuadroTexto" hidden="1">
          <a:extLst>
            <a:ext uri="{FF2B5EF4-FFF2-40B4-BE49-F238E27FC236}">
              <a16:creationId xmlns="" xmlns:a16="http://schemas.microsoft.com/office/drawing/2014/main" id="{DB9CBED7-D76A-45E7-8122-29E2266A8F0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8" name="5 CuadroTexto" hidden="1">
          <a:extLst>
            <a:ext uri="{FF2B5EF4-FFF2-40B4-BE49-F238E27FC236}">
              <a16:creationId xmlns="" xmlns:a16="http://schemas.microsoft.com/office/drawing/2014/main" id="{0D985177-396A-4FAC-8CF0-97036FB726D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19" name="5 CuadroTexto" hidden="1">
          <a:extLst>
            <a:ext uri="{FF2B5EF4-FFF2-40B4-BE49-F238E27FC236}">
              <a16:creationId xmlns="" xmlns:a16="http://schemas.microsoft.com/office/drawing/2014/main" id="{25B4D121-C555-41E7-AD6B-EC3B5184D97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0" name="5 CuadroTexto" hidden="1">
          <a:extLst>
            <a:ext uri="{FF2B5EF4-FFF2-40B4-BE49-F238E27FC236}">
              <a16:creationId xmlns="" xmlns:a16="http://schemas.microsoft.com/office/drawing/2014/main" id="{48FA34B1-F8B9-423C-8CDF-0C5911ED7EC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1" name="5 CuadroTexto" hidden="1">
          <a:extLst>
            <a:ext uri="{FF2B5EF4-FFF2-40B4-BE49-F238E27FC236}">
              <a16:creationId xmlns="" xmlns:a16="http://schemas.microsoft.com/office/drawing/2014/main" id="{FDB29253-97F0-4209-9700-8ABD9794BD9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2" name="5 CuadroTexto" hidden="1">
          <a:extLst>
            <a:ext uri="{FF2B5EF4-FFF2-40B4-BE49-F238E27FC236}">
              <a16:creationId xmlns="" xmlns:a16="http://schemas.microsoft.com/office/drawing/2014/main" id="{3A6C9762-A291-4702-A922-F8AB3719598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3" name="5 CuadroTexto" hidden="1">
          <a:extLst>
            <a:ext uri="{FF2B5EF4-FFF2-40B4-BE49-F238E27FC236}">
              <a16:creationId xmlns="" xmlns:a16="http://schemas.microsoft.com/office/drawing/2014/main" id="{58303336-6292-4E68-8376-8DBA8E8E8C3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4" name="182 CuadroTexto" hidden="1">
          <a:extLst>
            <a:ext uri="{FF2B5EF4-FFF2-40B4-BE49-F238E27FC236}">
              <a16:creationId xmlns="" xmlns:a16="http://schemas.microsoft.com/office/drawing/2014/main" id="{336747BF-84BB-4CA9-9435-30BB5155522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5" name="183 CuadroTexto" hidden="1">
          <a:extLst>
            <a:ext uri="{FF2B5EF4-FFF2-40B4-BE49-F238E27FC236}">
              <a16:creationId xmlns="" xmlns:a16="http://schemas.microsoft.com/office/drawing/2014/main" id="{1D9D3B84-CA67-4300-AD4D-DDF1746FCF3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6" name="5 CuadroTexto" hidden="1">
          <a:extLst>
            <a:ext uri="{FF2B5EF4-FFF2-40B4-BE49-F238E27FC236}">
              <a16:creationId xmlns="" xmlns:a16="http://schemas.microsoft.com/office/drawing/2014/main" id="{A53157C7-7DF0-4760-AC98-CE696B38CC2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7" name="5 CuadroTexto" hidden="1">
          <a:extLst>
            <a:ext uri="{FF2B5EF4-FFF2-40B4-BE49-F238E27FC236}">
              <a16:creationId xmlns="" xmlns:a16="http://schemas.microsoft.com/office/drawing/2014/main" id="{F4A4D14F-5985-4279-A7D2-54FE550E710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8" name="5 CuadroTexto" hidden="1">
          <a:extLst>
            <a:ext uri="{FF2B5EF4-FFF2-40B4-BE49-F238E27FC236}">
              <a16:creationId xmlns="" xmlns:a16="http://schemas.microsoft.com/office/drawing/2014/main" id="{7D928D8F-DB25-42F7-B682-844FCEA872F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29" name="5 CuadroTexto" hidden="1">
          <a:extLst>
            <a:ext uri="{FF2B5EF4-FFF2-40B4-BE49-F238E27FC236}">
              <a16:creationId xmlns="" xmlns:a16="http://schemas.microsoft.com/office/drawing/2014/main" id="{781FD1F5-81EF-4018-8592-15639634A7B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0" name="5 CuadroTexto" hidden="1">
          <a:extLst>
            <a:ext uri="{FF2B5EF4-FFF2-40B4-BE49-F238E27FC236}">
              <a16:creationId xmlns="" xmlns:a16="http://schemas.microsoft.com/office/drawing/2014/main" id="{B2445F8A-DF1A-4211-961A-F37FF5224FF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1" name="5 CuadroTexto" hidden="1">
          <a:extLst>
            <a:ext uri="{FF2B5EF4-FFF2-40B4-BE49-F238E27FC236}">
              <a16:creationId xmlns="" xmlns:a16="http://schemas.microsoft.com/office/drawing/2014/main" id="{D514B344-6F22-4D60-AD3D-54A1FA84D21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2" name="5 CuadroTexto" hidden="1">
          <a:extLst>
            <a:ext uri="{FF2B5EF4-FFF2-40B4-BE49-F238E27FC236}">
              <a16:creationId xmlns="" xmlns:a16="http://schemas.microsoft.com/office/drawing/2014/main" id="{64D11FAF-85AB-4A2B-9406-A05D1B05C5F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3" name="5 CuadroTexto" hidden="1">
          <a:extLst>
            <a:ext uri="{FF2B5EF4-FFF2-40B4-BE49-F238E27FC236}">
              <a16:creationId xmlns="" xmlns:a16="http://schemas.microsoft.com/office/drawing/2014/main" id="{E94B2C5C-073F-4B4A-8DE1-30FB02867F2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4" name="5 CuadroTexto" hidden="1">
          <a:extLst>
            <a:ext uri="{FF2B5EF4-FFF2-40B4-BE49-F238E27FC236}">
              <a16:creationId xmlns="" xmlns:a16="http://schemas.microsoft.com/office/drawing/2014/main" id="{44D09DF7-DFD5-4B2B-BD3D-675511E77D8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5" name="5 CuadroTexto" hidden="1">
          <a:extLst>
            <a:ext uri="{FF2B5EF4-FFF2-40B4-BE49-F238E27FC236}">
              <a16:creationId xmlns="" xmlns:a16="http://schemas.microsoft.com/office/drawing/2014/main" id="{C7733FF9-4623-4B78-9444-A133A28057A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6" name="5 CuadroTexto" hidden="1">
          <a:extLst>
            <a:ext uri="{FF2B5EF4-FFF2-40B4-BE49-F238E27FC236}">
              <a16:creationId xmlns="" xmlns:a16="http://schemas.microsoft.com/office/drawing/2014/main" id="{3F00DF7F-5E31-4733-B18E-E83D0830D5A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7" name="5 CuadroTexto" hidden="1">
          <a:extLst>
            <a:ext uri="{FF2B5EF4-FFF2-40B4-BE49-F238E27FC236}">
              <a16:creationId xmlns="" xmlns:a16="http://schemas.microsoft.com/office/drawing/2014/main" id="{A197BFF4-9D33-4FA7-8842-3D7B3661CC2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8" name="5 CuadroTexto" hidden="1">
          <a:extLst>
            <a:ext uri="{FF2B5EF4-FFF2-40B4-BE49-F238E27FC236}">
              <a16:creationId xmlns="" xmlns:a16="http://schemas.microsoft.com/office/drawing/2014/main" id="{C92A699A-AA15-4EF6-9332-5D10707D3EE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39" name="5 CuadroTexto" hidden="1">
          <a:extLst>
            <a:ext uri="{FF2B5EF4-FFF2-40B4-BE49-F238E27FC236}">
              <a16:creationId xmlns="" xmlns:a16="http://schemas.microsoft.com/office/drawing/2014/main" id="{D0A0A349-4538-45C7-859C-C83E8DFF249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0" name="5 CuadroTexto" hidden="1">
          <a:extLst>
            <a:ext uri="{FF2B5EF4-FFF2-40B4-BE49-F238E27FC236}">
              <a16:creationId xmlns="" xmlns:a16="http://schemas.microsoft.com/office/drawing/2014/main" id="{3419251E-2C84-4360-BB13-B8C2B31751B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1" name="5 CuadroTexto" hidden="1">
          <a:extLst>
            <a:ext uri="{FF2B5EF4-FFF2-40B4-BE49-F238E27FC236}">
              <a16:creationId xmlns="" xmlns:a16="http://schemas.microsoft.com/office/drawing/2014/main" id="{AA8F51D6-7D50-462A-83DB-3AEB23F1A60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2" name="5 CuadroTexto" hidden="1">
          <a:extLst>
            <a:ext uri="{FF2B5EF4-FFF2-40B4-BE49-F238E27FC236}">
              <a16:creationId xmlns="" xmlns:a16="http://schemas.microsoft.com/office/drawing/2014/main" id="{96FBC4AF-C538-468A-97C2-BB4DC57B7D9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3" name="5 CuadroTexto" hidden="1">
          <a:extLst>
            <a:ext uri="{FF2B5EF4-FFF2-40B4-BE49-F238E27FC236}">
              <a16:creationId xmlns="" xmlns:a16="http://schemas.microsoft.com/office/drawing/2014/main" id="{A273C614-2431-4D5B-B547-81A3AD61051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4" name="5 CuadroTexto" hidden="1">
          <a:extLst>
            <a:ext uri="{FF2B5EF4-FFF2-40B4-BE49-F238E27FC236}">
              <a16:creationId xmlns="" xmlns:a16="http://schemas.microsoft.com/office/drawing/2014/main" id="{B626E9A9-765F-49E4-842D-B33D37EBCE7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5" name="5 CuadroTexto" hidden="1">
          <a:extLst>
            <a:ext uri="{FF2B5EF4-FFF2-40B4-BE49-F238E27FC236}">
              <a16:creationId xmlns="" xmlns:a16="http://schemas.microsoft.com/office/drawing/2014/main" id="{CB0E6A3C-EA37-43A2-8C09-02647E8DD00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6" name="5 CuadroTexto" hidden="1">
          <a:extLst>
            <a:ext uri="{FF2B5EF4-FFF2-40B4-BE49-F238E27FC236}">
              <a16:creationId xmlns="" xmlns:a16="http://schemas.microsoft.com/office/drawing/2014/main" id="{71810EA8-BEC5-426F-A134-7907050DBEB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7" name="5 CuadroTexto" hidden="1">
          <a:extLst>
            <a:ext uri="{FF2B5EF4-FFF2-40B4-BE49-F238E27FC236}">
              <a16:creationId xmlns="" xmlns:a16="http://schemas.microsoft.com/office/drawing/2014/main" id="{8D6D3B23-1590-4D55-ABD9-E458D5E0BA0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8" name="5 CuadroTexto" hidden="1">
          <a:extLst>
            <a:ext uri="{FF2B5EF4-FFF2-40B4-BE49-F238E27FC236}">
              <a16:creationId xmlns="" xmlns:a16="http://schemas.microsoft.com/office/drawing/2014/main" id="{226138AB-8DC5-464F-92A7-469C678BEF9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49" name="5 CuadroTexto" hidden="1">
          <a:extLst>
            <a:ext uri="{FF2B5EF4-FFF2-40B4-BE49-F238E27FC236}">
              <a16:creationId xmlns="" xmlns:a16="http://schemas.microsoft.com/office/drawing/2014/main" id="{4E2CEA22-2047-4AA0-92B0-81B45D7D247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0" name="5 CuadroTexto" hidden="1">
          <a:extLst>
            <a:ext uri="{FF2B5EF4-FFF2-40B4-BE49-F238E27FC236}">
              <a16:creationId xmlns="" xmlns:a16="http://schemas.microsoft.com/office/drawing/2014/main" id="{8C4F5F60-1C9C-40E2-A7DE-F70F24624F9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1" name="5 CuadroTexto" hidden="1">
          <a:extLst>
            <a:ext uri="{FF2B5EF4-FFF2-40B4-BE49-F238E27FC236}">
              <a16:creationId xmlns="" xmlns:a16="http://schemas.microsoft.com/office/drawing/2014/main" id="{7968CB09-0451-47B3-8E61-A0BB62F2092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2" name="5 CuadroTexto" hidden="1">
          <a:extLst>
            <a:ext uri="{FF2B5EF4-FFF2-40B4-BE49-F238E27FC236}">
              <a16:creationId xmlns="" xmlns:a16="http://schemas.microsoft.com/office/drawing/2014/main" id="{B536F6E8-42B9-4713-869B-0EB337EC952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3" name="5 CuadroTexto" hidden="1">
          <a:extLst>
            <a:ext uri="{FF2B5EF4-FFF2-40B4-BE49-F238E27FC236}">
              <a16:creationId xmlns="" xmlns:a16="http://schemas.microsoft.com/office/drawing/2014/main" id="{D76F13FB-0EFE-4512-894D-E100CE830CC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4" name="5 CuadroTexto" hidden="1">
          <a:extLst>
            <a:ext uri="{FF2B5EF4-FFF2-40B4-BE49-F238E27FC236}">
              <a16:creationId xmlns="" xmlns:a16="http://schemas.microsoft.com/office/drawing/2014/main" id="{9F831EE5-494D-4FC6-BC8B-7BF0AF1A8D0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5" name="5 CuadroTexto" hidden="1">
          <a:extLst>
            <a:ext uri="{FF2B5EF4-FFF2-40B4-BE49-F238E27FC236}">
              <a16:creationId xmlns="" xmlns:a16="http://schemas.microsoft.com/office/drawing/2014/main" id="{E14FD3DF-244E-4963-BB24-2755F61053B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6" name="5 CuadroTexto" hidden="1">
          <a:extLst>
            <a:ext uri="{FF2B5EF4-FFF2-40B4-BE49-F238E27FC236}">
              <a16:creationId xmlns="" xmlns:a16="http://schemas.microsoft.com/office/drawing/2014/main" id="{88437C89-DC23-459D-AAFC-61BC7BCCCB1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7" name="5 CuadroTexto" hidden="1">
          <a:extLst>
            <a:ext uri="{FF2B5EF4-FFF2-40B4-BE49-F238E27FC236}">
              <a16:creationId xmlns="" xmlns:a16="http://schemas.microsoft.com/office/drawing/2014/main" id="{F632EB0D-8BEC-4177-9DCA-DEE449399F0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8" name="2 CuadroTexto" hidden="1">
          <a:extLst>
            <a:ext uri="{FF2B5EF4-FFF2-40B4-BE49-F238E27FC236}">
              <a16:creationId xmlns="" xmlns:a16="http://schemas.microsoft.com/office/drawing/2014/main" id="{E91D59A7-090B-4020-A5BF-0C0B682CF43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59" name="5 CuadroTexto" hidden="1">
          <a:extLst>
            <a:ext uri="{FF2B5EF4-FFF2-40B4-BE49-F238E27FC236}">
              <a16:creationId xmlns="" xmlns:a16="http://schemas.microsoft.com/office/drawing/2014/main" id="{4DCA4B0E-3D7D-4EE1-847D-C01A953C231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0" name="5 CuadroTexto" hidden="1">
          <a:extLst>
            <a:ext uri="{FF2B5EF4-FFF2-40B4-BE49-F238E27FC236}">
              <a16:creationId xmlns="" xmlns:a16="http://schemas.microsoft.com/office/drawing/2014/main" id="{EB56E56D-C028-4535-98A0-ABE2F316DAE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1" name="5 CuadroTexto" hidden="1">
          <a:extLst>
            <a:ext uri="{FF2B5EF4-FFF2-40B4-BE49-F238E27FC236}">
              <a16:creationId xmlns="" xmlns:a16="http://schemas.microsoft.com/office/drawing/2014/main" id="{6A5D408E-F8B7-4576-B3B7-366FCC3BFA6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2" name="5 CuadroTexto" hidden="1">
          <a:extLst>
            <a:ext uri="{FF2B5EF4-FFF2-40B4-BE49-F238E27FC236}">
              <a16:creationId xmlns="" xmlns:a16="http://schemas.microsoft.com/office/drawing/2014/main" id="{3FDF4F74-171E-4208-833B-F06C217D0D2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3" name="5 CuadroTexto" hidden="1">
          <a:extLst>
            <a:ext uri="{FF2B5EF4-FFF2-40B4-BE49-F238E27FC236}">
              <a16:creationId xmlns="" xmlns:a16="http://schemas.microsoft.com/office/drawing/2014/main" id="{941EFF24-B082-4465-A61A-BBBCE7A9303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4" name="5 CuadroTexto" hidden="1">
          <a:extLst>
            <a:ext uri="{FF2B5EF4-FFF2-40B4-BE49-F238E27FC236}">
              <a16:creationId xmlns="" xmlns:a16="http://schemas.microsoft.com/office/drawing/2014/main" id="{F5E816F2-3959-4449-A97B-9A4A721B62B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5" name="5 CuadroTexto" hidden="1">
          <a:extLst>
            <a:ext uri="{FF2B5EF4-FFF2-40B4-BE49-F238E27FC236}">
              <a16:creationId xmlns="" xmlns:a16="http://schemas.microsoft.com/office/drawing/2014/main" id="{5DAA28E8-60B1-42F0-86DD-B6F4B1DC6FF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6" name="5 CuadroTexto" hidden="1">
          <a:extLst>
            <a:ext uri="{FF2B5EF4-FFF2-40B4-BE49-F238E27FC236}">
              <a16:creationId xmlns="" xmlns:a16="http://schemas.microsoft.com/office/drawing/2014/main" id="{F2A2EEA2-745F-400B-838B-6EA9B48A15B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7" name="5 CuadroTexto" hidden="1">
          <a:extLst>
            <a:ext uri="{FF2B5EF4-FFF2-40B4-BE49-F238E27FC236}">
              <a16:creationId xmlns="" xmlns:a16="http://schemas.microsoft.com/office/drawing/2014/main" id="{4EAAC3FC-8609-434F-BAEA-07BDFCEB750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8" name="5 CuadroTexto" hidden="1">
          <a:extLst>
            <a:ext uri="{FF2B5EF4-FFF2-40B4-BE49-F238E27FC236}">
              <a16:creationId xmlns="" xmlns:a16="http://schemas.microsoft.com/office/drawing/2014/main" id="{511E16B4-FE2E-4F5C-97C8-542175D4AF8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69" name="5 CuadroTexto" hidden="1">
          <a:extLst>
            <a:ext uri="{FF2B5EF4-FFF2-40B4-BE49-F238E27FC236}">
              <a16:creationId xmlns="" xmlns:a16="http://schemas.microsoft.com/office/drawing/2014/main" id="{AC830333-B813-4B16-B18D-F8BB1DE9C6F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0" name="5 CuadroTexto" hidden="1">
          <a:extLst>
            <a:ext uri="{FF2B5EF4-FFF2-40B4-BE49-F238E27FC236}">
              <a16:creationId xmlns="" xmlns:a16="http://schemas.microsoft.com/office/drawing/2014/main" id="{63F596A3-B359-4A84-9ED3-BB6943236CF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1" name="5 CuadroTexto" hidden="1">
          <a:extLst>
            <a:ext uri="{FF2B5EF4-FFF2-40B4-BE49-F238E27FC236}">
              <a16:creationId xmlns="" xmlns:a16="http://schemas.microsoft.com/office/drawing/2014/main" id="{45E9ED4A-5023-45FF-B49D-FED6ED68AAD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2" name="5 CuadroTexto" hidden="1">
          <a:extLst>
            <a:ext uri="{FF2B5EF4-FFF2-40B4-BE49-F238E27FC236}">
              <a16:creationId xmlns="" xmlns:a16="http://schemas.microsoft.com/office/drawing/2014/main" id="{E085329D-1716-4D28-AD45-F5DB3071441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3" name="5 CuadroTexto" hidden="1">
          <a:extLst>
            <a:ext uri="{FF2B5EF4-FFF2-40B4-BE49-F238E27FC236}">
              <a16:creationId xmlns="" xmlns:a16="http://schemas.microsoft.com/office/drawing/2014/main" id="{7278E125-E03E-445B-A4E1-57DBC5FC1B7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4" name="5 CuadroTexto" hidden="1">
          <a:extLst>
            <a:ext uri="{FF2B5EF4-FFF2-40B4-BE49-F238E27FC236}">
              <a16:creationId xmlns="" xmlns:a16="http://schemas.microsoft.com/office/drawing/2014/main" id="{2EB5708A-EC1E-411F-9436-95ABB0B95F0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5" name="5 CuadroTexto" hidden="1">
          <a:extLst>
            <a:ext uri="{FF2B5EF4-FFF2-40B4-BE49-F238E27FC236}">
              <a16:creationId xmlns="" xmlns:a16="http://schemas.microsoft.com/office/drawing/2014/main" id="{9AC07F5D-0C4B-45F8-BACD-6B12D6BADA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6" name="5 CuadroTexto" hidden="1">
          <a:extLst>
            <a:ext uri="{FF2B5EF4-FFF2-40B4-BE49-F238E27FC236}">
              <a16:creationId xmlns="" xmlns:a16="http://schemas.microsoft.com/office/drawing/2014/main" id="{A40096A4-A063-4BDB-86D3-9D953F58F39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7" name="235 CuadroTexto" hidden="1">
          <a:extLst>
            <a:ext uri="{FF2B5EF4-FFF2-40B4-BE49-F238E27FC236}">
              <a16:creationId xmlns="" xmlns:a16="http://schemas.microsoft.com/office/drawing/2014/main" id="{ABE444A5-1174-4D3A-85D3-DED5AECF7A2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8" name="2 CuadroTexto" hidden="1">
          <a:extLst>
            <a:ext uri="{FF2B5EF4-FFF2-40B4-BE49-F238E27FC236}">
              <a16:creationId xmlns="" xmlns:a16="http://schemas.microsoft.com/office/drawing/2014/main" id="{0B15AD96-832D-407E-BA85-3CD76A2F84E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79" name="237 CuadroTexto" hidden="1">
          <a:extLst>
            <a:ext uri="{FF2B5EF4-FFF2-40B4-BE49-F238E27FC236}">
              <a16:creationId xmlns="" xmlns:a16="http://schemas.microsoft.com/office/drawing/2014/main" id="{26210DB6-8680-4F67-B256-15C464A8FC6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0" name="2 CuadroTexto" hidden="1">
          <a:extLst>
            <a:ext uri="{FF2B5EF4-FFF2-40B4-BE49-F238E27FC236}">
              <a16:creationId xmlns="" xmlns:a16="http://schemas.microsoft.com/office/drawing/2014/main" id="{452EB49B-B529-4101-BFFD-34EAD3B7B8E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1" name="5 CuadroTexto" hidden="1">
          <a:extLst>
            <a:ext uri="{FF2B5EF4-FFF2-40B4-BE49-F238E27FC236}">
              <a16:creationId xmlns="" xmlns:a16="http://schemas.microsoft.com/office/drawing/2014/main" id="{331343DB-E4B7-4D2A-919A-AEA06069521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2" name="5 CuadroTexto" hidden="1">
          <a:extLst>
            <a:ext uri="{FF2B5EF4-FFF2-40B4-BE49-F238E27FC236}">
              <a16:creationId xmlns="" xmlns:a16="http://schemas.microsoft.com/office/drawing/2014/main" id="{575A2EE9-8043-4346-975A-2E07602BEAD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3" name="5 CuadroTexto" hidden="1">
          <a:extLst>
            <a:ext uri="{FF2B5EF4-FFF2-40B4-BE49-F238E27FC236}">
              <a16:creationId xmlns="" xmlns:a16="http://schemas.microsoft.com/office/drawing/2014/main" id="{DFAB2343-A77D-448C-9CAE-F37FB149B7C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4" name="5 CuadroTexto" hidden="1">
          <a:extLst>
            <a:ext uri="{FF2B5EF4-FFF2-40B4-BE49-F238E27FC236}">
              <a16:creationId xmlns="" xmlns:a16="http://schemas.microsoft.com/office/drawing/2014/main" id="{FF2BA8C4-C898-4F2F-BC24-571EDB402A9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5" name="5 CuadroTexto" hidden="1">
          <a:extLst>
            <a:ext uri="{FF2B5EF4-FFF2-40B4-BE49-F238E27FC236}">
              <a16:creationId xmlns="" xmlns:a16="http://schemas.microsoft.com/office/drawing/2014/main" id="{C87BBBCE-C589-47DB-9E4E-3FBB5F2197C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6" name="5 CuadroTexto" hidden="1">
          <a:extLst>
            <a:ext uri="{FF2B5EF4-FFF2-40B4-BE49-F238E27FC236}">
              <a16:creationId xmlns="" xmlns:a16="http://schemas.microsoft.com/office/drawing/2014/main" id="{819C66B7-E2ED-4916-B1EF-6F18BCA4A9F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7" name="5 CuadroTexto" hidden="1">
          <a:extLst>
            <a:ext uri="{FF2B5EF4-FFF2-40B4-BE49-F238E27FC236}">
              <a16:creationId xmlns="" xmlns:a16="http://schemas.microsoft.com/office/drawing/2014/main" id="{7DD17164-3474-4684-A843-F05793ED0AE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8" name="5 CuadroTexto" hidden="1">
          <a:extLst>
            <a:ext uri="{FF2B5EF4-FFF2-40B4-BE49-F238E27FC236}">
              <a16:creationId xmlns="" xmlns:a16="http://schemas.microsoft.com/office/drawing/2014/main" id="{6D608562-BBFC-4764-9B38-CFAFD2898CC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89" name="5 CuadroTexto" hidden="1">
          <a:extLst>
            <a:ext uri="{FF2B5EF4-FFF2-40B4-BE49-F238E27FC236}">
              <a16:creationId xmlns="" xmlns:a16="http://schemas.microsoft.com/office/drawing/2014/main" id="{CD400D51-9E5D-4D2B-9936-096378240DD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0" name="5 CuadroTexto" hidden="1">
          <a:extLst>
            <a:ext uri="{FF2B5EF4-FFF2-40B4-BE49-F238E27FC236}">
              <a16:creationId xmlns="" xmlns:a16="http://schemas.microsoft.com/office/drawing/2014/main" id="{FE2C307B-AFAC-47A5-9E15-2E0955ABF78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1" name="5 CuadroTexto" hidden="1">
          <a:extLst>
            <a:ext uri="{FF2B5EF4-FFF2-40B4-BE49-F238E27FC236}">
              <a16:creationId xmlns="" xmlns:a16="http://schemas.microsoft.com/office/drawing/2014/main" id="{973F1317-7D60-460C-8144-6A38D95D157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2" name="5 CuadroTexto" hidden="1">
          <a:extLst>
            <a:ext uri="{FF2B5EF4-FFF2-40B4-BE49-F238E27FC236}">
              <a16:creationId xmlns="" xmlns:a16="http://schemas.microsoft.com/office/drawing/2014/main" id="{34DAF493-11AF-4B54-B333-751BB39585B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3" name="5 CuadroTexto" hidden="1">
          <a:extLst>
            <a:ext uri="{FF2B5EF4-FFF2-40B4-BE49-F238E27FC236}">
              <a16:creationId xmlns="" xmlns:a16="http://schemas.microsoft.com/office/drawing/2014/main" id="{93DA7196-051D-40F7-801A-CC15F964034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4" name="5 CuadroTexto" hidden="1">
          <a:extLst>
            <a:ext uri="{FF2B5EF4-FFF2-40B4-BE49-F238E27FC236}">
              <a16:creationId xmlns="" xmlns:a16="http://schemas.microsoft.com/office/drawing/2014/main" id="{3298696D-48BB-4A13-9198-593209AF863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5" name="5 CuadroTexto" hidden="1">
          <a:extLst>
            <a:ext uri="{FF2B5EF4-FFF2-40B4-BE49-F238E27FC236}">
              <a16:creationId xmlns="" xmlns:a16="http://schemas.microsoft.com/office/drawing/2014/main" id="{69BA62AE-0A1D-4EC9-8153-2C5A8E436CE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6" name="5 CuadroTexto" hidden="1">
          <a:extLst>
            <a:ext uri="{FF2B5EF4-FFF2-40B4-BE49-F238E27FC236}">
              <a16:creationId xmlns="" xmlns:a16="http://schemas.microsoft.com/office/drawing/2014/main" id="{013C58B6-9E29-42DB-AA12-F73DCF87223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7" name="220 CuadroTexto" hidden="1">
          <a:extLst>
            <a:ext uri="{FF2B5EF4-FFF2-40B4-BE49-F238E27FC236}">
              <a16:creationId xmlns="" xmlns:a16="http://schemas.microsoft.com/office/drawing/2014/main" id="{A6A2B1B7-7A63-44E0-BE91-0482D03A986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8" name="3 CuadroTexto" hidden="1">
          <a:extLst>
            <a:ext uri="{FF2B5EF4-FFF2-40B4-BE49-F238E27FC236}">
              <a16:creationId xmlns="" xmlns:a16="http://schemas.microsoft.com/office/drawing/2014/main" id="{740B1627-C6CC-425F-BAF6-1CECB36777C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299" name="5 CuadroTexto" hidden="1">
          <a:extLst>
            <a:ext uri="{FF2B5EF4-FFF2-40B4-BE49-F238E27FC236}">
              <a16:creationId xmlns="" xmlns:a16="http://schemas.microsoft.com/office/drawing/2014/main" id="{933A3242-E9AB-48CC-99A5-BF674CE3166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0" name="5 CuadroTexto" hidden="1">
          <a:extLst>
            <a:ext uri="{FF2B5EF4-FFF2-40B4-BE49-F238E27FC236}">
              <a16:creationId xmlns="" xmlns:a16="http://schemas.microsoft.com/office/drawing/2014/main" id="{0AAFE8FC-721E-40D1-8E58-108C5E1B9DC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1" name="224 CuadroTexto" hidden="1">
          <a:extLst>
            <a:ext uri="{FF2B5EF4-FFF2-40B4-BE49-F238E27FC236}">
              <a16:creationId xmlns="" xmlns:a16="http://schemas.microsoft.com/office/drawing/2014/main" id="{3B99218B-7A87-4005-B2C4-6E4DF0013C8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2" name="5 CuadroTexto" hidden="1">
          <a:extLst>
            <a:ext uri="{FF2B5EF4-FFF2-40B4-BE49-F238E27FC236}">
              <a16:creationId xmlns="" xmlns:a16="http://schemas.microsoft.com/office/drawing/2014/main" id="{B0E76A43-BADB-4857-A1EE-340920ACC77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3" name="5 CuadroTexto" hidden="1">
          <a:extLst>
            <a:ext uri="{FF2B5EF4-FFF2-40B4-BE49-F238E27FC236}">
              <a16:creationId xmlns="" xmlns:a16="http://schemas.microsoft.com/office/drawing/2014/main" id="{996374C0-6898-4B2D-9781-1188E7982BF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4" name="5 CuadroTexto" hidden="1">
          <a:extLst>
            <a:ext uri="{FF2B5EF4-FFF2-40B4-BE49-F238E27FC236}">
              <a16:creationId xmlns="" xmlns:a16="http://schemas.microsoft.com/office/drawing/2014/main" id="{7FB7D8E2-ED7A-4148-B50B-A40754B580D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5" name="5 CuadroTexto" hidden="1">
          <a:extLst>
            <a:ext uri="{FF2B5EF4-FFF2-40B4-BE49-F238E27FC236}">
              <a16:creationId xmlns="" xmlns:a16="http://schemas.microsoft.com/office/drawing/2014/main" id="{A528C92E-0CDB-493F-A77F-EB1400F03E6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6" name="5 CuadroTexto" hidden="1">
          <a:extLst>
            <a:ext uri="{FF2B5EF4-FFF2-40B4-BE49-F238E27FC236}">
              <a16:creationId xmlns="" xmlns:a16="http://schemas.microsoft.com/office/drawing/2014/main" id="{1B03D152-E603-4C67-AD84-74AAB6FFF16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7" name="5 CuadroTexto" hidden="1">
          <a:extLst>
            <a:ext uri="{FF2B5EF4-FFF2-40B4-BE49-F238E27FC236}">
              <a16:creationId xmlns="" xmlns:a16="http://schemas.microsoft.com/office/drawing/2014/main" id="{83954593-A932-4DF5-99ED-BA691415A33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8" name="5 CuadroTexto" hidden="1">
          <a:extLst>
            <a:ext uri="{FF2B5EF4-FFF2-40B4-BE49-F238E27FC236}">
              <a16:creationId xmlns="" xmlns:a16="http://schemas.microsoft.com/office/drawing/2014/main" id="{3725C86C-E71F-4ACD-A48D-BD14C4A21BD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09" name="5 CuadroTexto" hidden="1">
          <a:extLst>
            <a:ext uri="{FF2B5EF4-FFF2-40B4-BE49-F238E27FC236}">
              <a16:creationId xmlns="" xmlns:a16="http://schemas.microsoft.com/office/drawing/2014/main" id="{C4AF7125-38AC-4F3F-B400-D2285DD694E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0" name="5 CuadroTexto" hidden="1">
          <a:extLst>
            <a:ext uri="{FF2B5EF4-FFF2-40B4-BE49-F238E27FC236}">
              <a16:creationId xmlns="" xmlns:a16="http://schemas.microsoft.com/office/drawing/2014/main" id="{A0FCC705-564C-4E92-B486-4DED117BA1B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1" name="5 CuadroTexto" hidden="1">
          <a:extLst>
            <a:ext uri="{FF2B5EF4-FFF2-40B4-BE49-F238E27FC236}">
              <a16:creationId xmlns="" xmlns:a16="http://schemas.microsoft.com/office/drawing/2014/main" id="{AAA15737-B84B-4498-A84F-AD171296837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2" name="5 CuadroTexto" hidden="1">
          <a:extLst>
            <a:ext uri="{FF2B5EF4-FFF2-40B4-BE49-F238E27FC236}">
              <a16:creationId xmlns="" xmlns:a16="http://schemas.microsoft.com/office/drawing/2014/main" id="{351E42A4-B56D-431B-89B1-B6D392991A9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3" name="5 CuadroTexto" hidden="1">
          <a:extLst>
            <a:ext uri="{FF2B5EF4-FFF2-40B4-BE49-F238E27FC236}">
              <a16:creationId xmlns="" xmlns:a16="http://schemas.microsoft.com/office/drawing/2014/main" id="{6B5C592E-7657-498E-AEF3-AB157378A94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4" name="5 CuadroTexto" hidden="1">
          <a:extLst>
            <a:ext uri="{FF2B5EF4-FFF2-40B4-BE49-F238E27FC236}">
              <a16:creationId xmlns="" xmlns:a16="http://schemas.microsoft.com/office/drawing/2014/main" id="{AF7654F3-3F31-459B-8430-FD73A9295AC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5" name="5 CuadroTexto" hidden="1">
          <a:extLst>
            <a:ext uri="{FF2B5EF4-FFF2-40B4-BE49-F238E27FC236}">
              <a16:creationId xmlns="" xmlns:a16="http://schemas.microsoft.com/office/drawing/2014/main" id="{D4178456-FE5C-48A0-B5C9-6F816025B92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6" name="5 CuadroTexto" hidden="1">
          <a:extLst>
            <a:ext uri="{FF2B5EF4-FFF2-40B4-BE49-F238E27FC236}">
              <a16:creationId xmlns="" xmlns:a16="http://schemas.microsoft.com/office/drawing/2014/main" id="{335A2A39-E0F4-4A7E-AF54-6AFA70166F6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7" name="5 CuadroTexto" hidden="1">
          <a:extLst>
            <a:ext uri="{FF2B5EF4-FFF2-40B4-BE49-F238E27FC236}">
              <a16:creationId xmlns="" xmlns:a16="http://schemas.microsoft.com/office/drawing/2014/main" id="{7D00D79F-93B5-4FD0-A8AD-24706F5D167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8" name="5 CuadroTexto" hidden="1">
          <a:extLst>
            <a:ext uri="{FF2B5EF4-FFF2-40B4-BE49-F238E27FC236}">
              <a16:creationId xmlns="" xmlns:a16="http://schemas.microsoft.com/office/drawing/2014/main" id="{A8B22711-E97A-4AB2-9418-81FD32623B5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19" name="5 CuadroTexto" hidden="1">
          <a:extLst>
            <a:ext uri="{FF2B5EF4-FFF2-40B4-BE49-F238E27FC236}">
              <a16:creationId xmlns="" xmlns:a16="http://schemas.microsoft.com/office/drawing/2014/main" id="{222823FE-7520-4588-BB4B-146F8D01C9D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0" name="5 CuadroTexto" hidden="1">
          <a:extLst>
            <a:ext uri="{FF2B5EF4-FFF2-40B4-BE49-F238E27FC236}">
              <a16:creationId xmlns="" xmlns:a16="http://schemas.microsoft.com/office/drawing/2014/main" id="{50362064-D434-4A86-A831-7539D58967B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1" name="5 CuadroTexto" hidden="1">
          <a:extLst>
            <a:ext uri="{FF2B5EF4-FFF2-40B4-BE49-F238E27FC236}">
              <a16:creationId xmlns="" xmlns:a16="http://schemas.microsoft.com/office/drawing/2014/main" id="{B4843D39-914B-4798-8DBD-20B336FE825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2" name="5 CuadroTexto" hidden="1">
          <a:extLst>
            <a:ext uri="{FF2B5EF4-FFF2-40B4-BE49-F238E27FC236}">
              <a16:creationId xmlns="" xmlns:a16="http://schemas.microsoft.com/office/drawing/2014/main" id="{6498A0A3-CCA6-43A6-933D-D093794C202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3" name="5 CuadroTexto" hidden="1">
          <a:extLst>
            <a:ext uri="{FF2B5EF4-FFF2-40B4-BE49-F238E27FC236}">
              <a16:creationId xmlns="" xmlns:a16="http://schemas.microsoft.com/office/drawing/2014/main" id="{C35EBC9E-0546-482B-ADE5-339DDB18143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4" name="5 CuadroTexto" hidden="1">
          <a:extLst>
            <a:ext uri="{FF2B5EF4-FFF2-40B4-BE49-F238E27FC236}">
              <a16:creationId xmlns="" xmlns:a16="http://schemas.microsoft.com/office/drawing/2014/main" id="{13AA10EB-FEAB-4204-90AC-DAD9192498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5" name="5 CuadroTexto" hidden="1">
          <a:extLst>
            <a:ext uri="{FF2B5EF4-FFF2-40B4-BE49-F238E27FC236}">
              <a16:creationId xmlns="" xmlns:a16="http://schemas.microsoft.com/office/drawing/2014/main" id="{0233E977-76F3-4823-940C-6EF60E89DBF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6" name="5 CuadroTexto" hidden="1">
          <a:extLst>
            <a:ext uri="{FF2B5EF4-FFF2-40B4-BE49-F238E27FC236}">
              <a16:creationId xmlns="" xmlns:a16="http://schemas.microsoft.com/office/drawing/2014/main" id="{9FBFF581-133B-45BF-BA6A-202CFB62FB3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7" name="5 CuadroTexto" hidden="1">
          <a:extLst>
            <a:ext uri="{FF2B5EF4-FFF2-40B4-BE49-F238E27FC236}">
              <a16:creationId xmlns="" xmlns:a16="http://schemas.microsoft.com/office/drawing/2014/main" id="{EB2DA7DE-ADF9-4A22-88A7-26B6171AC23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8" name="5 CuadroTexto" hidden="1">
          <a:extLst>
            <a:ext uri="{FF2B5EF4-FFF2-40B4-BE49-F238E27FC236}">
              <a16:creationId xmlns="" xmlns:a16="http://schemas.microsoft.com/office/drawing/2014/main" id="{72AE5607-FCB7-4127-A15C-566EF821894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29" name="5 CuadroTexto" hidden="1">
          <a:extLst>
            <a:ext uri="{FF2B5EF4-FFF2-40B4-BE49-F238E27FC236}">
              <a16:creationId xmlns="" xmlns:a16="http://schemas.microsoft.com/office/drawing/2014/main" id="{33E1FAD0-03CC-4D3F-A95B-0604ED299ED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0" name="5 CuadroTexto" hidden="1">
          <a:extLst>
            <a:ext uri="{FF2B5EF4-FFF2-40B4-BE49-F238E27FC236}">
              <a16:creationId xmlns="" xmlns:a16="http://schemas.microsoft.com/office/drawing/2014/main" id="{24225344-A307-4686-B31A-F8E43A8490E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1" name="2 CuadroTexto" hidden="1">
          <a:extLst>
            <a:ext uri="{FF2B5EF4-FFF2-40B4-BE49-F238E27FC236}">
              <a16:creationId xmlns="" xmlns:a16="http://schemas.microsoft.com/office/drawing/2014/main" id="{E3C62C7D-3B35-4B98-8FEE-6C2E4EB0C1F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2" name="5 CuadroTexto" hidden="1">
          <a:extLst>
            <a:ext uri="{FF2B5EF4-FFF2-40B4-BE49-F238E27FC236}">
              <a16:creationId xmlns="" xmlns:a16="http://schemas.microsoft.com/office/drawing/2014/main" id="{3E6CD0ED-95F6-45B8-BE08-3C72326B499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3" name="5 CuadroTexto" hidden="1">
          <a:extLst>
            <a:ext uri="{FF2B5EF4-FFF2-40B4-BE49-F238E27FC236}">
              <a16:creationId xmlns="" xmlns:a16="http://schemas.microsoft.com/office/drawing/2014/main" id="{4F7CAF84-DD64-4919-8597-3F103DBF685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4" name="5 CuadroTexto" hidden="1">
          <a:extLst>
            <a:ext uri="{FF2B5EF4-FFF2-40B4-BE49-F238E27FC236}">
              <a16:creationId xmlns="" xmlns:a16="http://schemas.microsoft.com/office/drawing/2014/main" id="{550705E3-90EB-4EEC-9DCE-AE634EA6A48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5" name="5 CuadroTexto" hidden="1">
          <a:extLst>
            <a:ext uri="{FF2B5EF4-FFF2-40B4-BE49-F238E27FC236}">
              <a16:creationId xmlns="" xmlns:a16="http://schemas.microsoft.com/office/drawing/2014/main" id="{4168A8EC-E574-4D51-B32A-759B1136B57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6" name="5 CuadroTexto" hidden="1">
          <a:extLst>
            <a:ext uri="{FF2B5EF4-FFF2-40B4-BE49-F238E27FC236}">
              <a16:creationId xmlns="" xmlns:a16="http://schemas.microsoft.com/office/drawing/2014/main" id="{D4014872-A702-48FE-8C98-310EACBF963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7" name="5 CuadroTexto" hidden="1">
          <a:extLst>
            <a:ext uri="{FF2B5EF4-FFF2-40B4-BE49-F238E27FC236}">
              <a16:creationId xmlns="" xmlns:a16="http://schemas.microsoft.com/office/drawing/2014/main" id="{91900B23-FA65-41F0-9CFA-6ED7B6E9F44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8" name="5 CuadroTexto" hidden="1">
          <a:extLst>
            <a:ext uri="{FF2B5EF4-FFF2-40B4-BE49-F238E27FC236}">
              <a16:creationId xmlns="" xmlns:a16="http://schemas.microsoft.com/office/drawing/2014/main" id="{77895929-89DC-4C9B-BF3A-CEFD40D2A2A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39" name="5 CuadroTexto" hidden="1">
          <a:extLst>
            <a:ext uri="{FF2B5EF4-FFF2-40B4-BE49-F238E27FC236}">
              <a16:creationId xmlns="" xmlns:a16="http://schemas.microsoft.com/office/drawing/2014/main" id="{460B7A76-A7EF-460C-B79E-532E2766DA7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0" name="5 CuadroTexto" hidden="1">
          <a:extLst>
            <a:ext uri="{FF2B5EF4-FFF2-40B4-BE49-F238E27FC236}">
              <a16:creationId xmlns="" xmlns:a16="http://schemas.microsoft.com/office/drawing/2014/main" id="{67DA300D-5F12-482A-A8FA-07F1193D148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1" name="5 CuadroTexto" hidden="1">
          <a:extLst>
            <a:ext uri="{FF2B5EF4-FFF2-40B4-BE49-F238E27FC236}">
              <a16:creationId xmlns="" xmlns:a16="http://schemas.microsoft.com/office/drawing/2014/main" id="{A4446041-3751-4D6A-A744-B21B898E588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2" name="5 CuadroTexto" hidden="1">
          <a:extLst>
            <a:ext uri="{FF2B5EF4-FFF2-40B4-BE49-F238E27FC236}">
              <a16:creationId xmlns="" xmlns:a16="http://schemas.microsoft.com/office/drawing/2014/main" id="{5D3944C2-ACC1-4E22-93A2-1083CDC8602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3" name="5 CuadroTexto" hidden="1">
          <a:extLst>
            <a:ext uri="{FF2B5EF4-FFF2-40B4-BE49-F238E27FC236}">
              <a16:creationId xmlns="" xmlns:a16="http://schemas.microsoft.com/office/drawing/2014/main" id="{EA177EBC-EAF3-4C49-82EC-773C308F2AB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4" name="5 CuadroTexto" hidden="1">
          <a:extLst>
            <a:ext uri="{FF2B5EF4-FFF2-40B4-BE49-F238E27FC236}">
              <a16:creationId xmlns="" xmlns:a16="http://schemas.microsoft.com/office/drawing/2014/main" id="{371F2C52-2197-4C47-AFB3-0E744B762F3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5" name="5 CuadroTexto" hidden="1">
          <a:extLst>
            <a:ext uri="{FF2B5EF4-FFF2-40B4-BE49-F238E27FC236}">
              <a16:creationId xmlns="" xmlns:a16="http://schemas.microsoft.com/office/drawing/2014/main" id="{854F0296-B2EC-4DF3-BD99-B1426E3547D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6" name="5 CuadroTexto" hidden="1">
          <a:extLst>
            <a:ext uri="{FF2B5EF4-FFF2-40B4-BE49-F238E27FC236}">
              <a16:creationId xmlns="" xmlns:a16="http://schemas.microsoft.com/office/drawing/2014/main" id="{ADB427F8-1462-470B-9963-1DD0FCA2484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7" name="5 CuadroTexto" hidden="1">
          <a:extLst>
            <a:ext uri="{FF2B5EF4-FFF2-40B4-BE49-F238E27FC236}">
              <a16:creationId xmlns="" xmlns:a16="http://schemas.microsoft.com/office/drawing/2014/main" id="{395517CD-B831-42A9-8365-0E8CBE3E88E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8" name="5 CuadroTexto" hidden="1">
          <a:extLst>
            <a:ext uri="{FF2B5EF4-FFF2-40B4-BE49-F238E27FC236}">
              <a16:creationId xmlns="" xmlns:a16="http://schemas.microsoft.com/office/drawing/2014/main" id="{1365D32B-3D96-44C9-975A-40200333EDC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49" name="5 CuadroTexto" hidden="1">
          <a:extLst>
            <a:ext uri="{FF2B5EF4-FFF2-40B4-BE49-F238E27FC236}">
              <a16:creationId xmlns="" xmlns:a16="http://schemas.microsoft.com/office/drawing/2014/main" id="{A556A615-EA10-4BED-8F32-800AD8CA951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0" name="103 CuadroTexto" hidden="1">
          <a:extLst>
            <a:ext uri="{FF2B5EF4-FFF2-40B4-BE49-F238E27FC236}">
              <a16:creationId xmlns="" xmlns:a16="http://schemas.microsoft.com/office/drawing/2014/main" id="{A39C9A71-E1DD-4072-B52C-7DABB482AA0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1" name="2 CuadroTexto" hidden="1">
          <a:extLst>
            <a:ext uri="{FF2B5EF4-FFF2-40B4-BE49-F238E27FC236}">
              <a16:creationId xmlns="" xmlns:a16="http://schemas.microsoft.com/office/drawing/2014/main" id="{8136D744-0610-46F6-83CB-AA1B89FAA6F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2" name="106 CuadroTexto" hidden="1">
          <a:extLst>
            <a:ext uri="{FF2B5EF4-FFF2-40B4-BE49-F238E27FC236}">
              <a16:creationId xmlns="" xmlns:a16="http://schemas.microsoft.com/office/drawing/2014/main" id="{8E27C444-C994-4C58-826C-9B36D1B5360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3" name="2 CuadroTexto" hidden="1">
          <a:extLst>
            <a:ext uri="{FF2B5EF4-FFF2-40B4-BE49-F238E27FC236}">
              <a16:creationId xmlns="" xmlns:a16="http://schemas.microsoft.com/office/drawing/2014/main" id="{1B06291D-9EEB-4373-9774-EC8B5852128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4" name="5 CuadroTexto" hidden="1">
          <a:extLst>
            <a:ext uri="{FF2B5EF4-FFF2-40B4-BE49-F238E27FC236}">
              <a16:creationId xmlns="" xmlns:a16="http://schemas.microsoft.com/office/drawing/2014/main" id="{BB7F0662-53A3-4A97-88C2-DF3E1BD70CC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5" name="5 CuadroTexto" hidden="1">
          <a:extLst>
            <a:ext uri="{FF2B5EF4-FFF2-40B4-BE49-F238E27FC236}">
              <a16:creationId xmlns="" xmlns:a16="http://schemas.microsoft.com/office/drawing/2014/main" id="{4E6FEA7F-820E-4DE7-A6E1-B6F4827886C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6" name="5 CuadroTexto" hidden="1">
          <a:extLst>
            <a:ext uri="{FF2B5EF4-FFF2-40B4-BE49-F238E27FC236}">
              <a16:creationId xmlns="" xmlns:a16="http://schemas.microsoft.com/office/drawing/2014/main" id="{4A2A804E-E71E-446A-8CC1-A9F948697E6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7" name="5 CuadroTexto" hidden="1">
          <a:extLst>
            <a:ext uri="{FF2B5EF4-FFF2-40B4-BE49-F238E27FC236}">
              <a16:creationId xmlns="" xmlns:a16="http://schemas.microsoft.com/office/drawing/2014/main" id="{72A0E9BD-DF9F-400F-9651-5E36F77C706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8" name="5 CuadroTexto" hidden="1">
          <a:extLst>
            <a:ext uri="{FF2B5EF4-FFF2-40B4-BE49-F238E27FC236}">
              <a16:creationId xmlns="" xmlns:a16="http://schemas.microsoft.com/office/drawing/2014/main" id="{678EE13E-DC0B-4D60-9195-42643CCF722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59" name="5 CuadroTexto" hidden="1">
          <a:extLst>
            <a:ext uri="{FF2B5EF4-FFF2-40B4-BE49-F238E27FC236}">
              <a16:creationId xmlns="" xmlns:a16="http://schemas.microsoft.com/office/drawing/2014/main" id="{E206D3B6-58A9-43D3-97B2-BE30A09DACF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0" name="5 CuadroTexto" hidden="1">
          <a:extLst>
            <a:ext uri="{FF2B5EF4-FFF2-40B4-BE49-F238E27FC236}">
              <a16:creationId xmlns="" xmlns:a16="http://schemas.microsoft.com/office/drawing/2014/main" id="{716886F7-A56C-4F86-AA11-2AE3C7895ED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1" name="5 CuadroTexto" hidden="1">
          <a:extLst>
            <a:ext uri="{FF2B5EF4-FFF2-40B4-BE49-F238E27FC236}">
              <a16:creationId xmlns="" xmlns:a16="http://schemas.microsoft.com/office/drawing/2014/main" id="{7136E947-DEB7-40FC-B475-60741F6E633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2" name="5 CuadroTexto" hidden="1">
          <a:extLst>
            <a:ext uri="{FF2B5EF4-FFF2-40B4-BE49-F238E27FC236}">
              <a16:creationId xmlns="" xmlns:a16="http://schemas.microsoft.com/office/drawing/2014/main" id="{5F6CF867-7A2A-4980-A812-93375B32D12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3" name="5 CuadroTexto" hidden="1">
          <a:extLst>
            <a:ext uri="{FF2B5EF4-FFF2-40B4-BE49-F238E27FC236}">
              <a16:creationId xmlns="" xmlns:a16="http://schemas.microsoft.com/office/drawing/2014/main" id="{CC2F7EFE-D3B6-415D-8555-2EDD39409E8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4" name="5 CuadroTexto" hidden="1">
          <a:extLst>
            <a:ext uri="{FF2B5EF4-FFF2-40B4-BE49-F238E27FC236}">
              <a16:creationId xmlns="" xmlns:a16="http://schemas.microsoft.com/office/drawing/2014/main" id="{572E4741-D79A-4B09-906E-C92FD5CD2B2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5" name="5 CuadroTexto" hidden="1">
          <a:extLst>
            <a:ext uri="{FF2B5EF4-FFF2-40B4-BE49-F238E27FC236}">
              <a16:creationId xmlns="" xmlns:a16="http://schemas.microsoft.com/office/drawing/2014/main" id="{F368FECA-45FE-424A-9CBA-E0D111C689B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6" name="5 CuadroTexto" hidden="1">
          <a:extLst>
            <a:ext uri="{FF2B5EF4-FFF2-40B4-BE49-F238E27FC236}">
              <a16:creationId xmlns="" xmlns:a16="http://schemas.microsoft.com/office/drawing/2014/main" id="{994502CA-7961-4382-9ED7-635E87AB57E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7" name="5 CuadroTexto" hidden="1">
          <a:extLst>
            <a:ext uri="{FF2B5EF4-FFF2-40B4-BE49-F238E27FC236}">
              <a16:creationId xmlns="" xmlns:a16="http://schemas.microsoft.com/office/drawing/2014/main" id="{7714DE7F-A161-48C0-88AA-E4DE05F8D00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8" name="5 CuadroTexto" hidden="1">
          <a:extLst>
            <a:ext uri="{FF2B5EF4-FFF2-40B4-BE49-F238E27FC236}">
              <a16:creationId xmlns="" xmlns:a16="http://schemas.microsoft.com/office/drawing/2014/main" id="{F5C9BC22-51ED-491B-B9CF-8B94C6BB55A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69" name="5 CuadroTexto" hidden="1">
          <a:extLst>
            <a:ext uri="{FF2B5EF4-FFF2-40B4-BE49-F238E27FC236}">
              <a16:creationId xmlns="" xmlns:a16="http://schemas.microsoft.com/office/drawing/2014/main" id="{2E30B108-8D52-4CFE-8C28-36AEF6DBAC7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0" name="293 CuadroTexto" hidden="1">
          <a:extLst>
            <a:ext uri="{FF2B5EF4-FFF2-40B4-BE49-F238E27FC236}">
              <a16:creationId xmlns="" xmlns:a16="http://schemas.microsoft.com/office/drawing/2014/main" id="{2FEFBA9F-A30B-4383-8243-F4F1EEFD94C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1" name="3 CuadroTexto" hidden="1">
          <a:extLst>
            <a:ext uri="{FF2B5EF4-FFF2-40B4-BE49-F238E27FC236}">
              <a16:creationId xmlns="" xmlns:a16="http://schemas.microsoft.com/office/drawing/2014/main" id="{652C794E-2062-4DB4-8749-E5D79CAF8A4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2" name="5 CuadroTexto" hidden="1">
          <a:extLst>
            <a:ext uri="{FF2B5EF4-FFF2-40B4-BE49-F238E27FC236}">
              <a16:creationId xmlns="" xmlns:a16="http://schemas.microsoft.com/office/drawing/2014/main" id="{63BFA34C-5912-4A04-B901-AF27F726B66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3" name="5 CuadroTexto" hidden="1">
          <a:extLst>
            <a:ext uri="{FF2B5EF4-FFF2-40B4-BE49-F238E27FC236}">
              <a16:creationId xmlns="" xmlns:a16="http://schemas.microsoft.com/office/drawing/2014/main" id="{216C45DE-33D2-47A1-A44D-A04419419FD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4" name="297 CuadroTexto" hidden="1">
          <a:extLst>
            <a:ext uri="{FF2B5EF4-FFF2-40B4-BE49-F238E27FC236}">
              <a16:creationId xmlns="" xmlns:a16="http://schemas.microsoft.com/office/drawing/2014/main" id="{A83BA942-CB4D-4FBB-BB8E-01EF50B4E71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5" name="5 CuadroTexto" hidden="1">
          <a:extLst>
            <a:ext uri="{FF2B5EF4-FFF2-40B4-BE49-F238E27FC236}">
              <a16:creationId xmlns="" xmlns:a16="http://schemas.microsoft.com/office/drawing/2014/main" id="{C9AB67FB-BEF6-4CAA-8810-F28A7C2306C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6" name="5 CuadroTexto" hidden="1">
          <a:extLst>
            <a:ext uri="{FF2B5EF4-FFF2-40B4-BE49-F238E27FC236}">
              <a16:creationId xmlns="" xmlns:a16="http://schemas.microsoft.com/office/drawing/2014/main" id="{B8D6B790-4AAF-43DE-AFED-3452DFFA3CE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7" name="5 CuadroTexto" hidden="1">
          <a:extLst>
            <a:ext uri="{FF2B5EF4-FFF2-40B4-BE49-F238E27FC236}">
              <a16:creationId xmlns="" xmlns:a16="http://schemas.microsoft.com/office/drawing/2014/main" id="{42C24A58-B01B-402D-A2B0-D15661816B5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8" name="5 CuadroTexto" hidden="1">
          <a:extLst>
            <a:ext uri="{FF2B5EF4-FFF2-40B4-BE49-F238E27FC236}">
              <a16:creationId xmlns="" xmlns:a16="http://schemas.microsoft.com/office/drawing/2014/main" id="{14DF4766-E7E4-4CC6-A7D4-F5BFBE297B4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79" name="5 CuadroTexto" hidden="1">
          <a:extLst>
            <a:ext uri="{FF2B5EF4-FFF2-40B4-BE49-F238E27FC236}">
              <a16:creationId xmlns="" xmlns:a16="http://schemas.microsoft.com/office/drawing/2014/main" id="{DA0383BF-F3FB-4F30-BB3F-F582937C285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0" name="5 CuadroTexto" hidden="1">
          <a:extLst>
            <a:ext uri="{FF2B5EF4-FFF2-40B4-BE49-F238E27FC236}">
              <a16:creationId xmlns="" xmlns:a16="http://schemas.microsoft.com/office/drawing/2014/main" id="{3E76E76E-4671-4335-80FE-A4EE7B895D3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1" name="5 CuadroTexto" hidden="1">
          <a:extLst>
            <a:ext uri="{FF2B5EF4-FFF2-40B4-BE49-F238E27FC236}">
              <a16:creationId xmlns="" xmlns:a16="http://schemas.microsoft.com/office/drawing/2014/main" id="{DAF21052-A84E-419C-8387-8BF8E8606F4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2" name="5 CuadroTexto" hidden="1">
          <a:extLst>
            <a:ext uri="{FF2B5EF4-FFF2-40B4-BE49-F238E27FC236}">
              <a16:creationId xmlns="" xmlns:a16="http://schemas.microsoft.com/office/drawing/2014/main" id="{5D100E21-A906-49A9-A6A9-913E4ACADC3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3" name="5 CuadroTexto" hidden="1">
          <a:extLst>
            <a:ext uri="{FF2B5EF4-FFF2-40B4-BE49-F238E27FC236}">
              <a16:creationId xmlns="" xmlns:a16="http://schemas.microsoft.com/office/drawing/2014/main" id="{B6E4E82C-17A6-4136-8E79-78762259129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4" name="5 CuadroTexto" hidden="1">
          <a:extLst>
            <a:ext uri="{FF2B5EF4-FFF2-40B4-BE49-F238E27FC236}">
              <a16:creationId xmlns="" xmlns:a16="http://schemas.microsoft.com/office/drawing/2014/main" id="{AAA0AB9F-B68E-4AAF-A0A6-B4A2409D229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5" name="5 CuadroTexto" hidden="1">
          <a:extLst>
            <a:ext uri="{FF2B5EF4-FFF2-40B4-BE49-F238E27FC236}">
              <a16:creationId xmlns="" xmlns:a16="http://schemas.microsoft.com/office/drawing/2014/main" id="{26A1F544-B2D2-4717-B5D5-D0AD5035108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6" name="5 CuadroTexto" hidden="1">
          <a:extLst>
            <a:ext uri="{FF2B5EF4-FFF2-40B4-BE49-F238E27FC236}">
              <a16:creationId xmlns="" xmlns:a16="http://schemas.microsoft.com/office/drawing/2014/main" id="{234029A7-DDA0-4440-9D99-FE0F90FD8DA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7" name="5 CuadroTexto" hidden="1">
          <a:extLst>
            <a:ext uri="{FF2B5EF4-FFF2-40B4-BE49-F238E27FC236}">
              <a16:creationId xmlns="" xmlns:a16="http://schemas.microsoft.com/office/drawing/2014/main" id="{1CC8BBAB-DCD0-4DBE-A0E6-CC4E66DE3CB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8" name="5 CuadroTexto" hidden="1">
          <a:extLst>
            <a:ext uri="{FF2B5EF4-FFF2-40B4-BE49-F238E27FC236}">
              <a16:creationId xmlns="" xmlns:a16="http://schemas.microsoft.com/office/drawing/2014/main" id="{4DF577A1-169C-4232-911F-11EABFBB551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89" name="5 CuadroTexto" hidden="1">
          <a:extLst>
            <a:ext uri="{FF2B5EF4-FFF2-40B4-BE49-F238E27FC236}">
              <a16:creationId xmlns="" xmlns:a16="http://schemas.microsoft.com/office/drawing/2014/main" id="{7CF97C1D-A15A-4C70-AB22-8055C2FB5B4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0" name="5 CuadroTexto" hidden="1">
          <a:extLst>
            <a:ext uri="{FF2B5EF4-FFF2-40B4-BE49-F238E27FC236}">
              <a16:creationId xmlns="" xmlns:a16="http://schemas.microsoft.com/office/drawing/2014/main" id="{F03182DC-4445-48D1-B7B9-5EDC3B99527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1" name="5 CuadroTexto" hidden="1">
          <a:extLst>
            <a:ext uri="{FF2B5EF4-FFF2-40B4-BE49-F238E27FC236}">
              <a16:creationId xmlns="" xmlns:a16="http://schemas.microsoft.com/office/drawing/2014/main" id="{BD1D224E-A179-4C37-9134-A397E70FB6B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2" name="5 CuadroTexto" hidden="1">
          <a:extLst>
            <a:ext uri="{FF2B5EF4-FFF2-40B4-BE49-F238E27FC236}">
              <a16:creationId xmlns="" xmlns:a16="http://schemas.microsoft.com/office/drawing/2014/main" id="{082447B9-BB35-4CEE-B1ED-3715A7CA5CC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3" name="5 CuadroTexto" hidden="1">
          <a:extLst>
            <a:ext uri="{FF2B5EF4-FFF2-40B4-BE49-F238E27FC236}">
              <a16:creationId xmlns="" xmlns:a16="http://schemas.microsoft.com/office/drawing/2014/main" id="{6FD6B4FB-87F1-429C-A16E-CCD398C7300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4" name="5 CuadroTexto" hidden="1">
          <a:extLst>
            <a:ext uri="{FF2B5EF4-FFF2-40B4-BE49-F238E27FC236}">
              <a16:creationId xmlns="" xmlns:a16="http://schemas.microsoft.com/office/drawing/2014/main" id="{F331E271-C511-4DBA-8F9C-1E8CDDDCAD5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5" name="5 CuadroTexto" hidden="1">
          <a:extLst>
            <a:ext uri="{FF2B5EF4-FFF2-40B4-BE49-F238E27FC236}">
              <a16:creationId xmlns="" xmlns:a16="http://schemas.microsoft.com/office/drawing/2014/main" id="{925BB4CA-AD4C-4F94-8DBF-8654CD614A3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6" name="5 CuadroTexto" hidden="1">
          <a:extLst>
            <a:ext uri="{FF2B5EF4-FFF2-40B4-BE49-F238E27FC236}">
              <a16:creationId xmlns="" xmlns:a16="http://schemas.microsoft.com/office/drawing/2014/main" id="{FC406BA2-E953-4BBF-A308-74073C54601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7" name="5 CuadroTexto" hidden="1">
          <a:extLst>
            <a:ext uri="{FF2B5EF4-FFF2-40B4-BE49-F238E27FC236}">
              <a16:creationId xmlns="" xmlns:a16="http://schemas.microsoft.com/office/drawing/2014/main" id="{ABE90276-3BDA-49AC-AD04-14EBED40B99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8" name="5 CuadroTexto" hidden="1">
          <a:extLst>
            <a:ext uri="{FF2B5EF4-FFF2-40B4-BE49-F238E27FC236}">
              <a16:creationId xmlns="" xmlns:a16="http://schemas.microsoft.com/office/drawing/2014/main" id="{87EC412E-7DF9-49AB-A9ED-CA8336D15D8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399" name="5 CuadroTexto" hidden="1">
          <a:extLst>
            <a:ext uri="{FF2B5EF4-FFF2-40B4-BE49-F238E27FC236}">
              <a16:creationId xmlns="" xmlns:a16="http://schemas.microsoft.com/office/drawing/2014/main" id="{823B4BA3-56C5-4F99-9569-17FC0DA3089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0" name="5 CuadroTexto" hidden="1">
          <a:extLst>
            <a:ext uri="{FF2B5EF4-FFF2-40B4-BE49-F238E27FC236}">
              <a16:creationId xmlns="" xmlns:a16="http://schemas.microsoft.com/office/drawing/2014/main" id="{48297B3A-E629-4A8B-8496-BEE0352EDF1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1" name="5 CuadroTexto" hidden="1">
          <a:extLst>
            <a:ext uri="{FF2B5EF4-FFF2-40B4-BE49-F238E27FC236}">
              <a16:creationId xmlns="" xmlns:a16="http://schemas.microsoft.com/office/drawing/2014/main" id="{362849F5-3C6F-49DC-8FE4-4E857F1680D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2" name="5 CuadroTexto" hidden="1">
          <a:extLst>
            <a:ext uri="{FF2B5EF4-FFF2-40B4-BE49-F238E27FC236}">
              <a16:creationId xmlns="" xmlns:a16="http://schemas.microsoft.com/office/drawing/2014/main" id="{9544F003-9518-4A53-8E20-EDFF17EB3F2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3" name="5 CuadroTexto" hidden="1">
          <a:extLst>
            <a:ext uri="{FF2B5EF4-FFF2-40B4-BE49-F238E27FC236}">
              <a16:creationId xmlns="" xmlns:a16="http://schemas.microsoft.com/office/drawing/2014/main" id="{07DBC385-8206-4A7B-ADF9-3C9C3D2FBA0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4" name="2 CuadroTexto" hidden="1">
          <a:extLst>
            <a:ext uri="{FF2B5EF4-FFF2-40B4-BE49-F238E27FC236}">
              <a16:creationId xmlns="" xmlns:a16="http://schemas.microsoft.com/office/drawing/2014/main" id="{8942ACC4-2D6A-438E-95DC-72EC32895EC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5" name="5 CuadroTexto" hidden="1">
          <a:extLst>
            <a:ext uri="{FF2B5EF4-FFF2-40B4-BE49-F238E27FC236}">
              <a16:creationId xmlns="" xmlns:a16="http://schemas.microsoft.com/office/drawing/2014/main" id="{AB2EA4D5-D50B-433B-8249-046E9168531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6" name="5 CuadroTexto" hidden="1">
          <a:extLst>
            <a:ext uri="{FF2B5EF4-FFF2-40B4-BE49-F238E27FC236}">
              <a16:creationId xmlns="" xmlns:a16="http://schemas.microsoft.com/office/drawing/2014/main" id="{F675E998-1A54-4CE3-BBBB-3946EEFDE14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7" name="5 CuadroTexto" hidden="1">
          <a:extLst>
            <a:ext uri="{FF2B5EF4-FFF2-40B4-BE49-F238E27FC236}">
              <a16:creationId xmlns="" xmlns:a16="http://schemas.microsoft.com/office/drawing/2014/main" id="{31F01A30-AA84-4152-B8FB-C507E4D0251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8" name="5 CuadroTexto" hidden="1">
          <a:extLst>
            <a:ext uri="{FF2B5EF4-FFF2-40B4-BE49-F238E27FC236}">
              <a16:creationId xmlns="" xmlns:a16="http://schemas.microsoft.com/office/drawing/2014/main" id="{6512D218-538E-4040-AA58-FA07D941CF2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09" name="5 CuadroTexto" hidden="1">
          <a:extLst>
            <a:ext uri="{FF2B5EF4-FFF2-40B4-BE49-F238E27FC236}">
              <a16:creationId xmlns="" xmlns:a16="http://schemas.microsoft.com/office/drawing/2014/main" id="{399A8AFD-EC71-4FC6-9BBB-238414CD092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0" name="5 CuadroTexto" hidden="1">
          <a:extLst>
            <a:ext uri="{FF2B5EF4-FFF2-40B4-BE49-F238E27FC236}">
              <a16:creationId xmlns="" xmlns:a16="http://schemas.microsoft.com/office/drawing/2014/main" id="{0782E5E1-709F-4579-8EFB-6AD7E797573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1" name="5 CuadroTexto" hidden="1">
          <a:extLst>
            <a:ext uri="{FF2B5EF4-FFF2-40B4-BE49-F238E27FC236}">
              <a16:creationId xmlns="" xmlns:a16="http://schemas.microsoft.com/office/drawing/2014/main" id="{CD23DF5D-80EC-433F-B246-024D8E06BA4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2" name="5 CuadroTexto" hidden="1">
          <a:extLst>
            <a:ext uri="{FF2B5EF4-FFF2-40B4-BE49-F238E27FC236}">
              <a16:creationId xmlns="" xmlns:a16="http://schemas.microsoft.com/office/drawing/2014/main" id="{F29161C1-BA08-4AE4-B2F0-080D7594287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3" name="5 CuadroTexto" hidden="1">
          <a:extLst>
            <a:ext uri="{FF2B5EF4-FFF2-40B4-BE49-F238E27FC236}">
              <a16:creationId xmlns="" xmlns:a16="http://schemas.microsoft.com/office/drawing/2014/main" id="{B9CC2A10-0F53-499A-8ACD-37B02B2C82C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4" name="5 CuadroTexto" hidden="1">
          <a:extLst>
            <a:ext uri="{FF2B5EF4-FFF2-40B4-BE49-F238E27FC236}">
              <a16:creationId xmlns="" xmlns:a16="http://schemas.microsoft.com/office/drawing/2014/main" id="{38733979-A125-4B05-A7EA-8D6C4998D82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5" name="5 CuadroTexto" hidden="1">
          <a:extLst>
            <a:ext uri="{FF2B5EF4-FFF2-40B4-BE49-F238E27FC236}">
              <a16:creationId xmlns="" xmlns:a16="http://schemas.microsoft.com/office/drawing/2014/main" id="{59B52044-972D-4A07-BC35-02EF19B179C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6" name="5 CuadroTexto" hidden="1">
          <a:extLst>
            <a:ext uri="{FF2B5EF4-FFF2-40B4-BE49-F238E27FC236}">
              <a16:creationId xmlns="" xmlns:a16="http://schemas.microsoft.com/office/drawing/2014/main" id="{9253CE49-08EC-48EC-A939-AD7DFA2D7C3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7" name="5 CuadroTexto" hidden="1">
          <a:extLst>
            <a:ext uri="{FF2B5EF4-FFF2-40B4-BE49-F238E27FC236}">
              <a16:creationId xmlns="" xmlns:a16="http://schemas.microsoft.com/office/drawing/2014/main" id="{7BF1A9CF-C853-48B6-A253-49DF9EEB87E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8" name="5 CuadroTexto" hidden="1">
          <a:extLst>
            <a:ext uri="{FF2B5EF4-FFF2-40B4-BE49-F238E27FC236}">
              <a16:creationId xmlns="" xmlns:a16="http://schemas.microsoft.com/office/drawing/2014/main" id="{D47E87F3-4C4F-4DB9-9720-D874DD2C0C8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19" name="5 CuadroTexto" hidden="1">
          <a:extLst>
            <a:ext uri="{FF2B5EF4-FFF2-40B4-BE49-F238E27FC236}">
              <a16:creationId xmlns="" xmlns:a16="http://schemas.microsoft.com/office/drawing/2014/main" id="{2393B0F6-59E6-4DFE-869E-C5BBA23BE59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0" name="5 CuadroTexto" hidden="1">
          <a:extLst>
            <a:ext uri="{FF2B5EF4-FFF2-40B4-BE49-F238E27FC236}">
              <a16:creationId xmlns="" xmlns:a16="http://schemas.microsoft.com/office/drawing/2014/main" id="{26F2C2F4-50F9-467C-9B85-1B9D9A9E0C0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1" name="5 CuadroTexto" hidden="1">
          <a:extLst>
            <a:ext uri="{FF2B5EF4-FFF2-40B4-BE49-F238E27FC236}">
              <a16:creationId xmlns="" xmlns:a16="http://schemas.microsoft.com/office/drawing/2014/main" id="{5FA6821C-A26A-4E53-8396-D168FAB4166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2" name="5 CuadroTexto" hidden="1">
          <a:extLst>
            <a:ext uri="{FF2B5EF4-FFF2-40B4-BE49-F238E27FC236}">
              <a16:creationId xmlns="" xmlns:a16="http://schemas.microsoft.com/office/drawing/2014/main" id="{C6442808-47ED-43B0-B68F-A712E6EEEA6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3" name="103 CuadroTexto" hidden="1">
          <a:extLst>
            <a:ext uri="{FF2B5EF4-FFF2-40B4-BE49-F238E27FC236}">
              <a16:creationId xmlns="" xmlns:a16="http://schemas.microsoft.com/office/drawing/2014/main" id="{3A86F47D-9937-4560-AEA6-39CB183B755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4" name="2 CuadroTexto" hidden="1">
          <a:extLst>
            <a:ext uri="{FF2B5EF4-FFF2-40B4-BE49-F238E27FC236}">
              <a16:creationId xmlns="" xmlns:a16="http://schemas.microsoft.com/office/drawing/2014/main" id="{82F1997B-E9A2-407D-BFB5-2813B6FDCA6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5" name="106 CuadroTexto" hidden="1">
          <a:extLst>
            <a:ext uri="{FF2B5EF4-FFF2-40B4-BE49-F238E27FC236}">
              <a16:creationId xmlns="" xmlns:a16="http://schemas.microsoft.com/office/drawing/2014/main" id="{B8A3F064-2E12-4BBF-9860-86A4D56EBFC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6" name="2 CuadroTexto" hidden="1">
          <a:extLst>
            <a:ext uri="{FF2B5EF4-FFF2-40B4-BE49-F238E27FC236}">
              <a16:creationId xmlns="" xmlns:a16="http://schemas.microsoft.com/office/drawing/2014/main" id="{69E02393-B8C6-4010-80A8-A126083113E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7" name="5 CuadroTexto" hidden="1">
          <a:extLst>
            <a:ext uri="{FF2B5EF4-FFF2-40B4-BE49-F238E27FC236}">
              <a16:creationId xmlns="" xmlns:a16="http://schemas.microsoft.com/office/drawing/2014/main" id="{37AEE7B9-4D92-4E82-AFBA-15570F40087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8" name="5 CuadroTexto" hidden="1">
          <a:extLst>
            <a:ext uri="{FF2B5EF4-FFF2-40B4-BE49-F238E27FC236}">
              <a16:creationId xmlns="" xmlns:a16="http://schemas.microsoft.com/office/drawing/2014/main" id="{4B4255CF-BB85-449F-905C-D276E05C299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29" name="5 CuadroTexto" hidden="1">
          <a:extLst>
            <a:ext uri="{FF2B5EF4-FFF2-40B4-BE49-F238E27FC236}">
              <a16:creationId xmlns="" xmlns:a16="http://schemas.microsoft.com/office/drawing/2014/main" id="{8BA67EE2-0902-4EB0-B2E0-2EE69D67421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0" name="5 CuadroTexto" hidden="1">
          <a:extLst>
            <a:ext uri="{FF2B5EF4-FFF2-40B4-BE49-F238E27FC236}">
              <a16:creationId xmlns="" xmlns:a16="http://schemas.microsoft.com/office/drawing/2014/main" id="{AB3B8857-53E7-43D5-82CD-D6EAD1041B4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1" name="5 CuadroTexto" hidden="1">
          <a:extLst>
            <a:ext uri="{FF2B5EF4-FFF2-40B4-BE49-F238E27FC236}">
              <a16:creationId xmlns="" xmlns:a16="http://schemas.microsoft.com/office/drawing/2014/main" id="{AB684954-3FDD-45DE-A3ED-EF17AF25EFA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2" name="5 CuadroTexto" hidden="1">
          <a:extLst>
            <a:ext uri="{FF2B5EF4-FFF2-40B4-BE49-F238E27FC236}">
              <a16:creationId xmlns="" xmlns:a16="http://schemas.microsoft.com/office/drawing/2014/main" id="{691533A4-28DD-43DB-A43C-6370A5C94ED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3" name="5 CuadroTexto" hidden="1">
          <a:extLst>
            <a:ext uri="{FF2B5EF4-FFF2-40B4-BE49-F238E27FC236}">
              <a16:creationId xmlns="" xmlns:a16="http://schemas.microsoft.com/office/drawing/2014/main" id="{1BF75A1C-471F-4F91-B7F0-F32E82FB8A9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4" name="5 CuadroTexto" hidden="1">
          <a:extLst>
            <a:ext uri="{FF2B5EF4-FFF2-40B4-BE49-F238E27FC236}">
              <a16:creationId xmlns="" xmlns:a16="http://schemas.microsoft.com/office/drawing/2014/main" id="{05B6AA58-A757-4109-9B9D-8C19AC938CF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5" name="5 CuadroTexto" hidden="1">
          <a:extLst>
            <a:ext uri="{FF2B5EF4-FFF2-40B4-BE49-F238E27FC236}">
              <a16:creationId xmlns="" xmlns:a16="http://schemas.microsoft.com/office/drawing/2014/main" id="{C329E729-6BA3-48C4-B0F7-EA4C7DC319D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6" name="5 CuadroTexto" hidden="1">
          <a:extLst>
            <a:ext uri="{FF2B5EF4-FFF2-40B4-BE49-F238E27FC236}">
              <a16:creationId xmlns="" xmlns:a16="http://schemas.microsoft.com/office/drawing/2014/main" id="{93E131E1-CE9D-4C19-8506-E3C076536C7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7" name="5 CuadroTexto" hidden="1">
          <a:extLst>
            <a:ext uri="{FF2B5EF4-FFF2-40B4-BE49-F238E27FC236}">
              <a16:creationId xmlns="" xmlns:a16="http://schemas.microsoft.com/office/drawing/2014/main" id="{FF0D47FB-6F0E-4484-9A5C-94ACC862CF1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8" name="5 CuadroTexto" hidden="1">
          <a:extLst>
            <a:ext uri="{FF2B5EF4-FFF2-40B4-BE49-F238E27FC236}">
              <a16:creationId xmlns="" xmlns:a16="http://schemas.microsoft.com/office/drawing/2014/main" id="{960A45C9-501A-4B6E-98EB-72E576834FA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39" name="5 CuadroTexto" hidden="1">
          <a:extLst>
            <a:ext uri="{FF2B5EF4-FFF2-40B4-BE49-F238E27FC236}">
              <a16:creationId xmlns="" xmlns:a16="http://schemas.microsoft.com/office/drawing/2014/main" id="{540F4C04-55AF-4931-B469-DA209463E24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0" name="5 CuadroTexto" hidden="1">
          <a:extLst>
            <a:ext uri="{FF2B5EF4-FFF2-40B4-BE49-F238E27FC236}">
              <a16:creationId xmlns="" xmlns:a16="http://schemas.microsoft.com/office/drawing/2014/main" id="{C23E832A-A2E7-45DA-8D3E-33D26E3A865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1" name="5 CuadroTexto" hidden="1">
          <a:extLst>
            <a:ext uri="{FF2B5EF4-FFF2-40B4-BE49-F238E27FC236}">
              <a16:creationId xmlns="" xmlns:a16="http://schemas.microsoft.com/office/drawing/2014/main" id="{15191D15-3BAC-4CDF-BF4D-40729CC9A73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2" name="5 CuadroTexto" hidden="1">
          <a:extLst>
            <a:ext uri="{FF2B5EF4-FFF2-40B4-BE49-F238E27FC236}">
              <a16:creationId xmlns="" xmlns:a16="http://schemas.microsoft.com/office/drawing/2014/main" id="{CFA97CE0-A20B-4B2D-B3EE-2E2D71ADDB5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3" name="75 CuadroTexto" hidden="1">
          <a:extLst>
            <a:ext uri="{FF2B5EF4-FFF2-40B4-BE49-F238E27FC236}">
              <a16:creationId xmlns="" xmlns:a16="http://schemas.microsoft.com/office/drawing/2014/main" id="{1EB926EC-E030-4E85-8E74-7BF7C8DE153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4" name="77 CuadroTexto" hidden="1">
          <a:extLst>
            <a:ext uri="{FF2B5EF4-FFF2-40B4-BE49-F238E27FC236}">
              <a16:creationId xmlns="" xmlns:a16="http://schemas.microsoft.com/office/drawing/2014/main" id="{0A1C44F9-37FD-4345-8FD5-B9D2A379C43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5" name="5 CuadroTexto" hidden="1">
          <a:extLst>
            <a:ext uri="{FF2B5EF4-FFF2-40B4-BE49-F238E27FC236}">
              <a16:creationId xmlns="" xmlns:a16="http://schemas.microsoft.com/office/drawing/2014/main" id="{8F284798-17F9-44AD-A348-64B166D00F3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6" name="5 CuadroTexto" hidden="1">
          <a:extLst>
            <a:ext uri="{FF2B5EF4-FFF2-40B4-BE49-F238E27FC236}">
              <a16:creationId xmlns="" xmlns:a16="http://schemas.microsoft.com/office/drawing/2014/main" id="{ED53A278-5CF0-462D-927A-434E82339EA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7" name="5 CuadroTexto" hidden="1">
          <a:extLst>
            <a:ext uri="{FF2B5EF4-FFF2-40B4-BE49-F238E27FC236}">
              <a16:creationId xmlns="" xmlns:a16="http://schemas.microsoft.com/office/drawing/2014/main" id="{EC075174-9A48-4763-A160-E0B20F2C32D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8" name="5 CuadroTexto" hidden="1">
          <a:extLst>
            <a:ext uri="{FF2B5EF4-FFF2-40B4-BE49-F238E27FC236}">
              <a16:creationId xmlns="" xmlns:a16="http://schemas.microsoft.com/office/drawing/2014/main" id="{FA824BFA-FF80-4F5D-89C4-197F63A87D2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49" name="5 CuadroTexto" hidden="1">
          <a:extLst>
            <a:ext uri="{FF2B5EF4-FFF2-40B4-BE49-F238E27FC236}">
              <a16:creationId xmlns="" xmlns:a16="http://schemas.microsoft.com/office/drawing/2014/main" id="{919AD979-9B7A-4F7A-B939-C39EB48D17F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0" name="5 CuadroTexto" hidden="1">
          <a:extLst>
            <a:ext uri="{FF2B5EF4-FFF2-40B4-BE49-F238E27FC236}">
              <a16:creationId xmlns="" xmlns:a16="http://schemas.microsoft.com/office/drawing/2014/main" id="{E9C7F2FC-AC38-4550-BE62-2DB499AF982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1" name="5 CuadroTexto" hidden="1">
          <a:extLst>
            <a:ext uri="{FF2B5EF4-FFF2-40B4-BE49-F238E27FC236}">
              <a16:creationId xmlns="" xmlns:a16="http://schemas.microsoft.com/office/drawing/2014/main" id="{E67A1462-5C8A-46B0-909E-2A681BB4393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2" name="5 CuadroTexto" hidden="1">
          <a:extLst>
            <a:ext uri="{FF2B5EF4-FFF2-40B4-BE49-F238E27FC236}">
              <a16:creationId xmlns="" xmlns:a16="http://schemas.microsoft.com/office/drawing/2014/main" id="{C15EC2AD-774D-4D6B-8818-9F1D2F25461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3" name="5 CuadroTexto" hidden="1">
          <a:extLst>
            <a:ext uri="{FF2B5EF4-FFF2-40B4-BE49-F238E27FC236}">
              <a16:creationId xmlns="" xmlns:a16="http://schemas.microsoft.com/office/drawing/2014/main" id="{37CA9B73-B470-4F1F-B93F-E62381DBE73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4" name="5 CuadroTexto" hidden="1">
          <a:extLst>
            <a:ext uri="{FF2B5EF4-FFF2-40B4-BE49-F238E27FC236}">
              <a16:creationId xmlns="" xmlns:a16="http://schemas.microsoft.com/office/drawing/2014/main" id="{EADCE151-3273-4773-B47C-F44222E851B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5" name="5 CuadroTexto" hidden="1">
          <a:extLst>
            <a:ext uri="{FF2B5EF4-FFF2-40B4-BE49-F238E27FC236}">
              <a16:creationId xmlns="" xmlns:a16="http://schemas.microsoft.com/office/drawing/2014/main" id="{E8C819E4-D2F3-4032-9929-56F6679A94B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6" name="5 CuadroTexto" hidden="1">
          <a:extLst>
            <a:ext uri="{FF2B5EF4-FFF2-40B4-BE49-F238E27FC236}">
              <a16:creationId xmlns="" xmlns:a16="http://schemas.microsoft.com/office/drawing/2014/main" id="{E14ACF23-BD25-4DCA-9A47-9C22E14451E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7" name="5 CuadroTexto" hidden="1">
          <a:extLst>
            <a:ext uri="{FF2B5EF4-FFF2-40B4-BE49-F238E27FC236}">
              <a16:creationId xmlns="" xmlns:a16="http://schemas.microsoft.com/office/drawing/2014/main" id="{C70D325D-45EC-46D7-936F-9651B80D4C2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8" name="5 CuadroTexto" hidden="1">
          <a:extLst>
            <a:ext uri="{FF2B5EF4-FFF2-40B4-BE49-F238E27FC236}">
              <a16:creationId xmlns="" xmlns:a16="http://schemas.microsoft.com/office/drawing/2014/main" id="{EDDB869A-9EB1-4F7F-9159-BE44730188F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59" name="5 CuadroTexto" hidden="1">
          <a:extLst>
            <a:ext uri="{FF2B5EF4-FFF2-40B4-BE49-F238E27FC236}">
              <a16:creationId xmlns="" xmlns:a16="http://schemas.microsoft.com/office/drawing/2014/main" id="{9BF5752C-C812-44C9-9DDF-9C144876956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0" name="5 CuadroTexto" hidden="1">
          <a:extLst>
            <a:ext uri="{FF2B5EF4-FFF2-40B4-BE49-F238E27FC236}">
              <a16:creationId xmlns="" xmlns:a16="http://schemas.microsoft.com/office/drawing/2014/main" id="{EC1E3231-D6DD-4B3B-A160-42FBBC9DFE9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1" name="5 CuadroTexto" hidden="1">
          <a:extLst>
            <a:ext uri="{FF2B5EF4-FFF2-40B4-BE49-F238E27FC236}">
              <a16:creationId xmlns="" xmlns:a16="http://schemas.microsoft.com/office/drawing/2014/main" id="{7E6E86D8-B723-4F9F-99BC-A4FAB4E2EC0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2" name="5 CuadroTexto" hidden="1">
          <a:extLst>
            <a:ext uri="{FF2B5EF4-FFF2-40B4-BE49-F238E27FC236}">
              <a16:creationId xmlns="" xmlns:a16="http://schemas.microsoft.com/office/drawing/2014/main" id="{11C094F2-D66D-4CE9-9FF5-1D795105DD1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3" name="5 CuadroTexto" hidden="1">
          <a:extLst>
            <a:ext uri="{FF2B5EF4-FFF2-40B4-BE49-F238E27FC236}">
              <a16:creationId xmlns="" xmlns:a16="http://schemas.microsoft.com/office/drawing/2014/main" id="{EDFF0AE2-B26A-4BA6-82A9-BD701F582B7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4" name="5 CuadroTexto" hidden="1">
          <a:extLst>
            <a:ext uri="{FF2B5EF4-FFF2-40B4-BE49-F238E27FC236}">
              <a16:creationId xmlns="" xmlns:a16="http://schemas.microsoft.com/office/drawing/2014/main" id="{54D8B81D-2355-420F-93A9-CD32BFFC910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5" name="5 CuadroTexto" hidden="1">
          <a:extLst>
            <a:ext uri="{FF2B5EF4-FFF2-40B4-BE49-F238E27FC236}">
              <a16:creationId xmlns="" xmlns:a16="http://schemas.microsoft.com/office/drawing/2014/main" id="{9B1CE200-9EF1-42D3-B37E-066D17D9E18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6" name="5 CuadroTexto" hidden="1">
          <a:extLst>
            <a:ext uri="{FF2B5EF4-FFF2-40B4-BE49-F238E27FC236}">
              <a16:creationId xmlns="" xmlns:a16="http://schemas.microsoft.com/office/drawing/2014/main" id="{FC406431-A58F-4B41-B292-A3C08259105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7" name="5 CuadroTexto" hidden="1">
          <a:extLst>
            <a:ext uri="{FF2B5EF4-FFF2-40B4-BE49-F238E27FC236}">
              <a16:creationId xmlns="" xmlns:a16="http://schemas.microsoft.com/office/drawing/2014/main" id="{3A4087B0-5ACD-435F-8C78-196C65312DC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8" name="5 CuadroTexto" hidden="1">
          <a:extLst>
            <a:ext uri="{FF2B5EF4-FFF2-40B4-BE49-F238E27FC236}">
              <a16:creationId xmlns="" xmlns:a16="http://schemas.microsoft.com/office/drawing/2014/main" id="{1155B5C1-A497-4423-A632-16E6FEAB0F5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69" name="5 CuadroTexto" hidden="1">
          <a:extLst>
            <a:ext uri="{FF2B5EF4-FFF2-40B4-BE49-F238E27FC236}">
              <a16:creationId xmlns="" xmlns:a16="http://schemas.microsoft.com/office/drawing/2014/main" id="{5F6BEA06-6FE9-4E86-850C-B8292256ED8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0" name="5 CuadroTexto" hidden="1">
          <a:extLst>
            <a:ext uri="{FF2B5EF4-FFF2-40B4-BE49-F238E27FC236}">
              <a16:creationId xmlns="" xmlns:a16="http://schemas.microsoft.com/office/drawing/2014/main" id="{7B44263C-5A7D-441A-B450-5EB00C907B2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1" name="5 CuadroTexto" hidden="1">
          <a:extLst>
            <a:ext uri="{FF2B5EF4-FFF2-40B4-BE49-F238E27FC236}">
              <a16:creationId xmlns="" xmlns:a16="http://schemas.microsoft.com/office/drawing/2014/main" id="{0B6AAA93-9F85-4CE4-A2A1-22A96FBF90F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2" name="5 CuadroTexto" hidden="1">
          <a:extLst>
            <a:ext uri="{FF2B5EF4-FFF2-40B4-BE49-F238E27FC236}">
              <a16:creationId xmlns="" xmlns:a16="http://schemas.microsoft.com/office/drawing/2014/main" id="{B466C292-624E-4D15-BBB6-DD5CEEEAF6D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3" name="5 CuadroTexto" hidden="1">
          <a:extLst>
            <a:ext uri="{FF2B5EF4-FFF2-40B4-BE49-F238E27FC236}">
              <a16:creationId xmlns="" xmlns:a16="http://schemas.microsoft.com/office/drawing/2014/main" id="{EFBB4A02-7D0D-4C93-9EB8-6C358E9CFD4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4" name="5 CuadroTexto" hidden="1">
          <a:extLst>
            <a:ext uri="{FF2B5EF4-FFF2-40B4-BE49-F238E27FC236}">
              <a16:creationId xmlns="" xmlns:a16="http://schemas.microsoft.com/office/drawing/2014/main" id="{BAB8C2D4-97E8-4F3D-93CD-2DD5976A355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5" name="5 CuadroTexto" hidden="1">
          <a:extLst>
            <a:ext uri="{FF2B5EF4-FFF2-40B4-BE49-F238E27FC236}">
              <a16:creationId xmlns="" xmlns:a16="http://schemas.microsoft.com/office/drawing/2014/main" id="{6A118660-B44A-49A0-9FD5-8AD322DBADD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6" name="5 CuadroTexto" hidden="1">
          <a:extLst>
            <a:ext uri="{FF2B5EF4-FFF2-40B4-BE49-F238E27FC236}">
              <a16:creationId xmlns="" xmlns:a16="http://schemas.microsoft.com/office/drawing/2014/main" id="{26AC8758-64D6-4A40-A1E1-EDC748CB630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7" name="2 CuadroTexto" hidden="1">
          <a:extLst>
            <a:ext uri="{FF2B5EF4-FFF2-40B4-BE49-F238E27FC236}">
              <a16:creationId xmlns="" xmlns:a16="http://schemas.microsoft.com/office/drawing/2014/main" id="{48DB6E93-13B0-424D-96EA-E94B27EF6D8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8" name="5 CuadroTexto" hidden="1">
          <a:extLst>
            <a:ext uri="{FF2B5EF4-FFF2-40B4-BE49-F238E27FC236}">
              <a16:creationId xmlns="" xmlns:a16="http://schemas.microsoft.com/office/drawing/2014/main" id="{139949FE-3BA3-4F29-A071-DEA44C20355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79" name="5 CuadroTexto" hidden="1">
          <a:extLst>
            <a:ext uri="{FF2B5EF4-FFF2-40B4-BE49-F238E27FC236}">
              <a16:creationId xmlns="" xmlns:a16="http://schemas.microsoft.com/office/drawing/2014/main" id="{B3FE94C3-C4C3-4460-AB0E-C6561878C00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0" name="5 CuadroTexto" hidden="1">
          <a:extLst>
            <a:ext uri="{FF2B5EF4-FFF2-40B4-BE49-F238E27FC236}">
              <a16:creationId xmlns="" xmlns:a16="http://schemas.microsoft.com/office/drawing/2014/main" id="{485F3720-9E70-41E3-B762-E40A8E1EF9B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1" name="5 CuadroTexto" hidden="1">
          <a:extLst>
            <a:ext uri="{FF2B5EF4-FFF2-40B4-BE49-F238E27FC236}">
              <a16:creationId xmlns="" xmlns:a16="http://schemas.microsoft.com/office/drawing/2014/main" id="{74C0DC0A-9C1D-44BB-B378-20E474A7828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2" name="5 CuadroTexto" hidden="1">
          <a:extLst>
            <a:ext uri="{FF2B5EF4-FFF2-40B4-BE49-F238E27FC236}">
              <a16:creationId xmlns="" xmlns:a16="http://schemas.microsoft.com/office/drawing/2014/main" id="{7BD302FE-4E38-4CA3-8461-A413D69513B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3" name="5 CuadroTexto" hidden="1">
          <a:extLst>
            <a:ext uri="{FF2B5EF4-FFF2-40B4-BE49-F238E27FC236}">
              <a16:creationId xmlns="" xmlns:a16="http://schemas.microsoft.com/office/drawing/2014/main" id="{29FCDEFF-02CE-4EF2-AB56-CB61036A8DE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4" name="5 CuadroTexto" hidden="1">
          <a:extLst>
            <a:ext uri="{FF2B5EF4-FFF2-40B4-BE49-F238E27FC236}">
              <a16:creationId xmlns="" xmlns:a16="http://schemas.microsoft.com/office/drawing/2014/main" id="{24110E4E-5DCF-4E7D-A86B-B02C5D4C64A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5" name="5 CuadroTexto" hidden="1">
          <a:extLst>
            <a:ext uri="{FF2B5EF4-FFF2-40B4-BE49-F238E27FC236}">
              <a16:creationId xmlns="" xmlns:a16="http://schemas.microsoft.com/office/drawing/2014/main" id="{2B912760-5607-4346-B145-9379002CBC3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6" name="5 CuadroTexto" hidden="1">
          <a:extLst>
            <a:ext uri="{FF2B5EF4-FFF2-40B4-BE49-F238E27FC236}">
              <a16:creationId xmlns="" xmlns:a16="http://schemas.microsoft.com/office/drawing/2014/main" id="{89FEC64B-599F-4C47-A375-9ACDBBC2575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7" name="5 CuadroTexto" hidden="1">
          <a:extLst>
            <a:ext uri="{FF2B5EF4-FFF2-40B4-BE49-F238E27FC236}">
              <a16:creationId xmlns="" xmlns:a16="http://schemas.microsoft.com/office/drawing/2014/main" id="{794C36BE-D9EF-40AC-B5EE-3B79E2BF444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8" name="5 CuadroTexto" hidden="1">
          <a:extLst>
            <a:ext uri="{FF2B5EF4-FFF2-40B4-BE49-F238E27FC236}">
              <a16:creationId xmlns="" xmlns:a16="http://schemas.microsoft.com/office/drawing/2014/main" id="{D8F28149-680F-482E-A146-7FDC5CB92E3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89" name="5 CuadroTexto" hidden="1">
          <a:extLst>
            <a:ext uri="{FF2B5EF4-FFF2-40B4-BE49-F238E27FC236}">
              <a16:creationId xmlns="" xmlns:a16="http://schemas.microsoft.com/office/drawing/2014/main" id="{26ABACD4-F943-4057-B225-57E694435A4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0" name="5 CuadroTexto" hidden="1">
          <a:extLst>
            <a:ext uri="{FF2B5EF4-FFF2-40B4-BE49-F238E27FC236}">
              <a16:creationId xmlns="" xmlns:a16="http://schemas.microsoft.com/office/drawing/2014/main" id="{E447FE9D-2091-403B-B942-68C78EC9580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1" name="5 CuadroTexto" hidden="1">
          <a:extLst>
            <a:ext uri="{FF2B5EF4-FFF2-40B4-BE49-F238E27FC236}">
              <a16:creationId xmlns="" xmlns:a16="http://schemas.microsoft.com/office/drawing/2014/main" id="{C902B5D7-EC9C-4080-A82B-6FEA60509FA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2" name="5 CuadroTexto" hidden="1">
          <a:extLst>
            <a:ext uri="{FF2B5EF4-FFF2-40B4-BE49-F238E27FC236}">
              <a16:creationId xmlns="" xmlns:a16="http://schemas.microsoft.com/office/drawing/2014/main" id="{485DFD43-05B7-4215-B25D-BC2723D1AD8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3" name="5 CuadroTexto" hidden="1">
          <a:extLst>
            <a:ext uri="{FF2B5EF4-FFF2-40B4-BE49-F238E27FC236}">
              <a16:creationId xmlns="" xmlns:a16="http://schemas.microsoft.com/office/drawing/2014/main" id="{1CC44885-F4C9-4715-A459-BAACE77F8BF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4" name="5 CuadroTexto" hidden="1">
          <a:extLst>
            <a:ext uri="{FF2B5EF4-FFF2-40B4-BE49-F238E27FC236}">
              <a16:creationId xmlns="" xmlns:a16="http://schemas.microsoft.com/office/drawing/2014/main" id="{268BE87F-2604-474E-8E7B-6BF22321B70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5" name="5 CuadroTexto" hidden="1">
          <a:extLst>
            <a:ext uri="{FF2B5EF4-FFF2-40B4-BE49-F238E27FC236}">
              <a16:creationId xmlns="" xmlns:a16="http://schemas.microsoft.com/office/drawing/2014/main" id="{002341C7-B5B5-40A2-9DE1-CF560C8F584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6" name="162 CuadroTexto" hidden="1">
          <a:extLst>
            <a:ext uri="{FF2B5EF4-FFF2-40B4-BE49-F238E27FC236}">
              <a16:creationId xmlns="" xmlns:a16="http://schemas.microsoft.com/office/drawing/2014/main" id="{DC2FA481-7827-4AA3-A11A-CA6587644BE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7" name="2 CuadroTexto" hidden="1">
          <a:extLst>
            <a:ext uri="{FF2B5EF4-FFF2-40B4-BE49-F238E27FC236}">
              <a16:creationId xmlns="" xmlns:a16="http://schemas.microsoft.com/office/drawing/2014/main" id="{A0BC9DA1-403A-44AE-A9D3-98CFCE52220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8" name="164 CuadroTexto" hidden="1">
          <a:extLst>
            <a:ext uri="{FF2B5EF4-FFF2-40B4-BE49-F238E27FC236}">
              <a16:creationId xmlns="" xmlns:a16="http://schemas.microsoft.com/office/drawing/2014/main" id="{26C4E128-5DE5-4DBE-9054-1FE57F15028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499" name="2 CuadroTexto" hidden="1">
          <a:extLst>
            <a:ext uri="{FF2B5EF4-FFF2-40B4-BE49-F238E27FC236}">
              <a16:creationId xmlns="" xmlns:a16="http://schemas.microsoft.com/office/drawing/2014/main" id="{E734030F-C594-4122-A7E5-EEF31C11D62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0" name="5 CuadroTexto" hidden="1">
          <a:extLst>
            <a:ext uri="{FF2B5EF4-FFF2-40B4-BE49-F238E27FC236}">
              <a16:creationId xmlns="" xmlns:a16="http://schemas.microsoft.com/office/drawing/2014/main" id="{3AB48E4D-73C2-422F-9803-F46626DBF65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1" name="5 CuadroTexto" hidden="1">
          <a:extLst>
            <a:ext uri="{FF2B5EF4-FFF2-40B4-BE49-F238E27FC236}">
              <a16:creationId xmlns="" xmlns:a16="http://schemas.microsoft.com/office/drawing/2014/main" id="{1A1422E2-16EA-48B6-96EB-D4C0A1B88DA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2" name="5 CuadroTexto" hidden="1">
          <a:extLst>
            <a:ext uri="{FF2B5EF4-FFF2-40B4-BE49-F238E27FC236}">
              <a16:creationId xmlns="" xmlns:a16="http://schemas.microsoft.com/office/drawing/2014/main" id="{57A3785D-914F-4190-9B3F-9DD352A6650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3" name="5 CuadroTexto" hidden="1">
          <a:extLst>
            <a:ext uri="{FF2B5EF4-FFF2-40B4-BE49-F238E27FC236}">
              <a16:creationId xmlns="" xmlns:a16="http://schemas.microsoft.com/office/drawing/2014/main" id="{AA92C749-3617-4E72-9818-8ECBCA7ED4C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4" name="5 CuadroTexto" hidden="1">
          <a:extLst>
            <a:ext uri="{FF2B5EF4-FFF2-40B4-BE49-F238E27FC236}">
              <a16:creationId xmlns="" xmlns:a16="http://schemas.microsoft.com/office/drawing/2014/main" id="{68558095-13C4-4976-81EF-8D182B97EF8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5" name="5 CuadroTexto" hidden="1">
          <a:extLst>
            <a:ext uri="{FF2B5EF4-FFF2-40B4-BE49-F238E27FC236}">
              <a16:creationId xmlns="" xmlns:a16="http://schemas.microsoft.com/office/drawing/2014/main" id="{DED877D0-A200-467A-B58B-38C380D07F7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6" name="5 CuadroTexto" hidden="1">
          <a:extLst>
            <a:ext uri="{FF2B5EF4-FFF2-40B4-BE49-F238E27FC236}">
              <a16:creationId xmlns="" xmlns:a16="http://schemas.microsoft.com/office/drawing/2014/main" id="{E844F0E3-8906-40F2-8444-3B2ACD410DF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7" name="5 CuadroTexto" hidden="1">
          <a:extLst>
            <a:ext uri="{FF2B5EF4-FFF2-40B4-BE49-F238E27FC236}">
              <a16:creationId xmlns="" xmlns:a16="http://schemas.microsoft.com/office/drawing/2014/main" id="{4C798055-9E02-466D-B9AC-F048959EADF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8" name="5 CuadroTexto" hidden="1">
          <a:extLst>
            <a:ext uri="{FF2B5EF4-FFF2-40B4-BE49-F238E27FC236}">
              <a16:creationId xmlns="" xmlns:a16="http://schemas.microsoft.com/office/drawing/2014/main" id="{17A19279-A512-4FF1-B96A-E0A3B6610E1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09" name="5 CuadroTexto" hidden="1">
          <a:extLst>
            <a:ext uri="{FF2B5EF4-FFF2-40B4-BE49-F238E27FC236}">
              <a16:creationId xmlns="" xmlns:a16="http://schemas.microsoft.com/office/drawing/2014/main" id="{88556F68-5827-4BD6-8E8B-1B249B953FC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0" name="5 CuadroTexto" hidden="1">
          <a:extLst>
            <a:ext uri="{FF2B5EF4-FFF2-40B4-BE49-F238E27FC236}">
              <a16:creationId xmlns="" xmlns:a16="http://schemas.microsoft.com/office/drawing/2014/main" id="{74E7ED61-B9D8-47B7-8201-354B88C7EFD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1" name="5 CuadroTexto" hidden="1">
          <a:extLst>
            <a:ext uri="{FF2B5EF4-FFF2-40B4-BE49-F238E27FC236}">
              <a16:creationId xmlns="" xmlns:a16="http://schemas.microsoft.com/office/drawing/2014/main" id="{1F950906-8035-43AD-BF02-0D1CFCF1159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2" name="5 CuadroTexto" hidden="1">
          <a:extLst>
            <a:ext uri="{FF2B5EF4-FFF2-40B4-BE49-F238E27FC236}">
              <a16:creationId xmlns="" xmlns:a16="http://schemas.microsoft.com/office/drawing/2014/main" id="{7ADED405-4A69-4682-8149-B790E5FC575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3" name="5 CuadroTexto" hidden="1">
          <a:extLst>
            <a:ext uri="{FF2B5EF4-FFF2-40B4-BE49-F238E27FC236}">
              <a16:creationId xmlns="" xmlns:a16="http://schemas.microsoft.com/office/drawing/2014/main" id="{F3A7624A-37D6-41BB-BDEA-6A18646748C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4" name="5 CuadroTexto" hidden="1">
          <a:extLst>
            <a:ext uri="{FF2B5EF4-FFF2-40B4-BE49-F238E27FC236}">
              <a16:creationId xmlns="" xmlns:a16="http://schemas.microsoft.com/office/drawing/2014/main" id="{E2B97277-9CF2-4791-970B-2CF64EA9482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5" name="5 CuadroTexto" hidden="1">
          <a:extLst>
            <a:ext uri="{FF2B5EF4-FFF2-40B4-BE49-F238E27FC236}">
              <a16:creationId xmlns="" xmlns:a16="http://schemas.microsoft.com/office/drawing/2014/main" id="{92C35D9A-7706-4572-80CC-4EE4A973C47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6" name="182 CuadroTexto" hidden="1">
          <a:extLst>
            <a:ext uri="{FF2B5EF4-FFF2-40B4-BE49-F238E27FC236}">
              <a16:creationId xmlns="" xmlns:a16="http://schemas.microsoft.com/office/drawing/2014/main" id="{A59EFB7C-294B-4DD5-956F-7596198A8E9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7" name="183 CuadroTexto" hidden="1">
          <a:extLst>
            <a:ext uri="{FF2B5EF4-FFF2-40B4-BE49-F238E27FC236}">
              <a16:creationId xmlns="" xmlns:a16="http://schemas.microsoft.com/office/drawing/2014/main" id="{0B03F6AD-0C8F-4A8A-8985-11EA559DAE7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8" name="5 CuadroTexto" hidden="1">
          <a:extLst>
            <a:ext uri="{FF2B5EF4-FFF2-40B4-BE49-F238E27FC236}">
              <a16:creationId xmlns="" xmlns:a16="http://schemas.microsoft.com/office/drawing/2014/main" id="{CA93550D-EABD-4F15-B3CA-53D525E0251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19" name="5 CuadroTexto" hidden="1">
          <a:extLst>
            <a:ext uri="{FF2B5EF4-FFF2-40B4-BE49-F238E27FC236}">
              <a16:creationId xmlns="" xmlns:a16="http://schemas.microsoft.com/office/drawing/2014/main" id="{8410AACE-BC90-4FFF-B5F4-F6DC9BDFF07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0" name="5 CuadroTexto" hidden="1">
          <a:extLst>
            <a:ext uri="{FF2B5EF4-FFF2-40B4-BE49-F238E27FC236}">
              <a16:creationId xmlns="" xmlns:a16="http://schemas.microsoft.com/office/drawing/2014/main" id="{06343F16-663E-4F0A-96FB-3FACA55B626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1" name="5 CuadroTexto" hidden="1">
          <a:extLst>
            <a:ext uri="{FF2B5EF4-FFF2-40B4-BE49-F238E27FC236}">
              <a16:creationId xmlns="" xmlns:a16="http://schemas.microsoft.com/office/drawing/2014/main" id="{65C5CCBD-12C5-48E4-A3DB-BBCBF375F1B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2" name="5 CuadroTexto" hidden="1">
          <a:extLst>
            <a:ext uri="{FF2B5EF4-FFF2-40B4-BE49-F238E27FC236}">
              <a16:creationId xmlns="" xmlns:a16="http://schemas.microsoft.com/office/drawing/2014/main" id="{0FBF1012-71F4-436E-930A-D61E23E954B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3" name="5 CuadroTexto" hidden="1">
          <a:extLst>
            <a:ext uri="{FF2B5EF4-FFF2-40B4-BE49-F238E27FC236}">
              <a16:creationId xmlns="" xmlns:a16="http://schemas.microsoft.com/office/drawing/2014/main" id="{028870B7-E9C0-4BFE-982E-A862E59B8FB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4" name="5 CuadroTexto" hidden="1">
          <a:extLst>
            <a:ext uri="{FF2B5EF4-FFF2-40B4-BE49-F238E27FC236}">
              <a16:creationId xmlns="" xmlns:a16="http://schemas.microsoft.com/office/drawing/2014/main" id="{8E7B5341-E63C-4908-B0E6-B63285E0094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5" name="5 CuadroTexto" hidden="1">
          <a:extLst>
            <a:ext uri="{FF2B5EF4-FFF2-40B4-BE49-F238E27FC236}">
              <a16:creationId xmlns="" xmlns:a16="http://schemas.microsoft.com/office/drawing/2014/main" id="{DD3F5A64-41EB-44EC-9D3F-3300F19B953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6" name="5 CuadroTexto" hidden="1">
          <a:extLst>
            <a:ext uri="{FF2B5EF4-FFF2-40B4-BE49-F238E27FC236}">
              <a16:creationId xmlns="" xmlns:a16="http://schemas.microsoft.com/office/drawing/2014/main" id="{37D9615E-885E-4D5B-A980-EFA6EC2DABA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7" name="5 CuadroTexto" hidden="1">
          <a:extLst>
            <a:ext uri="{FF2B5EF4-FFF2-40B4-BE49-F238E27FC236}">
              <a16:creationId xmlns="" xmlns:a16="http://schemas.microsoft.com/office/drawing/2014/main" id="{86D76604-3985-47C1-AED3-457ACE774F1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8" name="5 CuadroTexto" hidden="1">
          <a:extLst>
            <a:ext uri="{FF2B5EF4-FFF2-40B4-BE49-F238E27FC236}">
              <a16:creationId xmlns="" xmlns:a16="http://schemas.microsoft.com/office/drawing/2014/main" id="{285E6212-FF8B-401C-BCDE-EA45C68CCDE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29" name="5 CuadroTexto" hidden="1">
          <a:extLst>
            <a:ext uri="{FF2B5EF4-FFF2-40B4-BE49-F238E27FC236}">
              <a16:creationId xmlns="" xmlns:a16="http://schemas.microsoft.com/office/drawing/2014/main" id="{5B1D2AFA-0C97-45AC-AD13-F28730E2E00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0" name="5 CuadroTexto" hidden="1">
          <a:extLst>
            <a:ext uri="{FF2B5EF4-FFF2-40B4-BE49-F238E27FC236}">
              <a16:creationId xmlns="" xmlns:a16="http://schemas.microsoft.com/office/drawing/2014/main" id="{0E5911AD-5119-4F01-A6BA-AB62D32F042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1" name="5 CuadroTexto" hidden="1">
          <a:extLst>
            <a:ext uri="{FF2B5EF4-FFF2-40B4-BE49-F238E27FC236}">
              <a16:creationId xmlns="" xmlns:a16="http://schemas.microsoft.com/office/drawing/2014/main" id="{BA11832C-F3C3-4AA1-9CC2-58AD6F9DEA1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2" name="5 CuadroTexto" hidden="1">
          <a:extLst>
            <a:ext uri="{FF2B5EF4-FFF2-40B4-BE49-F238E27FC236}">
              <a16:creationId xmlns="" xmlns:a16="http://schemas.microsoft.com/office/drawing/2014/main" id="{9CCFE62A-0393-4BB4-81C7-1826F7302B4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3" name="5 CuadroTexto" hidden="1">
          <a:extLst>
            <a:ext uri="{FF2B5EF4-FFF2-40B4-BE49-F238E27FC236}">
              <a16:creationId xmlns="" xmlns:a16="http://schemas.microsoft.com/office/drawing/2014/main" id="{D2509CBC-8086-4A4E-863F-1A1CC9A4FB8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4" name="5 CuadroTexto" hidden="1">
          <a:extLst>
            <a:ext uri="{FF2B5EF4-FFF2-40B4-BE49-F238E27FC236}">
              <a16:creationId xmlns="" xmlns:a16="http://schemas.microsoft.com/office/drawing/2014/main" id="{384247AA-B14E-4208-B00F-19073366B3F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5" name="5 CuadroTexto" hidden="1">
          <a:extLst>
            <a:ext uri="{FF2B5EF4-FFF2-40B4-BE49-F238E27FC236}">
              <a16:creationId xmlns="" xmlns:a16="http://schemas.microsoft.com/office/drawing/2014/main" id="{DE78C78C-E50E-47CB-9499-26FDF508180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6" name="5 CuadroTexto" hidden="1">
          <a:extLst>
            <a:ext uri="{FF2B5EF4-FFF2-40B4-BE49-F238E27FC236}">
              <a16:creationId xmlns="" xmlns:a16="http://schemas.microsoft.com/office/drawing/2014/main" id="{BD3E3F7E-2A01-45AD-B058-7A78BA89173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7" name="5 CuadroTexto" hidden="1">
          <a:extLst>
            <a:ext uri="{FF2B5EF4-FFF2-40B4-BE49-F238E27FC236}">
              <a16:creationId xmlns="" xmlns:a16="http://schemas.microsoft.com/office/drawing/2014/main" id="{8F5E5480-FF23-4B16-9F7E-1C82859E4A0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8" name="5 CuadroTexto" hidden="1">
          <a:extLst>
            <a:ext uri="{FF2B5EF4-FFF2-40B4-BE49-F238E27FC236}">
              <a16:creationId xmlns="" xmlns:a16="http://schemas.microsoft.com/office/drawing/2014/main" id="{CBF4C190-5A77-4742-BD0C-023A35A51A0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39" name="5 CuadroTexto" hidden="1">
          <a:extLst>
            <a:ext uri="{FF2B5EF4-FFF2-40B4-BE49-F238E27FC236}">
              <a16:creationId xmlns="" xmlns:a16="http://schemas.microsoft.com/office/drawing/2014/main" id="{C3CCC592-4944-45F3-B69D-BFCED9B9739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0" name="5 CuadroTexto" hidden="1">
          <a:extLst>
            <a:ext uri="{FF2B5EF4-FFF2-40B4-BE49-F238E27FC236}">
              <a16:creationId xmlns="" xmlns:a16="http://schemas.microsoft.com/office/drawing/2014/main" id="{2B961BE7-3B7F-4CCE-8CA1-F2A2B6A6869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1" name="5 CuadroTexto" hidden="1">
          <a:extLst>
            <a:ext uri="{FF2B5EF4-FFF2-40B4-BE49-F238E27FC236}">
              <a16:creationId xmlns="" xmlns:a16="http://schemas.microsoft.com/office/drawing/2014/main" id="{0A0EF876-662B-40DA-9695-E7DA002394C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2" name="5 CuadroTexto" hidden="1">
          <a:extLst>
            <a:ext uri="{FF2B5EF4-FFF2-40B4-BE49-F238E27FC236}">
              <a16:creationId xmlns="" xmlns:a16="http://schemas.microsoft.com/office/drawing/2014/main" id="{6830DE8B-57E3-4C0C-A6E7-FCF12A8AF15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3" name="5 CuadroTexto" hidden="1">
          <a:extLst>
            <a:ext uri="{FF2B5EF4-FFF2-40B4-BE49-F238E27FC236}">
              <a16:creationId xmlns="" xmlns:a16="http://schemas.microsoft.com/office/drawing/2014/main" id="{20814D3B-54CF-472B-A67B-ABA7415A067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4" name="5 CuadroTexto" hidden="1">
          <a:extLst>
            <a:ext uri="{FF2B5EF4-FFF2-40B4-BE49-F238E27FC236}">
              <a16:creationId xmlns="" xmlns:a16="http://schemas.microsoft.com/office/drawing/2014/main" id="{C351A679-8291-4776-8E14-D81D3BB0297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5" name="5 CuadroTexto" hidden="1">
          <a:extLst>
            <a:ext uri="{FF2B5EF4-FFF2-40B4-BE49-F238E27FC236}">
              <a16:creationId xmlns="" xmlns:a16="http://schemas.microsoft.com/office/drawing/2014/main" id="{28C7E5FD-1FD6-4506-964B-BB6C0B06957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6" name="5 CuadroTexto" hidden="1">
          <a:extLst>
            <a:ext uri="{FF2B5EF4-FFF2-40B4-BE49-F238E27FC236}">
              <a16:creationId xmlns="" xmlns:a16="http://schemas.microsoft.com/office/drawing/2014/main" id="{C5805059-8374-4027-8F45-9886232C127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7" name="5 CuadroTexto" hidden="1">
          <a:extLst>
            <a:ext uri="{FF2B5EF4-FFF2-40B4-BE49-F238E27FC236}">
              <a16:creationId xmlns="" xmlns:a16="http://schemas.microsoft.com/office/drawing/2014/main" id="{7E1AFB9F-BA01-4CD1-915B-B93F5638F66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8" name="5 CuadroTexto" hidden="1">
          <a:extLst>
            <a:ext uri="{FF2B5EF4-FFF2-40B4-BE49-F238E27FC236}">
              <a16:creationId xmlns="" xmlns:a16="http://schemas.microsoft.com/office/drawing/2014/main" id="{93462DEC-D0C4-4E88-AC44-8A66353F54D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49" name="5 CuadroTexto" hidden="1">
          <a:extLst>
            <a:ext uri="{FF2B5EF4-FFF2-40B4-BE49-F238E27FC236}">
              <a16:creationId xmlns="" xmlns:a16="http://schemas.microsoft.com/office/drawing/2014/main" id="{D4C74A06-D2B8-424C-85B7-0BDD53B3FD5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0" name="2 CuadroTexto" hidden="1">
          <a:extLst>
            <a:ext uri="{FF2B5EF4-FFF2-40B4-BE49-F238E27FC236}">
              <a16:creationId xmlns="" xmlns:a16="http://schemas.microsoft.com/office/drawing/2014/main" id="{719AB099-7F03-4F84-B40F-760063FD3FE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1" name="5 CuadroTexto" hidden="1">
          <a:extLst>
            <a:ext uri="{FF2B5EF4-FFF2-40B4-BE49-F238E27FC236}">
              <a16:creationId xmlns="" xmlns:a16="http://schemas.microsoft.com/office/drawing/2014/main" id="{28D730CE-35FC-47ED-94E6-35552FADEFF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2" name="5 CuadroTexto" hidden="1">
          <a:extLst>
            <a:ext uri="{FF2B5EF4-FFF2-40B4-BE49-F238E27FC236}">
              <a16:creationId xmlns="" xmlns:a16="http://schemas.microsoft.com/office/drawing/2014/main" id="{3F8A48D9-3328-4C55-8ED9-3CC60837DB4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3" name="5 CuadroTexto" hidden="1">
          <a:extLst>
            <a:ext uri="{FF2B5EF4-FFF2-40B4-BE49-F238E27FC236}">
              <a16:creationId xmlns="" xmlns:a16="http://schemas.microsoft.com/office/drawing/2014/main" id="{62DC3233-A74A-4F4F-8D4D-EBDDF00E8BD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4" name="5 CuadroTexto" hidden="1">
          <a:extLst>
            <a:ext uri="{FF2B5EF4-FFF2-40B4-BE49-F238E27FC236}">
              <a16:creationId xmlns="" xmlns:a16="http://schemas.microsoft.com/office/drawing/2014/main" id="{B797400E-E85E-45D7-9297-0EC3980D143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5" name="5 CuadroTexto" hidden="1">
          <a:extLst>
            <a:ext uri="{FF2B5EF4-FFF2-40B4-BE49-F238E27FC236}">
              <a16:creationId xmlns="" xmlns:a16="http://schemas.microsoft.com/office/drawing/2014/main" id="{9815F85A-22CB-44C8-A20C-CB779A39429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6" name="5 CuadroTexto" hidden="1">
          <a:extLst>
            <a:ext uri="{FF2B5EF4-FFF2-40B4-BE49-F238E27FC236}">
              <a16:creationId xmlns="" xmlns:a16="http://schemas.microsoft.com/office/drawing/2014/main" id="{21E5D1B3-A03B-4613-9D59-4171C1C3AA8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7" name="5 CuadroTexto" hidden="1">
          <a:extLst>
            <a:ext uri="{FF2B5EF4-FFF2-40B4-BE49-F238E27FC236}">
              <a16:creationId xmlns="" xmlns:a16="http://schemas.microsoft.com/office/drawing/2014/main" id="{D35C0802-0829-45B7-8491-BFF755D6B7C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8" name="5 CuadroTexto" hidden="1">
          <a:extLst>
            <a:ext uri="{FF2B5EF4-FFF2-40B4-BE49-F238E27FC236}">
              <a16:creationId xmlns="" xmlns:a16="http://schemas.microsoft.com/office/drawing/2014/main" id="{76D24EA6-335C-4ED0-996E-0727DF6B876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59" name="5 CuadroTexto" hidden="1">
          <a:extLst>
            <a:ext uri="{FF2B5EF4-FFF2-40B4-BE49-F238E27FC236}">
              <a16:creationId xmlns="" xmlns:a16="http://schemas.microsoft.com/office/drawing/2014/main" id="{4EC27F69-BFA4-4D4B-9C5F-A3294123D4C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0" name="5 CuadroTexto" hidden="1">
          <a:extLst>
            <a:ext uri="{FF2B5EF4-FFF2-40B4-BE49-F238E27FC236}">
              <a16:creationId xmlns="" xmlns:a16="http://schemas.microsoft.com/office/drawing/2014/main" id="{BF220A59-48EB-4B46-BCD4-6F57A626F2E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1" name="5 CuadroTexto" hidden="1">
          <a:extLst>
            <a:ext uri="{FF2B5EF4-FFF2-40B4-BE49-F238E27FC236}">
              <a16:creationId xmlns="" xmlns:a16="http://schemas.microsoft.com/office/drawing/2014/main" id="{EAC15F1E-5BEE-409D-92AD-1ECC0BE61B9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2" name="5 CuadroTexto" hidden="1">
          <a:extLst>
            <a:ext uri="{FF2B5EF4-FFF2-40B4-BE49-F238E27FC236}">
              <a16:creationId xmlns="" xmlns:a16="http://schemas.microsoft.com/office/drawing/2014/main" id="{E29721B2-82A3-401B-89DC-BCD909BA53B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3" name="5 CuadroTexto" hidden="1">
          <a:extLst>
            <a:ext uri="{FF2B5EF4-FFF2-40B4-BE49-F238E27FC236}">
              <a16:creationId xmlns="" xmlns:a16="http://schemas.microsoft.com/office/drawing/2014/main" id="{811FB013-47C6-4D4A-9545-01FD392FA8E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4" name="5 CuadroTexto" hidden="1">
          <a:extLst>
            <a:ext uri="{FF2B5EF4-FFF2-40B4-BE49-F238E27FC236}">
              <a16:creationId xmlns="" xmlns:a16="http://schemas.microsoft.com/office/drawing/2014/main" id="{520CE937-FECE-40AC-9313-39713EDEB52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5" name="5 CuadroTexto" hidden="1">
          <a:extLst>
            <a:ext uri="{FF2B5EF4-FFF2-40B4-BE49-F238E27FC236}">
              <a16:creationId xmlns="" xmlns:a16="http://schemas.microsoft.com/office/drawing/2014/main" id="{847113CA-1DD8-4607-8706-4E2A5981A2A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6" name="5 CuadroTexto" hidden="1">
          <a:extLst>
            <a:ext uri="{FF2B5EF4-FFF2-40B4-BE49-F238E27FC236}">
              <a16:creationId xmlns="" xmlns:a16="http://schemas.microsoft.com/office/drawing/2014/main" id="{6BB1DF51-DA15-4119-81EE-3864B6A7C1F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7" name="5 CuadroTexto" hidden="1">
          <a:extLst>
            <a:ext uri="{FF2B5EF4-FFF2-40B4-BE49-F238E27FC236}">
              <a16:creationId xmlns="" xmlns:a16="http://schemas.microsoft.com/office/drawing/2014/main" id="{7E150E47-431A-4186-8E6F-4D75EAE0C3C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8" name="5 CuadroTexto" hidden="1">
          <a:extLst>
            <a:ext uri="{FF2B5EF4-FFF2-40B4-BE49-F238E27FC236}">
              <a16:creationId xmlns="" xmlns:a16="http://schemas.microsoft.com/office/drawing/2014/main" id="{2FEA55E5-4003-478D-A0BB-0BE74746F16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69" name="235 CuadroTexto" hidden="1">
          <a:extLst>
            <a:ext uri="{FF2B5EF4-FFF2-40B4-BE49-F238E27FC236}">
              <a16:creationId xmlns="" xmlns:a16="http://schemas.microsoft.com/office/drawing/2014/main" id="{2B163029-2B53-4684-90D5-85CFCFD11D2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0" name="2 CuadroTexto" hidden="1">
          <a:extLst>
            <a:ext uri="{FF2B5EF4-FFF2-40B4-BE49-F238E27FC236}">
              <a16:creationId xmlns="" xmlns:a16="http://schemas.microsoft.com/office/drawing/2014/main" id="{1A9A8951-51CE-462B-9B95-E2AA99726A6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1" name="237 CuadroTexto" hidden="1">
          <a:extLst>
            <a:ext uri="{FF2B5EF4-FFF2-40B4-BE49-F238E27FC236}">
              <a16:creationId xmlns="" xmlns:a16="http://schemas.microsoft.com/office/drawing/2014/main" id="{483A1AE0-995C-4F6E-9E62-7EBE3BD105B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2" name="2 CuadroTexto" hidden="1">
          <a:extLst>
            <a:ext uri="{FF2B5EF4-FFF2-40B4-BE49-F238E27FC236}">
              <a16:creationId xmlns="" xmlns:a16="http://schemas.microsoft.com/office/drawing/2014/main" id="{8DB9034C-22AC-4C4E-9032-E460AFB36D6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3" name="5 CuadroTexto" hidden="1">
          <a:extLst>
            <a:ext uri="{FF2B5EF4-FFF2-40B4-BE49-F238E27FC236}">
              <a16:creationId xmlns="" xmlns:a16="http://schemas.microsoft.com/office/drawing/2014/main" id="{14D572E6-E588-4E36-8882-E13907749D1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4" name="5 CuadroTexto" hidden="1">
          <a:extLst>
            <a:ext uri="{FF2B5EF4-FFF2-40B4-BE49-F238E27FC236}">
              <a16:creationId xmlns="" xmlns:a16="http://schemas.microsoft.com/office/drawing/2014/main" id="{190B2E39-EC78-4406-863A-413CE0205B1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5" name="5 CuadroTexto" hidden="1">
          <a:extLst>
            <a:ext uri="{FF2B5EF4-FFF2-40B4-BE49-F238E27FC236}">
              <a16:creationId xmlns="" xmlns:a16="http://schemas.microsoft.com/office/drawing/2014/main" id="{9E434A1F-795C-41AB-8610-76DBD72F312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6" name="5 CuadroTexto" hidden="1">
          <a:extLst>
            <a:ext uri="{FF2B5EF4-FFF2-40B4-BE49-F238E27FC236}">
              <a16:creationId xmlns="" xmlns:a16="http://schemas.microsoft.com/office/drawing/2014/main" id="{06C7815A-C0AE-41BC-A3BE-8C611CD53B8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7" name="5 CuadroTexto" hidden="1">
          <a:extLst>
            <a:ext uri="{FF2B5EF4-FFF2-40B4-BE49-F238E27FC236}">
              <a16:creationId xmlns="" xmlns:a16="http://schemas.microsoft.com/office/drawing/2014/main" id="{A6DB5BF2-FE86-4208-936B-F106DCA72E6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8" name="5 CuadroTexto" hidden="1">
          <a:extLst>
            <a:ext uri="{FF2B5EF4-FFF2-40B4-BE49-F238E27FC236}">
              <a16:creationId xmlns="" xmlns:a16="http://schemas.microsoft.com/office/drawing/2014/main" id="{4F69D41F-8357-444C-B8A2-D244C958056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79" name="5 CuadroTexto" hidden="1">
          <a:extLst>
            <a:ext uri="{FF2B5EF4-FFF2-40B4-BE49-F238E27FC236}">
              <a16:creationId xmlns="" xmlns:a16="http://schemas.microsoft.com/office/drawing/2014/main" id="{04C9DCD0-8B92-43BD-A43F-5B4ECB4F828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0" name="5 CuadroTexto" hidden="1">
          <a:extLst>
            <a:ext uri="{FF2B5EF4-FFF2-40B4-BE49-F238E27FC236}">
              <a16:creationId xmlns="" xmlns:a16="http://schemas.microsoft.com/office/drawing/2014/main" id="{7BEC2D32-50A5-4C46-92C0-490214B921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1" name="5 CuadroTexto" hidden="1">
          <a:extLst>
            <a:ext uri="{FF2B5EF4-FFF2-40B4-BE49-F238E27FC236}">
              <a16:creationId xmlns="" xmlns:a16="http://schemas.microsoft.com/office/drawing/2014/main" id="{AAB2CCC3-AEDE-43AC-BE95-DFF33D26853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2" name="5 CuadroTexto" hidden="1">
          <a:extLst>
            <a:ext uri="{FF2B5EF4-FFF2-40B4-BE49-F238E27FC236}">
              <a16:creationId xmlns="" xmlns:a16="http://schemas.microsoft.com/office/drawing/2014/main" id="{CA8CC6A1-A0D9-4CF9-934E-D70B9EB37E9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3" name="5 CuadroTexto" hidden="1">
          <a:extLst>
            <a:ext uri="{FF2B5EF4-FFF2-40B4-BE49-F238E27FC236}">
              <a16:creationId xmlns="" xmlns:a16="http://schemas.microsoft.com/office/drawing/2014/main" id="{67FD44C0-BAD8-4BF6-92DF-84572EE11E6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4" name="5 CuadroTexto" hidden="1">
          <a:extLst>
            <a:ext uri="{FF2B5EF4-FFF2-40B4-BE49-F238E27FC236}">
              <a16:creationId xmlns="" xmlns:a16="http://schemas.microsoft.com/office/drawing/2014/main" id="{42E1C2B1-2CBD-45E8-AF26-CEF3454F2D3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5" name="5 CuadroTexto" hidden="1">
          <a:extLst>
            <a:ext uri="{FF2B5EF4-FFF2-40B4-BE49-F238E27FC236}">
              <a16:creationId xmlns="" xmlns:a16="http://schemas.microsoft.com/office/drawing/2014/main" id="{13AC24C8-8778-489E-B881-CD235551DBE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6" name="5 CuadroTexto" hidden="1">
          <a:extLst>
            <a:ext uri="{FF2B5EF4-FFF2-40B4-BE49-F238E27FC236}">
              <a16:creationId xmlns="" xmlns:a16="http://schemas.microsoft.com/office/drawing/2014/main" id="{A6495E47-E3CA-4F02-AC87-74F84014346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7" name="5 CuadroTexto" hidden="1">
          <a:extLst>
            <a:ext uri="{FF2B5EF4-FFF2-40B4-BE49-F238E27FC236}">
              <a16:creationId xmlns="" xmlns:a16="http://schemas.microsoft.com/office/drawing/2014/main" id="{FC2B4FA9-2106-47FF-A8A7-CDC0EA3597A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588" name="5 CuadroTexto" hidden="1">
          <a:extLst>
            <a:ext uri="{FF2B5EF4-FFF2-40B4-BE49-F238E27FC236}">
              <a16:creationId xmlns="" xmlns:a16="http://schemas.microsoft.com/office/drawing/2014/main" id="{48CCB77F-388E-45BC-A4D9-0E86CCBEC44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89" name="512 CuadroTexto" hidden="1">
          <a:extLst>
            <a:ext uri="{FF2B5EF4-FFF2-40B4-BE49-F238E27FC236}">
              <a16:creationId xmlns="" xmlns:a16="http://schemas.microsoft.com/office/drawing/2014/main" id="{111DD8E7-E8BB-45BE-9537-10FCFEEE36B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0" name="3 CuadroTexto" hidden="1">
          <a:extLst>
            <a:ext uri="{FF2B5EF4-FFF2-40B4-BE49-F238E27FC236}">
              <a16:creationId xmlns="" xmlns:a16="http://schemas.microsoft.com/office/drawing/2014/main" id="{F6210D49-168D-45F6-91FE-AF38517544B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1" name="5 CuadroTexto" hidden="1">
          <a:extLst>
            <a:ext uri="{FF2B5EF4-FFF2-40B4-BE49-F238E27FC236}">
              <a16:creationId xmlns="" xmlns:a16="http://schemas.microsoft.com/office/drawing/2014/main" id="{7CAA78B5-1D57-4AFB-A113-C36D6322E1C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2" name="5 CuadroTexto" hidden="1">
          <a:extLst>
            <a:ext uri="{FF2B5EF4-FFF2-40B4-BE49-F238E27FC236}">
              <a16:creationId xmlns="" xmlns:a16="http://schemas.microsoft.com/office/drawing/2014/main" id="{82DA019F-89FF-4485-A917-73B5ECA4C36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3" name="516 CuadroTexto" hidden="1">
          <a:extLst>
            <a:ext uri="{FF2B5EF4-FFF2-40B4-BE49-F238E27FC236}">
              <a16:creationId xmlns="" xmlns:a16="http://schemas.microsoft.com/office/drawing/2014/main" id="{2C8B39D4-539C-403A-875A-11B7B755C60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4" name="5 CuadroTexto" hidden="1">
          <a:extLst>
            <a:ext uri="{FF2B5EF4-FFF2-40B4-BE49-F238E27FC236}">
              <a16:creationId xmlns="" xmlns:a16="http://schemas.microsoft.com/office/drawing/2014/main" id="{66DB3ACE-D1A0-40C5-B5C5-D246E2917AF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5" name="5 CuadroTexto" hidden="1">
          <a:extLst>
            <a:ext uri="{FF2B5EF4-FFF2-40B4-BE49-F238E27FC236}">
              <a16:creationId xmlns="" xmlns:a16="http://schemas.microsoft.com/office/drawing/2014/main" id="{70F9B809-7BB9-442E-9EC8-27E6798C196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6" name="5 CuadroTexto" hidden="1">
          <a:extLst>
            <a:ext uri="{FF2B5EF4-FFF2-40B4-BE49-F238E27FC236}">
              <a16:creationId xmlns="" xmlns:a16="http://schemas.microsoft.com/office/drawing/2014/main" id="{FA8DBFE8-6796-41D2-AA98-C92FBED782E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7" name="5 CuadroTexto" hidden="1">
          <a:extLst>
            <a:ext uri="{FF2B5EF4-FFF2-40B4-BE49-F238E27FC236}">
              <a16:creationId xmlns="" xmlns:a16="http://schemas.microsoft.com/office/drawing/2014/main" id="{9F7A8602-C7CC-4884-9179-9F944474D9D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8" name="5 CuadroTexto" hidden="1">
          <a:extLst>
            <a:ext uri="{FF2B5EF4-FFF2-40B4-BE49-F238E27FC236}">
              <a16:creationId xmlns="" xmlns:a16="http://schemas.microsoft.com/office/drawing/2014/main" id="{438E4B7C-1162-41AD-A791-D693D95E739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599" name="5 CuadroTexto" hidden="1">
          <a:extLst>
            <a:ext uri="{FF2B5EF4-FFF2-40B4-BE49-F238E27FC236}">
              <a16:creationId xmlns="" xmlns:a16="http://schemas.microsoft.com/office/drawing/2014/main" id="{3BFFEE36-5D98-4615-BF04-DDCBBCDFB6E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0" name="5 CuadroTexto" hidden="1">
          <a:extLst>
            <a:ext uri="{FF2B5EF4-FFF2-40B4-BE49-F238E27FC236}">
              <a16:creationId xmlns="" xmlns:a16="http://schemas.microsoft.com/office/drawing/2014/main" id="{3E7924FF-8A9D-4BD4-86EE-3D86B927100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1" name="5 CuadroTexto" hidden="1">
          <a:extLst>
            <a:ext uri="{FF2B5EF4-FFF2-40B4-BE49-F238E27FC236}">
              <a16:creationId xmlns="" xmlns:a16="http://schemas.microsoft.com/office/drawing/2014/main" id="{C1B44D07-2441-4B4C-92D2-36FA0A0741F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2" name="5 CuadroTexto" hidden="1">
          <a:extLst>
            <a:ext uri="{FF2B5EF4-FFF2-40B4-BE49-F238E27FC236}">
              <a16:creationId xmlns="" xmlns:a16="http://schemas.microsoft.com/office/drawing/2014/main" id="{DDF4495B-B78E-4D1D-87DF-9A38138535D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3" name="5 CuadroTexto" hidden="1">
          <a:extLst>
            <a:ext uri="{FF2B5EF4-FFF2-40B4-BE49-F238E27FC236}">
              <a16:creationId xmlns="" xmlns:a16="http://schemas.microsoft.com/office/drawing/2014/main" id="{EBFC437F-E49D-4A8B-BA9F-3537B62B4CC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4" name="5 CuadroTexto" hidden="1">
          <a:extLst>
            <a:ext uri="{FF2B5EF4-FFF2-40B4-BE49-F238E27FC236}">
              <a16:creationId xmlns="" xmlns:a16="http://schemas.microsoft.com/office/drawing/2014/main" id="{8234E95A-5A87-4F32-8FCB-2DD5F6F9BFB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5" name="5 CuadroTexto" hidden="1">
          <a:extLst>
            <a:ext uri="{FF2B5EF4-FFF2-40B4-BE49-F238E27FC236}">
              <a16:creationId xmlns="" xmlns:a16="http://schemas.microsoft.com/office/drawing/2014/main" id="{27B8481E-393A-4184-969D-3B3E39D3729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6" name="5 CuadroTexto" hidden="1">
          <a:extLst>
            <a:ext uri="{FF2B5EF4-FFF2-40B4-BE49-F238E27FC236}">
              <a16:creationId xmlns="" xmlns:a16="http://schemas.microsoft.com/office/drawing/2014/main" id="{427EDD6B-A389-4C70-A192-24A653B7516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7" name="5 CuadroTexto" hidden="1">
          <a:extLst>
            <a:ext uri="{FF2B5EF4-FFF2-40B4-BE49-F238E27FC236}">
              <a16:creationId xmlns="" xmlns:a16="http://schemas.microsoft.com/office/drawing/2014/main" id="{5B0C2926-EC77-4F02-8054-704E4F824EA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8" name="5 CuadroTexto" hidden="1">
          <a:extLst>
            <a:ext uri="{FF2B5EF4-FFF2-40B4-BE49-F238E27FC236}">
              <a16:creationId xmlns="" xmlns:a16="http://schemas.microsoft.com/office/drawing/2014/main" id="{86ED14F4-3B1A-463D-AF38-08470C757C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09" name="5 CuadroTexto" hidden="1">
          <a:extLst>
            <a:ext uri="{FF2B5EF4-FFF2-40B4-BE49-F238E27FC236}">
              <a16:creationId xmlns="" xmlns:a16="http://schemas.microsoft.com/office/drawing/2014/main" id="{12D8AE03-119C-40D4-ABD0-266C1B76927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0" name="5 CuadroTexto" hidden="1">
          <a:extLst>
            <a:ext uri="{FF2B5EF4-FFF2-40B4-BE49-F238E27FC236}">
              <a16:creationId xmlns="" xmlns:a16="http://schemas.microsoft.com/office/drawing/2014/main" id="{21F66636-5A3A-4B89-A6AC-05A04B53FB3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1" name="5 CuadroTexto" hidden="1">
          <a:extLst>
            <a:ext uri="{FF2B5EF4-FFF2-40B4-BE49-F238E27FC236}">
              <a16:creationId xmlns="" xmlns:a16="http://schemas.microsoft.com/office/drawing/2014/main" id="{F22695C8-98C8-4FFF-83B3-2038B7616EE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2" name="5 CuadroTexto" hidden="1">
          <a:extLst>
            <a:ext uri="{FF2B5EF4-FFF2-40B4-BE49-F238E27FC236}">
              <a16:creationId xmlns="" xmlns:a16="http://schemas.microsoft.com/office/drawing/2014/main" id="{CE3E2339-0C18-4A61-B885-BE595872042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3" name="5 CuadroTexto" hidden="1">
          <a:extLst>
            <a:ext uri="{FF2B5EF4-FFF2-40B4-BE49-F238E27FC236}">
              <a16:creationId xmlns="" xmlns:a16="http://schemas.microsoft.com/office/drawing/2014/main" id="{94952634-746B-4853-A8B8-EE0AB283572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4" name="5 CuadroTexto" hidden="1">
          <a:extLst>
            <a:ext uri="{FF2B5EF4-FFF2-40B4-BE49-F238E27FC236}">
              <a16:creationId xmlns="" xmlns:a16="http://schemas.microsoft.com/office/drawing/2014/main" id="{0200C421-DB13-4326-8A40-1E092CED1D7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5" name="5 CuadroTexto" hidden="1">
          <a:extLst>
            <a:ext uri="{FF2B5EF4-FFF2-40B4-BE49-F238E27FC236}">
              <a16:creationId xmlns="" xmlns:a16="http://schemas.microsoft.com/office/drawing/2014/main" id="{DD5AB139-90B6-4514-B9D3-5CE450DFE5F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6" name="5 CuadroTexto" hidden="1">
          <a:extLst>
            <a:ext uri="{FF2B5EF4-FFF2-40B4-BE49-F238E27FC236}">
              <a16:creationId xmlns="" xmlns:a16="http://schemas.microsoft.com/office/drawing/2014/main" id="{92360E41-A165-4F45-A2E2-E5BDC6D4292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7" name="5 CuadroTexto" hidden="1">
          <a:extLst>
            <a:ext uri="{FF2B5EF4-FFF2-40B4-BE49-F238E27FC236}">
              <a16:creationId xmlns="" xmlns:a16="http://schemas.microsoft.com/office/drawing/2014/main" id="{BA9B7DE3-D676-4867-93DC-CE4C8FD35FF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8" name="5 CuadroTexto" hidden="1">
          <a:extLst>
            <a:ext uri="{FF2B5EF4-FFF2-40B4-BE49-F238E27FC236}">
              <a16:creationId xmlns="" xmlns:a16="http://schemas.microsoft.com/office/drawing/2014/main" id="{8283E424-1A34-4B70-8AA7-BF62B24A4AE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19" name="5 CuadroTexto" hidden="1">
          <a:extLst>
            <a:ext uri="{FF2B5EF4-FFF2-40B4-BE49-F238E27FC236}">
              <a16:creationId xmlns="" xmlns:a16="http://schemas.microsoft.com/office/drawing/2014/main" id="{9581F569-7334-49FC-9B58-9D3ED40CCBD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0" name="5 CuadroTexto" hidden="1">
          <a:extLst>
            <a:ext uri="{FF2B5EF4-FFF2-40B4-BE49-F238E27FC236}">
              <a16:creationId xmlns="" xmlns:a16="http://schemas.microsoft.com/office/drawing/2014/main" id="{D069876E-3531-4E03-A5FA-BAAA54095EC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1" name="5 CuadroTexto" hidden="1">
          <a:extLst>
            <a:ext uri="{FF2B5EF4-FFF2-40B4-BE49-F238E27FC236}">
              <a16:creationId xmlns="" xmlns:a16="http://schemas.microsoft.com/office/drawing/2014/main" id="{11C50B9C-FA0D-4E1B-AE1B-25F94F26116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2" name="5 CuadroTexto" hidden="1">
          <a:extLst>
            <a:ext uri="{FF2B5EF4-FFF2-40B4-BE49-F238E27FC236}">
              <a16:creationId xmlns="" xmlns:a16="http://schemas.microsoft.com/office/drawing/2014/main" id="{60ACB93C-9CCC-4BBF-B07B-DF269E95406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3" name="2 CuadroTexto" hidden="1">
          <a:extLst>
            <a:ext uri="{FF2B5EF4-FFF2-40B4-BE49-F238E27FC236}">
              <a16:creationId xmlns="" xmlns:a16="http://schemas.microsoft.com/office/drawing/2014/main" id="{662E8DF6-3275-4E98-B1BA-5D93A79D969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4" name="5 CuadroTexto" hidden="1">
          <a:extLst>
            <a:ext uri="{FF2B5EF4-FFF2-40B4-BE49-F238E27FC236}">
              <a16:creationId xmlns="" xmlns:a16="http://schemas.microsoft.com/office/drawing/2014/main" id="{AFCF3799-F27E-48F5-A390-8A7E17E0D28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5" name="5 CuadroTexto" hidden="1">
          <a:extLst>
            <a:ext uri="{FF2B5EF4-FFF2-40B4-BE49-F238E27FC236}">
              <a16:creationId xmlns="" xmlns:a16="http://schemas.microsoft.com/office/drawing/2014/main" id="{13B7ACA4-2FF6-4D91-A8CB-F5FC02ED697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6" name="5 CuadroTexto" hidden="1">
          <a:extLst>
            <a:ext uri="{FF2B5EF4-FFF2-40B4-BE49-F238E27FC236}">
              <a16:creationId xmlns="" xmlns:a16="http://schemas.microsoft.com/office/drawing/2014/main" id="{23E8F6A9-B6F7-4A43-B2F3-96C58BD87F9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7" name="5 CuadroTexto" hidden="1">
          <a:extLst>
            <a:ext uri="{FF2B5EF4-FFF2-40B4-BE49-F238E27FC236}">
              <a16:creationId xmlns="" xmlns:a16="http://schemas.microsoft.com/office/drawing/2014/main" id="{9B3D1314-3128-40CD-ABCA-45D65449EF2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8" name="5 CuadroTexto" hidden="1">
          <a:extLst>
            <a:ext uri="{FF2B5EF4-FFF2-40B4-BE49-F238E27FC236}">
              <a16:creationId xmlns="" xmlns:a16="http://schemas.microsoft.com/office/drawing/2014/main" id="{C52EC171-477A-4E5A-A15C-19DC36762D4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29" name="5 CuadroTexto" hidden="1">
          <a:extLst>
            <a:ext uri="{FF2B5EF4-FFF2-40B4-BE49-F238E27FC236}">
              <a16:creationId xmlns="" xmlns:a16="http://schemas.microsoft.com/office/drawing/2014/main" id="{98537D05-22CB-4CED-9497-AB2B945DA2B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0" name="5 CuadroTexto" hidden="1">
          <a:extLst>
            <a:ext uri="{FF2B5EF4-FFF2-40B4-BE49-F238E27FC236}">
              <a16:creationId xmlns="" xmlns:a16="http://schemas.microsoft.com/office/drawing/2014/main" id="{2B5DB65E-E18A-4E89-8D61-F3EB0B75BDC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1" name="5 CuadroTexto" hidden="1">
          <a:extLst>
            <a:ext uri="{FF2B5EF4-FFF2-40B4-BE49-F238E27FC236}">
              <a16:creationId xmlns="" xmlns:a16="http://schemas.microsoft.com/office/drawing/2014/main" id="{D8707CF9-729F-472F-888F-05845D78572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2" name="5 CuadroTexto" hidden="1">
          <a:extLst>
            <a:ext uri="{FF2B5EF4-FFF2-40B4-BE49-F238E27FC236}">
              <a16:creationId xmlns="" xmlns:a16="http://schemas.microsoft.com/office/drawing/2014/main" id="{E0E8BE60-02D4-45F1-AB38-D460A3DE049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3" name="5 CuadroTexto" hidden="1">
          <a:extLst>
            <a:ext uri="{FF2B5EF4-FFF2-40B4-BE49-F238E27FC236}">
              <a16:creationId xmlns="" xmlns:a16="http://schemas.microsoft.com/office/drawing/2014/main" id="{8527D41C-B461-4156-95E4-BEF746797C0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4" name="5 CuadroTexto" hidden="1">
          <a:extLst>
            <a:ext uri="{FF2B5EF4-FFF2-40B4-BE49-F238E27FC236}">
              <a16:creationId xmlns="" xmlns:a16="http://schemas.microsoft.com/office/drawing/2014/main" id="{6D462833-DA4A-4A7A-8372-F9A70A8B8A3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5" name="5 CuadroTexto" hidden="1">
          <a:extLst>
            <a:ext uri="{FF2B5EF4-FFF2-40B4-BE49-F238E27FC236}">
              <a16:creationId xmlns="" xmlns:a16="http://schemas.microsoft.com/office/drawing/2014/main" id="{02755DDC-DB2C-4ECA-8434-453581F4E8F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6" name="5 CuadroTexto" hidden="1">
          <a:extLst>
            <a:ext uri="{FF2B5EF4-FFF2-40B4-BE49-F238E27FC236}">
              <a16:creationId xmlns="" xmlns:a16="http://schemas.microsoft.com/office/drawing/2014/main" id="{40AE71A5-CE0D-45AF-B014-0E6A62BB73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7" name="5 CuadroTexto" hidden="1">
          <a:extLst>
            <a:ext uri="{FF2B5EF4-FFF2-40B4-BE49-F238E27FC236}">
              <a16:creationId xmlns="" xmlns:a16="http://schemas.microsoft.com/office/drawing/2014/main" id="{74F67B9C-0617-441A-BD86-9D0425FC4F0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8" name="5 CuadroTexto" hidden="1">
          <a:extLst>
            <a:ext uri="{FF2B5EF4-FFF2-40B4-BE49-F238E27FC236}">
              <a16:creationId xmlns="" xmlns:a16="http://schemas.microsoft.com/office/drawing/2014/main" id="{A1BA9E84-F0E3-4343-9C59-32E5E0C91F8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39" name="5 CuadroTexto" hidden="1">
          <a:extLst>
            <a:ext uri="{FF2B5EF4-FFF2-40B4-BE49-F238E27FC236}">
              <a16:creationId xmlns="" xmlns:a16="http://schemas.microsoft.com/office/drawing/2014/main" id="{11B2C863-AA1C-476D-A6A7-B81D5D52ABA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0" name="5 CuadroTexto" hidden="1">
          <a:extLst>
            <a:ext uri="{FF2B5EF4-FFF2-40B4-BE49-F238E27FC236}">
              <a16:creationId xmlns="" xmlns:a16="http://schemas.microsoft.com/office/drawing/2014/main" id="{7CBB679C-84D8-44B7-B4C2-AF68E330E8A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1" name="5 CuadroTexto" hidden="1">
          <a:extLst>
            <a:ext uri="{FF2B5EF4-FFF2-40B4-BE49-F238E27FC236}">
              <a16:creationId xmlns="" xmlns:a16="http://schemas.microsoft.com/office/drawing/2014/main" id="{2AE5E45B-313E-43B8-8E67-4393F27AFEB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2" name="103 CuadroTexto" hidden="1">
          <a:extLst>
            <a:ext uri="{FF2B5EF4-FFF2-40B4-BE49-F238E27FC236}">
              <a16:creationId xmlns="" xmlns:a16="http://schemas.microsoft.com/office/drawing/2014/main" id="{25EEDCD0-B5FB-43B0-898A-9CB542D01A2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3" name="2 CuadroTexto" hidden="1">
          <a:extLst>
            <a:ext uri="{FF2B5EF4-FFF2-40B4-BE49-F238E27FC236}">
              <a16:creationId xmlns="" xmlns:a16="http://schemas.microsoft.com/office/drawing/2014/main" id="{21B6D567-F2FA-4E7E-8C81-3E2A6F6AE66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4" name="106 CuadroTexto" hidden="1">
          <a:extLst>
            <a:ext uri="{FF2B5EF4-FFF2-40B4-BE49-F238E27FC236}">
              <a16:creationId xmlns="" xmlns:a16="http://schemas.microsoft.com/office/drawing/2014/main" id="{FBCB0A8C-77EB-4569-908E-54144F84BCA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5" name="2 CuadroTexto" hidden="1">
          <a:extLst>
            <a:ext uri="{FF2B5EF4-FFF2-40B4-BE49-F238E27FC236}">
              <a16:creationId xmlns="" xmlns:a16="http://schemas.microsoft.com/office/drawing/2014/main" id="{F32DBB49-C0D2-41FF-BF34-1FE957D484F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6" name="5 CuadroTexto" hidden="1">
          <a:extLst>
            <a:ext uri="{FF2B5EF4-FFF2-40B4-BE49-F238E27FC236}">
              <a16:creationId xmlns="" xmlns:a16="http://schemas.microsoft.com/office/drawing/2014/main" id="{F4AF2F93-EB0D-4320-8B59-15615E7480A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7" name="5 CuadroTexto" hidden="1">
          <a:extLst>
            <a:ext uri="{FF2B5EF4-FFF2-40B4-BE49-F238E27FC236}">
              <a16:creationId xmlns="" xmlns:a16="http://schemas.microsoft.com/office/drawing/2014/main" id="{913F0E1C-8BE5-46B2-8BB2-EBC63C97DCB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8" name="5 CuadroTexto" hidden="1">
          <a:extLst>
            <a:ext uri="{FF2B5EF4-FFF2-40B4-BE49-F238E27FC236}">
              <a16:creationId xmlns="" xmlns:a16="http://schemas.microsoft.com/office/drawing/2014/main" id="{DBD8F1F6-F73E-4224-B40A-BDAF0D22FA5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49" name="5 CuadroTexto" hidden="1">
          <a:extLst>
            <a:ext uri="{FF2B5EF4-FFF2-40B4-BE49-F238E27FC236}">
              <a16:creationId xmlns="" xmlns:a16="http://schemas.microsoft.com/office/drawing/2014/main" id="{68F54B49-5E4C-4E3D-8854-A4D2F94DD9D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0" name="5 CuadroTexto" hidden="1">
          <a:extLst>
            <a:ext uri="{FF2B5EF4-FFF2-40B4-BE49-F238E27FC236}">
              <a16:creationId xmlns="" xmlns:a16="http://schemas.microsoft.com/office/drawing/2014/main" id="{4B1D4E29-3732-49B7-B925-58BBB539CD1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1" name="5 CuadroTexto" hidden="1">
          <a:extLst>
            <a:ext uri="{FF2B5EF4-FFF2-40B4-BE49-F238E27FC236}">
              <a16:creationId xmlns="" xmlns:a16="http://schemas.microsoft.com/office/drawing/2014/main" id="{5C365FF5-F7C2-4440-890D-4E7DFCBC093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2" name="5 CuadroTexto" hidden="1">
          <a:extLst>
            <a:ext uri="{FF2B5EF4-FFF2-40B4-BE49-F238E27FC236}">
              <a16:creationId xmlns="" xmlns:a16="http://schemas.microsoft.com/office/drawing/2014/main" id="{71BE9930-EF67-4CA6-8B59-A857A5F442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3" name="5 CuadroTexto" hidden="1">
          <a:extLst>
            <a:ext uri="{FF2B5EF4-FFF2-40B4-BE49-F238E27FC236}">
              <a16:creationId xmlns="" xmlns:a16="http://schemas.microsoft.com/office/drawing/2014/main" id="{2D43F16E-9164-465F-9AA8-C77E23D6172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4" name="5 CuadroTexto" hidden="1">
          <a:extLst>
            <a:ext uri="{FF2B5EF4-FFF2-40B4-BE49-F238E27FC236}">
              <a16:creationId xmlns="" xmlns:a16="http://schemas.microsoft.com/office/drawing/2014/main" id="{9CE9C496-3372-4F63-9403-E8460FC61E0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5" name="5 CuadroTexto" hidden="1">
          <a:extLst>
            <a:ext uri="{FF2B5EF4-FFF2-40B4-BE49-F238E27FC236}">
              <a16:creationId xmlns="" xmlns:a16="http://schemas.microsoft.com/office/drawing/2014/main" id="{9C91885E-2E07-4DB4-9A98-F296E943254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6" name="5 CuadroTexto" hidden="1">
          <a:extLst>
            <a:ext uri="{FF2B5EF4-FFF2-40B4-BE49-F238E27FC236}">
              <a16:creationId xmlns="" xmlns:a16="http://schemas.microsoft.com/office/drawing/2014/main" id="{21B37102-7D46-420F-BFA0-410B170DD31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7" name="5 CuadroTexto" hidden="1">
          <a:extLst>
            <a:ext uri="{FF2B5EF4-FFF2-40B4-BE49-F238E27FC236}">
              <a16:creationId xmlns="" xmlns:a16="http://schemas.microsoft.com/office/drawing/2014/main" id="{4B2D7FA0-55F0-4E78-B675-A2BADF14055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8" name="5 CuadroTexto" hidden="1">
          <a:extLst>
            <a:ext uri="{FF2B5EF4-FFF2-40B4-BE49-F238E27FC236}">
              <a16:creationId xmlns="" xmlns:a16="http://schemas.microsoft.com/office/drawing/2014/main" id="{14340CBD-CA33-40C1-91FA-6E839396F46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59" name="5 CuadroTexto" hidden="1">
          <a:extLst>
            <a:ext uri="{FF2B5EF4-FFF2-40B4-BE49-F238E27FC236}">
              <a16:creationId xmlns="" xmlns:a16="http://schemas.microsoft.com/office/drawing/2014/main" id="{25F3F107-89F1-4542-B03C-BE31636C55D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0" name="5 CuadroTexto" hidden="1">
          <a:extLst>
            <a:ext uri="{FF2B5EF4-FFF2-40B4-BE49-F238E27FC236}">
              <a16:creationId xmlns="" xmlns:a16="http://schemas.microsoft.com/office/drawing/2014/main" id="{9F441402-AB50-41C6-992E-CC6998F6345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1" name="5 CuadroTexto" hidden="1">
          <a:extLst>
            <a:ext uri="{FF2B5EF4-FFF2-40B4-BE49-F238E27FC236}">
              <a16:creationId xmlns="" xmlns:a16="http://schemas.microsoft.com/office/drawing/2014/main" id="{02A0F0A2-653E-4108-A911-62F89105081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2" name="585 CuadroTexto" hidden="1">
          <a:extLst>
            <a:ext uri="{FF2B5EF4-FFF2-40B4-BE49-F238E27FC236}">
              <a16:creationId xmlns="" xmlns:a16="http://schemas.microsoft.com/office/drawing/2014/main" id="{0396B34E-5C38-4E9C-B2C2-100F23AA250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3" name="3 CuadroTexto" hidden="1">
          <a:extLst>
            <a:ext uri="{FF2B5EF4-FFF2-40B4-BE49-F238E27FC236}">
              <a16:creationId xmlns="" xmlns:a16="http://schemas.microsoft.com/office/drawing/2014/main" id="{6516A347-9321-4AD4-906C-4DE7DEAE414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4" name="5 CuadroTexto" hidden="1">
          <a:extLst>
            <a:ext uri="{FF2B5EF4-FFF2-40B4-BE49-F238E27FC236}">
              <a16:creationId xmlns="" xmlns:a16="http://schemas.microsoft.com/office/drawing/2014/main" id="{6F26EC20-3608-499D-B746-2A4626CF473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5" name="5 CuadroTexto" hidden="1">
          <a:extLst>
            <a:ext uri="{FF2B5EF4-FFF2-40B4-BE49-F238E27FC236}">
              <a16:creationId xmlns="" xmlns:a16="http://schemas.microsoft.com/office/drawing/2014/main" id="{65406DC9-A924-47FD-9A7E-29DF6098010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6" name="589 CuadroTexto" hidden="1">
          <a:extLst>
            <a:ext uri="{FF2B5EF4-FFF2-40B4-BE49-F238E27FC236}">
              <a16:creationId xmlns="" xmlns:a16="http://schemas.microsoft.com/office/drawing/2014/main" id="{CE295327-F368-4190-859A-7007793BFC0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7" name="5 CuadroTexto" hidden="1">
          <a:extLst>
            <a:ext uri="{FF2B5EF4-FFF2-40B4-BE49-F238E27FC236}">
              <a16:creationId xmlns="" xmlns:a16="http://schemas.microsoft.com/office/drawing/2014/main" id="{FF9C72F1-DEE7-420E-B3C6-43CA761BA60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8" name="5 CuadroTexto" hidden="1">
          <a:extLst>
            <a:ext uri="{FF2B5EF4-FFF2-40B4-BE49-F238E27FC236}">
              <a16:creationId xmlns="" xmlns:a16="http://schemas.microsoft.com/office/drawing/2014/main" id="{C8A264A6-62B5-45D2-9C04-1A788A5AB69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69" name="5 CuadroTexto" hidden="1">
          <a:extLst>
            <a:ext uri="{FF2B5EF4-FFF2-40B4-BE49-F238E27FC236}">
              <a16:creationId xmlns="" xmlns:a16="http://schemas.microsoft.com/office/drawing/2014/main" id="{CD520745-E388-4F1D-94E9-2A2D4A2E33A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0" name="5 CuadroTexto" hidden="1">
          <a:extLst>
            <a:ext uri="{FF2B5EF4-FFF2-40B4-BE49-F238E27FC236}">
              <a16:creationId xmlns="" xmlns:a16="http://schemas.microsoft.com/office/drawing/2014/main" id="{6055139A-B626-4BF3-BB98-21CA5EC5ED2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1" name="5 CuadroTexto" hidden="1">
          <a:extLst>
            <a:ext uri="{FF2B5EF4-FFF2-40B4-BE49-F238E27FC236}">
              <a16:creationId xmlns="" xmlns:a16="http://schemas.microsoft.com/office/drawing/2014/main" id="{F9077FF1-93EB-40D4-B9D0-835DA46A65D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2" name="5 CuadroTexto" hidden="1">
          <a:extLst>
            <a:ext uri="{FF2B5EF4-FFF2-40B4-BE49-F238E27FC236}">
              <a16:creationId xmlns="" xmlns:a16="http://schemas.microsoft.com/office/drawing/2014/main" id="{D9CD0EE5-D417-4DF9-BF20-3A6FB4CD249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3" name="5 CuadroTexto" hidden="1">
          <a:extLst>
            <a:ext uri="{FF2B5EF4-FFF2-40B4-BE49-F238E27FC236}">
              <a16:creationId xmlns="" xmlns:a16="http://schemas.microsoft.com/office/drawing/2014/main" id="{37177C2C-00CA-435C-889F-A5C2A70D5C9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4" name="5 CuadroTexto" hidden="1">
          <a:extLst>
            <a:ext uri="{FF2B5EF4-FFF2-40B4-BE49-F238E27FC236}">
              <a16:creationId xmlns="" xmlns:a16="http://schemas.microsoft.com/office/drawing/2014/main" id="{F3B96C8A-943C-496E-8D4F-2C4E62B0EC8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5" name="5 CuadroTexto" hidden="1">
          <a:extLst>
            <a:ext uri="{FF2B5EF4-FFF2-40B4-BE49-F238E27FC236}">
              <a16:creationId xmlns="" xmlns:a16="http://schemas.microsoft.com/office/drawing/2014/main" id="{1BC44BA2-8551-43A7-A541-4F855882081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6" name="5 CuadroTexto" hidden="1">
          <a:extLst>
            <a:ext uri="{FF2B5EF4-FFF2-40B4-BE49-F238E27FC236}">
              <a16:creationId xmlns="" xmlns:a16="http://schemas.microsoft.com/office/drawing/2014/main" id="{FC0341F4-0155-4BC4-94C3-0D406F3E535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7" name="5 CuadroTexto" hidden="1">
          <a:extLst>
            <a:ext uri="{FF2B5EF4-FFF2-40B4-BE49-F238E27FC236}">
              <a16:creationId xmlns="" xmlns:a16="http://schemas.microsoft.com/office/drawing/2014/main" id="{38801CDE-B1F8-4244-9A0F-F6F095405BE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8" name="5 CuadroTexto" hidden="1">
          <a:extLst>
            <a:ext uri="{FF2B5EF4-FFF2-40B4-BE49-F238E27FC236}">
              <a16:creationId xmlns="" xmlns:a16="http://schemas.microsoft.com/office/drawing/2014/main" id="{A01B3F8E-56B0-45B4-9E0B-E65DB0B59D7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79" name="5 CuadroTexto" hidden="1">
          <a:extLst>
            <a:ext uri="{FF2B5EF4-FFF2-40B4-BE49-F238E27FC236}">
              <a16:creationId xmlns="" xmlns:a16="http://schemas.microsoft.com/office/drawing/2014/main" id="{05E191ED-4570-4882-8053-B9E12001936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0" name="5 CuadroTexto" hidden="1">
          <a:extLst>
            <a:ext uri="{FF2B5EF4-FFF2-40B4-BE49-F238E27FC236}">
              <a16:creationId xmlns="" xmlns:a16="http://schemas.microsoft.com/office/drawing/2014/main" id="{4E772D35-56E2-4B14-A44C-136E63CAB0A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1" name="5 CuadroTexto" hidden="1">
          <a:extLst>
            <a:ext uri="{FF2B5EF4-FFF2-40B4-BE49-F238E27FC236}">
              <a16:creationId xmlns="" xmlns:a16="http://schemas.microsoft.com/office/drawing/2014/main" id="{EB2872AC-384E-4BA4-B414-912599327A5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2" name="5 CuadroTexto" hidden="1">
          <a:extLst>
            <a:ext uri="{FF2B5EF4-FFF2-40B4-BE49-F238E27FC236}">
              <a16:creationId xmlns="" xmlns:a16="http://schemas.microsoft.com/office/drawing/2014/main" id="{5C820A9C-882A-4C4A-88EF-F9E7844D3C9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3" name="5 CuadroTexto" hidden="1">
          <a:extLst>
            <a:ext uri="{FF2B5EF4-FFF2-40B4-BE49-F238E27FC236}">
              <a16:creationId xmlns="" xmlns:a16="http://schemas.microsoft.com/office/drawing/2014/main" id="{A91A5444-4E1B-448C-9CA2-90E21660F80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4" name="5 CuadroTexto" hidden="1">
          <a:extLst>
            <a:ext uri="{FF2B5EF4-FFF2-40B4-BE49-F238E27FC236}">
              <a16:creationId xmlns="" xmlns:a16="http://schemas.microsoft.com/office/drawing/2014/main" id="{010CDE8F-C718-4A93-A16B-EAB99A8367C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5" name="5 CuadroTexto" hidden="1">
          <a:extLst>
            <a:ext uri="{FF2B5EF4-FFF2-40B4-BE49-F238E27FC236}">
              <a16:creationId xmlns="" xmlns:a16="http://schemas.microsoft.com/office/drawing/2014/main" id="{85777370-8FE1-4523-99BC-7A56648FA5C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6" name="5 CuadroTexto" hidden="1">
          <a:extLst>
            <a:ext uri="{FF2B5EF4-FFF2-40B4-BE49-F238E27FC236}">
              <a16:creationId xmlns="" xmlns:a16="http://schemas.microsoft.com/office/drawing/2014/main" id="{57AE2BE0-EA14-4DA0-AE46-A9AAD0367C3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7" name="5 CuadroTexto" hidden="1">
          <a:extLst>
            <a:ext uri="{FF2B5EF4-FFF2-40B4-BE49-F238E27FC236}">
              <a16:creationId xmlns="" xmlns:a16="http://schemas.microsoft.com/office/drawing/2014/main" id="{C2124245-1E78-4D7E-A04D-A9F6C196F21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8" name="5 CuadroTexto" hidden="1">
          <a:extLst>
            <a:ext uri="{FF2B5EF4-FFF2-40B4-BE49-F238E27FC236}">
              <a16:creationId xmlns="" xmlns:a16="http://schemas.microsoft.com/office/drawing/2014/main" id="{630E00E8-886D-4AC4-AC5B-E7A5AB42AD3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89" name="5 CuadroTexto" hidden="1">
          <a:extLst>
            <a:ext uri="{FF2B5EF4-FFF2-40B4-BE49-F238E27FC236}">
              <a16:creationId xmlns="" xmlns:a16="http://schemas.microsoft.com/office/drawing/2014/main" id="{7B9CE38A-6836-43A5-8007-094EE2D9128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0" name="5 CuadroTexto" hidden="1">
          <a:extLst>
            <a:ext uri="{FF2B5EF4-FFF2-40B4-BE49-F238E27FC236}">
              <a16:creationId xmlns="" xmlns:a16="http://schemas.microsoft.com/office/drawing/2014/main" id="{C2191967-4E62-434A-AE49-BAF4D8F579E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1" name="5 CuadroTexto" hidden="1">
          <a:extLst>
            <a:ext uri="{FF2B5EF4-FFF2-40B4-BE49-F238E27FC236}">
              <a16:creationId xmlns="" xmlns:a16="http://schemas.microsoft.com/office/drawing/2014/main" id="{B7C0474F-7F41-4619-A6B8-AFEFA2C0EE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2" name="5 CuadroTexto" hidden="1">
          <a:extLst>
            <a:ext uri="{FF2B5EF4-FFF2-40B4-BE49-F238E27FC236}">
              <a16:creationId xmlns="" xmlns:a16="http://schemas.microsoft.com/office/drawing/2014/main" id="{2F6BBD50-DC59-4D23-90F8-06D06911619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3" name="5 CuadroTexto" hidden="1">
          <a:extLst>
            <a:ext uri="{FF2B5EF4-FFF2-40B4-BE49-F238E27FC236}">
              <a16:creationId xmlns="" xmlns:a16="http://schemas.microsoft.com/office/drawing/2014/main" id="{71138D5D-5988-4B13-BEF0-3AC9495C55B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4" name="5 CuadroTexto" hidden="1">
          <a:extLst>
            <a:ext uri="{FF2B5EF4-FFF2-40B4-BE49-F238E27FC236}">
              <a16:creationId xmlns="" xmlns:a16="http://schemas.microsoft.com/office/drawing/2014/main" id="{BA0EB7C3-17DE-4C53-B7BB-B5B24D62759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5" name="5 CuadroTexto" hidden="1">
          <a:extLst>
            <a:ext uri="{FF2B5EF4-FFF2-40B4-BE49-F238E27FC236}">
              <a16:creationId xmlns="" xmlns:a16="http://schemas.microsoft.com/office/drawing/2014/main" id="{009C5B8C-4107-424C-9E94-68FFB344F51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6" name="2 CuadroTexto" hidden="1">
          <a:extLst>
            <a:ext uri="{FF2B5EF4-FFF2-40B4-BE49-F238E27FC236}">
              <a16:creationId xmlns="" xmlns:a16="http://schemas.microsoft.com/office/drawing/2014/main" id="{2664DE71-100A-4592-81C4-7257FD7CFB7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7" name="5 CuadroTexto" hidden="1">
          <a:extLst>
            <a:ext uri="{FF2B5EF4-FFF2-40B4-BE49-F238E27FC236}">
              <a16:creationId xmlns="" xmlns:a16="http://schemas.microsoft.com/office/drawing/2014/main" id="{FDC3F827-4071-4021-A8B2-45323374FC2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8" name="5 CuadroTexto" hidden="1">
          <a:extLst>
            <a:ext uri="{FF2B5EF4-FFF2-40B4-BE49-F238E27FC236}">
              <a16:creationId xmlns="" xmlns:a16="http://schemas.microsoft.com/office/drawing/2014/main" id="{847A9B76-2522-476C-9C82-E7CADDFBEB0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699" name="5 CuadroTexto" hidden="1">
          <a:extLst>
            <a:ext uri="{FF2B5EF4-FFF2-40B4-BE49-F238E27FC236}">
              <a16:creationId xmlns="" xmlns:a16="http://schemas.microsoft.com/office/drawing/2014/main" id="{FEC788A1-4860-43D0-A68B-D222DCC84EF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0" name="5 CuadroTexto" hidden="1">
          <a:extLst>
            <a:ext uri="{FF2B5EF4-FFF2-40B4-BE49-F238E27FC236}">
              <a16:creationId xmlns="" xmlns:a16="http://schemas.microsoft.com/office/drawing/2014/main" id="{144430AD-D014-4651-8009-7B030667CA2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1" name="5 CuadroTexto" hidden="1">
          <a:extLst>
            <a:ext uri="{FF2B5EF4-FFF2-40B4-BE49-F238E27FC236}">
              <a16:creationId xmlns="" xmlns:a16="http://schemas.microsoft.com/office/drawing/2014/main" id="{A4ECCAE7-02D9-4957-A244-7AC7A09FAA8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2" name="5 CuadroTexto" hidden="1">
          <a:extLst>
            <a:ext uri="{FF2B5EF4-FFF2-40B4-BE49-F238E27FC236}">
              <a16:creationId xmlns="" xmlns:a16="http://schemas.microsoft.com/office/drawing/2014/main" id="{E6C5E45A-BB54-4D67-B9A4-5B88A6C3D8C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3" name="5 CuadroTexto" hidden="1">
          <a:extLst>
            <a:ext uri="{FF2B5EF4-FFF2-40B4-BE49-F238E27FC236}">
              <a16:creationId xmlns="" xmlns:a16="http://schemas.microsoft.com/office/drawing/2014/main" id="{AA495562-1220-4E30-8DB1-7EB84347C3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4" name="5 CuadroTexto" hidden="1">
          <a:extLst>
            <a:ext uri="{FF2B5EF4-FFF2-40B4-BE49-F238E27FC236}">
              <a16:creationId xmlns="" xmlns:a16="http://schemas.microsoft.com/office/drawing/2014/main" id="{573AC725-584A-409D-BD57-449B3FB72AA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5" name="5 CuadroTexto" hidden="1">
          <a:extLst>
            <a:ext uri="{FF2B5EF4-FFF2-40B4-BE49-F238E27FC236}">
              <a16:creationId xmlns="" xmlns:a16="http://schemas.microsoft.com/office/drawing/2014/main" id="{A7A7A682-EDF1-4A1B-B703-3083F56CDAE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6" name="5 CuadroTexto" hidden="1">
          <a:extLst>
            <a:ext uri="{FF2B5EF4-FFF2-40B4-BE49-F238E27FC236}">
              <a16:creationId xmlns="" xmlns:a16="http://schemas.microsoft.com/office/drawing/2014/main" id="{ACDBCBF2-0324-49A4-9583-1AE90FFF1B9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7" name="5 CuadroTexto" hidden="1">
          <a:extLst>
            <a:ext uri="{FF2B5EF4-FFF2-40B4-BE49-F238E27FC236}">
              <a16:creationId xmlns="" xmlns:a16="http://schemas.microsoft.com/office/drawing/2014/main" id="{2C3A6C39-98FC-4071-BBBB-B5306895FED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8" name="5 CuadroTexto" hidden="1">
          <a:extLst>
            <a:ext uri="{FF2B5EF4-FFF2-40B4-BE49-F238E27FC236}">
              <a16:creationId xmlns="" xmlns:a16="http://schemas.microsoft.com/office/drawing/2014/main" id="{429F6EEB-E2A3-484B-90B9-EF8C81C7DE2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09" name="5 CuadroTexto" hidden="1">
          <a:extLst>
            <a:ext uri="{FF2B5EF4-FFF2-40B4-BE49-F238E27FC236}">
              <a16:creationId xmlns="" xmlns:a16="http://schemas.microsoft.com/office/drawing/2014/main" id="{63AD7A46-513E-426C-BC55-B4A252CEF58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0" name="5 CuadroTexto" hidden="1">
          <a:extLst>
            <a:ext uri="{FF2B5EF4-FFF2-40B4-BE49-F238E27FC236}">
              <a16:creationId xmlns="" xmlns:a16="http://schemas.microsoft.com/office/drawing/2014/main" id="{CBB862D3-72FB-4C1B-B0FE-3344240AE83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1" name="5 CuadroTexto" hidden="1">
          <a:extLst>
            <a:ext uri="{FF2B5EF4-FFF2-40B4-BE49-F238E27FC236}">
              <a16:creationId xmlns="" xmlns:a16="http://schemas.microsoft.com/office/drawing/2014/main" id="{135557C4-86E8-4E20-A4FE-70C77408508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2" name="5 CuadroTexto" hidden="1">
          <a:extLst>
            <a:ext uri="{FF2B5EF4-FFF2-40B4-BE49-F238E27FC236}">
              <a16:creationId xmlns="" xmlns:a16="http://schemas.microsoft.com/office/drawing/2014/main" id="{8A1B9118-B937-45BF-82F9-88467E4DE02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3" name="5 CuadroTexto" hidden="1">
          <a:extLst>
            <a:ext uri="{FF2B5EF4-FFF2-40B4-BE49-F238E27FC236}">
              <a16:creationId xmlns="" xmlns:a16="http://schemas.microsoft.com/office/drawing/2014/main" id="{AF35CBEA-184F-485B-BDE8-7ACDCB56240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4" name="5 CuadroTexto" hidden="1">
          <a:extLst>
            <a:ext uri="{FF2B5EF4-FFF2-40B4-BE49-F238E27FC236}">
              <a16:creationId xmlns="" xmlns:a16="http://schemas.microsoft.com/office/drawing/2014/main" id="{EA3E74F1-2863-4791-AFC4-F5E01034E84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5" name="103 CuadroTexto" hidden="1">
          <a:extLst>
            <a:ext uri="{FF2B5EF4-FFF2-40B4-BE49-F238E27FC236}">
              <a16:creationId xmlns="" xmlns:a16="http://schemas.microsoft.com/office/drawing/2014/main" id="{4662944C-2F01-4763-BB70-B6BAE497252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6" name="2 CuadroTexto" hidden="1">
          <a:extLst>
            <a:ext uri="{FF2B5EF4-FFF2-40B4-BE49-F238E27FC236}">
              <a16:creationId xmlns="" xmlns:a16="http://schemas.microsoft.com/office/drawing/2014/main" id="{FD09673E-6BB0-4D4E-B508-B25E08D1A15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7" name="106 CuadroTexto" hidden="1">
          <a:extLst>
            <a:ext uri="{FF2B5EF4-FFF2-40B4-BE49-F238E27FC236}">
              <a16:creationId xmlns="" xmlns:a16="http://schemas.microsoft.com/office/drawing/2014/main" id="{0C2DC402-BC31-4BFB-B5FA-CC1DD05DC90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8" name="2 CuadroTexto" hidden="1">
          <a:extLst>
            <a:ext uri="{FF2B5EF4-FFF2-40B4-BE49-F238E27FC236}">
              <a16:creationId xmlns="" xmlns:a16="http://schemas.microsoft.com/office/drawing/2014/main" id="{288CEE36-2D89-411F-89F1-0811BE012D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19" name="5 CuadroTexto" hidden="1">
          <a:extLst>
            <a:ext uri="{FF2B5EF4-FFF2-40B4-BE49-F238E27FC236}">
              <a16:creationId xmlns="" xmlns:a16="http://schemas.microsoft.com/office/drawing/2014/main" id="{16BE7214-E6C6-48E0-9E40-21E460D314F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0" name="5 CuadroTexto" hidden="1">
          <a:extLst>
            <a:ext uri="{FF2B5EF4-FFF2-40B4-BE49-F238E27FC236}">
              <a16:creationId xmlns="" xmlns:a16="http://schemas.microsoft.com/office/drawing/2014/main" id="{A01563EF-74B6-4DFE-8F99-CF09B3F6679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1" name="5 CuadroTexto" hidden="1">
          <a:extLst>
            <a:ext uri="{FF2B5EF4-FFF2-40B4-BE49-F238E27FC236}">
              <a16:creationId xmlns="" xmlns:a16="http://schemas.microsoft.com/office/drawing/2014/main" id="{6AC831FE-4D24-422A-A9D9-DC555D44D81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2" name="5 CuadroTexto" hidden="1">
          <a:extLst>
            <a:ext uri="{FF2B5EF4-FFF2-40B4-BE49-F238E27FC236}">
              <a16:creationId xmlns="" xmlns:a16="http://schemas.microsoft.com/office/drawing/2014/main" id="{ACD17662-C0B8-4ED8-BC95-6F12CFEA77D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3" name="5 CuadroTexto" hidden="1">
          <a:extLst>
            <a:ext uri="{FF2B5EF4-FFF2-40B4-BE49-F238E27FC236}">
              <a16:creationId xmlns="" xmlns:a16="http://schemas.microsoft.com/office/drawing/2014/main" id="{BE216EA6-6503-405C-8FF5-D6A9EAF3FF4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4" name="5 CuadroTexto" hidden="1">
          <a:extLst>
            <a:ext uri="{FF2B5EF4-FFF2-40B4-BE49-F238E27FC236}">
              <a16:creationId xmlns="" xmlns:a16="http://schemas.microsoft.com/office/drawing/2014/main" id="{73C99668-13D6-4DCD-9659-D6A4D41F907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5" name="5 CuadroTexto" hidden="1">
          <a:extLst>
            <a:ext uri="{FF2B5EF4-FFF2-40B4-BE49-F238E27FC236}">
              <a16:creationId xmlns="" xmlns:a16="http://schemas.microsoft.com/office/drawing/2014/main" id="{38DD1F5C-CDBF-4F0D-94A9-8246C157BF6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6" name="5 CuadroTexto" hidden="1">
          <a:extLst>
            <a:ext uri="{FF2B5EF4-FFF2-40B4-BE49-F238E27FC236}">
              <a16:creationId xmlns="" xmlns:a16="http://schemas.microsoft.com/office/drawing/2014/main" id="{E29A2924-BE49-4A91-9AD1-E6D89DA63D8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7" name="5 CuadroTexto" hidden="1">
          <a:extLst>
            <a:ext uri="{FF2B5EF4-FFF2-40B4-BE49-F238E27FC236}">
              <a16:creationId xmlns="" xmlns:a16="http://schemas.microsoft.com/office/drawing/2014/main" id="{75A892E8-E6B4-43D5-A231-A1BEA3E2696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8" name="5 CuadroTexto" hidden="1">
          <a:extLst>
            <a:ext uri="{FF2B5EF4-FFF2-40B4-BE49-F238E27FC236}">
              <a16:creationId xmlns="" xmlns:a16="http://schemas.microsoft.com/office/drawing/2014/main" id="{4C949D9C-6537-4A90-8ABB-248F2987EF0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29" name="5 CuadroTexto" hidden="1">
          <a:extLst>
            <a:ext uri="{FF2B5EF4-FFF2-40B4-BE49-F238E27FC236}">
              <a16:creationId xmlns="" xmlns:a16="http://schemas.microsoft.com/office/drawing/2014/main" id="{511D17FD-3816-4FC0-89DE-03ABF96098E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0" name="5 CuadroTexto" hidden="1">
          <a:extLst>
            <a:ext uri="{FF2B5EF4-FFF2-40B4-BE49-F238E27FC236}">
              <a16:creationId xmlns="" xmlns:a16="http://schemas.microsoft.com/office/drawing/2014/main" id="{4D6799D5-0660-48ED-A775-7059FCF3F9C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1" name="5 CuadroTexto" hidden="1">
          <a:extLst>
            <a:ext uri="{FF2B5EF4-FFF2-40B4-BE49-F238E27FC236}">
              <a16:creationId xmlns="" xmlns:a16="http://schemas.microsoft.com/office/drawing/2014/main" id="{5CE18434-854D-43DB-973C-7298DE6436E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2" name="5 CuadroTexto" hidden="1">
          <a:extLst>
            <a:ext uri="{FF2B5EF4-FFF2-40B4-BE49-F238E27FC236}">
              <a16:creationId xmlns="" xmlns:a16="http://schemas.microsoft.com/office/drawing/2014/main" id="{740B2FD1-DA5A-48DC-BFD3-7E8255CE2BE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3" name="5 CuadroTexto" hidden="1">
          <a:extLst>
            <a:ext uri="{FF2B5EF4-FFF2-40B4-BE49-F238E27FC236}">
              <a16:creationId xmlns="" xmlns:a16="http://schemas.microsoft.com/office/drawing/2014/main" id="{BC8C0EFA-37ED-405A-9268-E9F319876F0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4" name="5 CuadroTexto" hidden="1">
          <a:extLst>
            <a:ext uri="{FF2B5EF4-FFF2-40B4-BE49-F238E27FC236}">
              <a16:creationId xmlns="" xmlns:a16="http://schemas.microsoft.com/office/drawing/2014/main" id="{B243BDD3-724B-4F7A-83DF-785F378624B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5" name="658 CuadroTexto" hidden="1">
          <a:extLst>
            <a:ext uri="{FF2B5EF4-FFF2-40B4-BE49-F238E27FC236}">
              <a16:creationId xmlns="" xmlns:a16="http://schemas.microsoft.com/office/drawing/2014/main" id="{F601FF0C-893A-4962-B452-8C8A8F1580F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6" name="3 CuadroTexto" hidden="1">
          <a:extLst>
            <a:ext uri="{FF2B5EF4-FFF2-40B4-BE49-F238E27FC236}">
              <a16:creationId xmlns="" xmlns:a16="http://schemas.microsoft.com/office/drawing/2014/main" id="{225279BA-27FC-43A8-8FF0-7862F52090F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7" name="5 CuadroTexto" hidden="1">
          <a:extLst>
            <a:ext uri="{FF2B5EF4-FFF2-40B4-BE49-F238E27FC236}">
              <a16:creationId xmlns="" xmlns:a16="http://schemas.microsoft.com/office/drawing/2014/main" id="{6D938574-58CE-43B0-8663-B8D35635A37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8" name="5 CuadroTexto" hidden="1">
          <a:extLst>
            <a:ext uri="{FF2B5EF4-FFF2-40B4-BE49-F238E27FC236}">
              <a16:creationId xmlns="" xmlns:a16="http://schemas.microsoft.com/office/drawing/2014/main" id="{5DF10D49-4873-4CD2-87C0-3C504A7E8B9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39" name="662 CuadroTexto" hidden="1">
          <a:extLst>
            <a:ext uri="{FF2B5EF4-FFF2-40B4-BE49-F238E27FC236}">
              <a16:creationId xmlns="" xmlns:a16="http://schemas.microsoft.com/office/drawing/2014/main" id="{50E5CC14-9605-49EF-9D0D-4265F25A68F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0" name="5 CuadroTexto" hidden="1">
          <a:extLst>
            <a:ext uri="{FF2B5EF4-FFF2-40B4-BE49-F238E27FC236}">
              <a16:creationId xmlns="" xmlns:a16="http://schemas.microsoft.com/office/drawing/2014/main" id="{4766E691-AFC6-4FDD-8D1F-61351D25C5A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1" name="5 CuadroTexto" hidden="1">
          <a:extLst>
            <a:ext uri="{FF2B5EF4-FFF2-40B4-BE49-F238E27FC236}">
              <a16:creationId xmlns="" xmlns:a16="http://schemas.microsoft.com/office/drawing/2014/main" id="{742AB5BA-5844-4F10-8F13-8A3B22405EA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2" name="5 CuadroTexto" hidden="1">
          <a:extLst>
            <a:ext uri="{FF2B5EF4-FFF2-40B4-BE49-F238E27FC236}">
              <a16:creationId xmlns="" xmlns:a16="http://schemas.microsoft.com/office/drawing/2014/main" id="{77FB917F-7C21-42D2-85E5-F4C0A8B48DB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3" name="5 CuadroTexto" hidden="1">
          <a:extLst>
            <a:ext uri="{FF2B5EF4-FFF2-40B4-BE49-F238E27FC236}">
              <a16:creationId xmlns="" xmlns:a16="http://schemas.microsoft.com/office/drawing/2014/main" id="{B6053777-633C-49C4-B611-52CF6E2E5ED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4" name="5 CuadroTexto" hidden="1">
          <a:extLst>
            <a:ext uri="{FF2B5EF4-FFF2-40B4-BE49-F238E27FC236}">
              <a16:creationId xmlns="" xmlns:a16="http://schemas.microsoft.com/office/drawing/2014/main" id="{2293C759-AB64-4D68-96F5-EE704BE24F0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5" name="5 CuadroTexto" hidden="1">
          <a:extLst>
            <a:ext uri="{FF2B5EF4-FFF2-40B4-BE49-F238E27FC236}">
              <a16:creationId xmlns="" xmlns:a16="http://schemas.microsoft.com/office/drawing/2014/main" id="{AFC0DF80-766E-49C6-906F-B5DB083181C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6" name="5 CuadroTexto" hidden="1">
          <a:extLst>
            <a:ext uri="{FF2B5EF4-FFF2-40B4-BE49-F238E27FC236}">
              <a16:creationId xmlns="" xmlns:a16="http://schemas.microsoft.com/office/drawing/2014/main" id="{350FAB01-C85A-409A-9AD1-62BCF4F9359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7" name="5 CuadroTexto" hidden="1">
          <a:extLst>
            <a:ext uri="{FF2B5EF4-FFF2-40B4-BE49-F238E27FC236}">
              <a16:creationId xmlns="" xmlns:a16="http://schemas.microsoft.com/office/drawing/2014/main" id="{3150896F-5D91-49DB-A42B-EA063F05C3D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8" name="5 CuadroTexto" hidden="1">
          <a:extLst>
            <a:ext uri="{FF2B5EF4-FFF2-40B4-BE49-F238E27FC236}">
              <a16:creationId xmlns="" xmlns:a16="http://schemas.microsoft.com/office/drawing/2014/main" id="{7BA0CDF3-A3AF-4F8D-9A34-D878D7DF145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49" name="5 CuadroTexto" hidden="1">
          <a:extLst>
            <a:ext uri="{FF2B5EF4-FFF2-40B4-BE49-F238E27FC236}">
              <a16:creationId xmlns="" xmlns:a16="http://schemas.microsoft.com/office/drawing/2014/main" id="{94F8B23C-B4F9-4774-A3DC-FA537209E05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0" name="5 CuadroTexto" hidden="1">
          <a:extLst>
            <a:ext uri="{FF2B5EF4-FFF2-40B4-BE49-F238E27FC236}">
              <a16:creationId xmlns="" xmlns:a16="http://schemas.microsoft.com/office/drawing/2014/main" id="{8812EA26-DF33-4243-812C-5613B2F8991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1" name="5 CuadroTexto" hidden="1">
          <a:extLst>
            <a:ext uri="{FF2B5EF4-FFF2-40B4-BE49-F238E27FC236}">
              <a16:creationId xmlns="" xmlns:a16="http://schemas.microsoft.com/office/drawing/2014/main" id="{18A95250-25AE-4214-844F-8F6A207ABB1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2" name="5 CuadroTexto" hidden="1">
          <a:extLst>
            <a:ext uri="{FF2B5EF4-FFF2-40B4-BE49-F238E27FC236}">
              <a16:creationId xmlns="" xmlns:a16="http://schemas.microsoft.com/office/drawing/2014/main" id="{AB9D6634-FA12-4670-AF77-5B7AC2642C2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3" name="5 CuadroTexto" hidden="1">
          <a:extLst>
            <a:ext uri="{FF2B5EF4-FFF2-40B4-BE49-F238E27FC236}">
              <a16:creationId xmlns="" xmlns:a16="http://schemas.microsoft.com/office/drawing/2014/main" id="{7ED9837F-791A-437A-8EA1-E20F6AABB0D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4" name="5 CuadroTexto" hidden="1">
          <a:extLst>
            <a:ext uri="{FF2B5EF4-FFF2-40B4-BE49-F238E27FC236}">
              <a16:creationId xmlns="" xmlns:a16="http://schemas.microsoft.com/office/drawing/2014/main" id="{71C9948D-0774-4E72-88AE-0A420D57FE9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5" name="5 CuadroTexto" hidden="1">
          <a:extLst>
            <a:ext uri="{FF2B5EF4-FFF2-40B4-BE49-F238E27FC236}">
              <a16:creationId xmlns="" xmlns:a16="http://schemas.microsoft.com/office/drawing/2014/main" id="{A4689EC4-606D-4FD6-BBBE-01A9161930B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6" name="5 CuadroTexto" hidden="1">
          <a:extLst>
            <a:ext uri="{FF2B5EF4-FFF2-40B4-BE49-F238E27FC236}">
              <a16:creationId xmlns="" xmlns:a16="http://schemas.microsoft.com/office/drawing/2014/main" id="{A68FBF6E-C464-402C-B166-A4BD932700F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7" name="5 CuadroTexto" hidden="1">
          <a:extLst>
            <a:ext uri="{FF2B5EF4-FFF2-40B4-BE49-F238E27FC236}">
              <a16:creationId xmlns="" xmlns:a16="http://schemas.microsoft.com/office/drawing/2014/main" id="{9929A82C-4296-4EBC-AFCE-9D36FF34D22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8" name="5 CuadroTexto" hidden="1">
          <a:extLst>
            <a:ext uri="{FF2B5EF4-FFF2-40B4-BE49-F238E27FC236}">
              <a16:creationId xmlns="" xmlns:a16="http://schemas.microsoft.com/office/drawing/2014/main" id="{57F2EF60-688D-4FA8-8A2B-32D40125617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59" name="5 CuadroTexto" hidden="1">
          <a:extLst>
            <a:ext uri="{FF2B5EF4-FFF2-40B4-BE49-F238E27FC236}">
              <a16:creationId xmlns="" xmlns:a16="http://schemas.microsoft.com/office/drawing/2014/main" id="{A95040FD-3001-4D0F-A1C7-8A9C6D5D230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0" name="5 CuadroTexto" hidden="1">
          <a:extLst>
            <a:ext uri="{FF2B5EF4-FFF2-40B4-BE49-F238E27FC236}">
              <a16:creationId xmlns="" xmlns:a16="http://schemas.microsoft.com/office/drawing/2014/main" id="{F5930E13-2595-404D-A547-E365A783E90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1" name="5 CuadroTexto" hidden="1">
          <a:extLst>
            <a:ext uri="{FF2B5EF4-FFF2-40B4-BE49-F238E27FC236}">
              <a16:creationId xmlns="" xmlns:a16="http://schemas.microsoft.com/office/drawing/2014/main" id="{CE2157BB-DC6E-4651-AB49-88990E187BC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2" name="5 CuadroTexto" hidden="1">
          <a:extLst>
            <a:ext uri="{FF2B5EF4-FFF2-40B4-BE49-F238E27FC236}">
              <a16:creationId xmlns="" xmlns:a16="http://schemas.microsoft.com/office/drawing/2014/main" id="{DF44601E-5B14-4D0E-863C-687BD7CF6E7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3" name="5 CuadroTexto" hidden="1">
          <a:extLst>
            <a:ext uri="{FF2B5EF4-FFF2-40B4-BE49-F238E27FC236}">
              <a16:creationId xmlns="" xmlns:a16="http://schemas.microsoft.com/office/drawing/2014/main" id="{1A558B74-97D7-49B1-B470-3D42AC12B82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4" name="5 CuadroTexto" hidden="1">
          <a:extLst>
            <a:ext uri="{FF2B5EF4-FFF2-40B4-BE49-F238E27FC236}">
              <a16:creationId xmlns="" xmlns:a16="http://schemas.microsoft.com/office/drawing/2014/main" id="{29844A9E-53E0-471E-9D03-21C75E3A45F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5" name="5 CuadroTexto" hidden="1">
          <a:extLst>
            <a:ext uri="{FF2B5EF4-FFF2-40B4-BE49-F238E27FC236}">
              <a16:creationId xmlns="" xmlns:a16="http://schemas.microsoft.com/office/drawing/2014/main" id="{8EA20C48-2AEE-47E9-AB50-F2AE195D0F5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6" name="5 CuadroTexto" hidden="1">
          <a:extLst>
            <a:ext uri="{FF2B5EF4-FFF2-40B4-BE49-F238E27FC236}">
              <a16:creationId xmlns="" xmlns:a16="http://schemas.microsoft.com/office/drawing/2014/main" id="{9FEC00BE-D855-42EA-B6DC-A6D8A2A1021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7" name="5 CuadroTexto" hidden="1">
          <a:extLst>
            <a:ext uri="{FF2B5EF4-FFF2-40B4-BE49-F238E27FC236}">
              <a16:creationId xmlns="" xmlns:a16="http://schemas.microsoft.com/office/drawing/2014/main" id="{10A0E4A2-4E85-4490-A798-2494E3E2311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8" name="5 CuadroTexto" hidden="1">
          <a:extLst>
            <a:ext uri="{FF2B5EF4-FFF2-40B4-BE49-F238E27FC236}">
              <a16:creationId xmlns="" xmlns:a16="http://schemas.microsoft.com/office/drawing/2014/main" id="{700E063F-B8B1-4EC1-BED8-A3E55C121BF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69" name="2 CuadroTexto" hidden="1">
          <a:extLst>
            <a:ext uri="{FF2B5EF4-FFF2-40B4-BE49-F238E27FC236}">
              <a16:creationId xmlns="" xmlns:a16="http://schemas.microsoft.com/office/drawing/2014/main" id="{3F9121CB-726D-41AB-B817-F634A9BD506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0" name="5 CuadroTexto" hidden="1">
          <a:extLst>
            <a:ext uri="{FF2B5EF4-FFF2-40B4-BE49-F238E27FC236}">
              <a16:creationId xmlns="" xmlns:a16="http://schemas.microsoft.com/office/drawing/2014/main" id="{FE900356-4102-4DD6-B1AF-5BCD0E2E51A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1" name="5 CuadroTexto" hidden="1">
          <a:extLst>
            <a:ext uri="{FF2B5EF4-FFF2-40B4-BE49-F238E27FC236}">
              <a16:creationId xmlns="" xmlns:a16="http://schemas.microsoft.com/office/drawing/2014/main" id="{70EC2F09-3AFB-403F-9F0C-F53BC3AFE17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2" name="5 CuadroTexto" hidden="1">
          <a:extLst>
            <a:ext uri="{FF2B5EF4-FFF2-40B4-BE49-F238E27FC236}">
              <a16:creationId xmlns="" xmlns:a16="http://schemas.microsoft.com/office/drawing/2014/main" id="{522DEA69-1BF1-46F4-9F6E-4F4A52808D3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3" name="5 CuadroTexto" hidden="1">
          <a:extLst>
            <a:ext uri="{FF2B5EF4-FFF2-40B4-BE49-F238E27FC236}">
              <a16:creationId xmlns="" xmlns:a16="http://schemas.microsoft.com/office/drawing/2014/main" id="{B1737339-D6C0-4120-B2A5-49C01CCCE34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4" name="5 CuadroTexto" hidden="1">
          <a:extLst>
            <a:ext uri="{FF2B5EF4-FFF2-40B4-BE49-F238E27FC236}">
              <a16:creationId xmlns="" xmlns:a16="http://schemas.microsoft.com/office/drawing/2014/main" id="{99F6AAFD-096D-4B7F-B06C-D6237E306BA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5" name="5 CuadroTexto" hidden="1">
          <a:extLst>
            <a:ext uri="{FF2B5EF4-FFF2-40B4-BE49-F238E27FC236}">
              <a16:creationId xmlns="" xmlns:a16="http://schemas.microsoft.com/office/drawing/2014/main" id="{44517EA2-95E2-4CD6-B0CA-B65D8A889E4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6" name="5 CuadroTexto" hidden="1">
          <a:extLst>
            <a:ext uri="{FF2B5EF4-FFF2-40B4-BE49-F238E27FC236}">
              <a16:creationId xmlns="" xmlns:a16="http://schemas.microsoft.com/office/drawing/2014/main" id="{DA8A9E97-2372-4F65-94F4-A0E0B4CBA8E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7" name="5 CuadroTexto" hidden="1">
          <a:extLst>
            <a:ext uri="{FF2B5EF4-FFF2-40B4-BE49-F238E27FC236}">
              <a16:creationId xmlns="" xmlns:a16="http://schemas.microsoft.com/office/drawing/2014/main" id="{C23BEC41-4B25-44A7-A3B2-F58F12048F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8" name="5 CuadroTexto" hidden="1">
          <a:extLst>
            <a:ext uri="{FF2B5EF4-FFF2-40B4-BE49-F238E27FC236}">
              <a16:creationId xmlns="" xmlns:a16="http://schemas.microsoft.com/office/drawing/2014/main" id="{7A3708BE-5222-4E06-ADA1-582A55F2EE5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79" name="5 CuadroTexto" hidden="1">
          <a:extLst>
            <a:ext uri="{FF2B5EF4-FFF2-40B4-BE49-F238E27FC236}">
              <a16:creationId xmlns="" xmlns:a16="http://schemas.microsoft.com/office/drawing/2014/main" id="{5C0FDBA4-E470-40C4-98B2-BB1681449C6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0" name="5 CuadroTexto" hidden="1">
          <a:extLst>
            <a:ext uri="{FF2B5EF4-FFF2-40B4-BE49-F238E27FC236}">
              <a16:creationId xmlns="" xmlns:a16="http://schemas.microsoft.com/office/drawing/2014/main" id="{BA1EF576-481A-4314-8397-F111B622B06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1" name="5 CuadroTexto" hidden="1">
          <a:extLst>
            <a:ext uri="{FF2B5EF4-FFF2-40B4-BE49-F238E27FC236}">
              <a16:creationId xmlns="" xmlns:a16="http://schemas.microsoft.com/office/drawing/2014/main" id="{205765D4-57C4-4508-8162-DBEB8511272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2" name="5 CuadroTexto" hidden="1">
          <a:extLst>
            <a:ext uri="{FF2B5EF4-FFF2-40B4-BE49-F238E27FC236}">
              <a16:creationId xmlns="" xmlns:a16="http://schemas.microsoft.com/office/drawing/2014/main" id="{B98B7B3A-A929-41AB-A11F-31FFDD2BBE2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3" name="5 CuadroTexto" hidden="1">
          <a:extLst>
            <a:ext uri="{FF2B5EF4-FFF2-40B4-BE49-F238E27FC236}">
              <a16:creationId xmlns="" xmlns:a16="http://schemas.microsoft.com/office/drawing/2014/main" id="{CDEC7024-F3F4-4A7A-9C8A-FF9AEB45D9F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4" name="5 CuadroTexto" hidden="1">
          <a:extLst>
            <a:ext uri="{FF2B5EF4-FFF2-40B4-BE49-F238E27FC236}">
              <a16:creationId xmlns="" xmlns:a16="http://schemas.microsoft.com/office/drawing/2014/main" id="{807DEC3A-F053-4F7F-B88D-DFE7C03E673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5" name="5 CuadroTexto" hidden="1">
          <a:extLst>
            <a:ext uri="{FF2B5EF4-FFF2-40B4-BE49-F238E27FC236}">
              <a16:creationId xmlns="" xmlns:a16="http://schemas.microsoft.com/office/drawing/2014/main" id="{99E8A098-7A8C-421D-9BEE-CE853F7475D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6" name="5 CuadroTexto" hidden="1">
          <a:extLst>
            <a:ext uri="{FF2B5EF4-FFF2-40B4-BE49-F238E27FC236}">
              <a16:creationId xmlns="" xmlns:a16="http://schemas.microsoft.com/office/drawing/2014/main" id="{331593EC-BBFC-418C-B7DE-D2AE5DC186C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7" name="5 CuadroTexto" hidden="1">
          <a:extLst>
            <a:ext uri="{FF2B5EF4-FFF2-40B4-BE49-F238E27FC236}">
              <a16:creationId xmlns="" xmlns:a16="http://schemas.microsoft.com/office/drawing/2014/main" id="{3B644297-F7D7-481B-B3AC-91E899A632D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8" name="103 CuadroTexto" hidden="1">
          <a:extLst>
            <a:ext uri="{FF2B5EF4-FFF2-40B4-BE49-F238E27FC236}">
              <a16:creationId xmlns="" xmlns:a16="http://schemas.microsoft.com/office/drawing/2014/main" id="{9BAA0C9C-AFAB-42D6-A19D-B29280B1F22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89" name="2 CuadroTexto" hidden="1">
          <a:extLst>
            <a:ext uri="{FF2B5EF4-FFF2-40B4-BE49-F238E27FC236}">
              <a16:creationId xmlns="" xmlns:a16="http://schemas.microsoft.com/office/drawing/2014/main" id="{702FC50C-EFDE-40D1-A6B4-3CD73712AFD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0" name="106 CuadroTexto" hidden="1">
          <a:extLst>
            <a:ext uri="{FF2B5EF4-FFF2-40B4-BE49-F238E27FC236}">
              <a16:creationId xmlns="" xmlns:a16="http://schemas.microsoft.com/office/drawing/2014/main" id="{2DA0CDCD-5201-4897-AD56-4269A8311AF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1" name="2 CuadroTexto" hidden="1">
          <a:extLst>
            <a:ext uri="{FF2B5EF4-FFF2-40B4-BE49-F238E27FC236}">
              <a16:creationId xmlns="" xmlns:a16="http://schemas.microsoft.com/office/drawing/2014/main" id="{FE51B447-1DC0-4018-AF11-B0FB104DEC5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2" name="5 CuadroTexto" hidden="1">
          <a:extLst>
            <a:ext uri="{FF2B5EF4-FFF2-40B4-BE49-F238E27FC236}">
              <a16:creationId xmlns="" xmlns:a16="http://schemas.microsoft.com/office/drawing/2014/main" id="{6BD8D253-2323-40B2-AFF6-EF3FB722D4E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3" name="5 CuadroTexto" hidden="1">
          <a:extLst>
            <a:ext uri="{FF2B5EF4-FFF2-40B4-BE49-F238E27FC236}">
              <a16:creationId xmlns="" xmlns:a16="http://schemas.microsoft.com/office/drawing/2014/main" id="{AFB494AF-5ED9-46AC-B416-CB13D8C89DD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4" name="5 CuadroTexto" hidden="1">
          <a:extLst>
            <a:ext uri="{FF2B5EF4-FFF2-40B4-BE49-F238E27FC236}">
              <a16:creationId xmlns="" xmlns:a16="http://schemas.microsoft.com/office/drawing/2014/main" id="{3B35315F-5364-4589-8D42-FBF306D3334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5" name="5 CuadroTexto" hidden="1">
          <a:extLst>
            <a:ext uri="{FF2B5EF4-FFF2-40B4-BE49-F238E27FC236}">
              <a16:creationId xmlns="" xmlns:a16="http://schemas.microsoft.com/office/drawing/2014/main" id="{BF0FAE55-0ACA-45AE-AB09-2811CE6DDC9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6" name="5 CuadroTexto" hidden="1">
          <a:extLst>
            <a:ext uri="{FF2B5EF4-FFF2-40B4-BE49-F238E27FC236}">
              <a16:creationId xmlns="" xmlns:a16="http://schemas.microsoft.com/office/drawing/2014/main" id="{55D93B67-E493-447D-B670-13E8802AA6A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7" name="5 CuadroTexto" hidden="1">
          <a:extLst>
            <a:ext uri="{FF2B5EF4-FFF2-40B4-BE49-F238E27FC236}">
              <a16:creationId xmlns="" xmlns:a16="http://schemas.microsoft.com/office/drawing/2014/main" id="{485DD9A7-30AB-4A97-93E5-B2DA36D6363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8" name="5 CuadroTexto" hidden="1">
          <a:extLst>
            <a:ext uri="{FF2B5EF4-FFF2-40B4-BE49-F238E27FC236}">
              <a16:creationId xmlns="" xmlns:a16="http://schemas.microsoft.com/office/drawing/2014/main" id="{7B8E7543-36E4-4095-B0E0-E3625AE0C21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799" name="5 CuadroTexto" hidden="1">
          <a:extLst>
            <a:ext uri="{FF2B5EF4-FFF2-40B4-BE49-F238E27FC236}">
              <a16:creationId xmlns="" xmlns:a16="http://schemas.microsoft.com/office/drawing/2014/main" id="{6A11B843-CBBD-48BD-B32D-E7596F32BC9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0" name="5 CuadroTexto" hidden="1">
          <a:extLst>
            <a:ext uri="{FF2B5EF4-FFF2-40B4-BE49-F238E27FC236}">
              <a16:creationId xmlns="" xmlns:a16="http://schemas.microsoft.com/office/drawing/2014/main" id="{1AB872DF-9838-4259-933B-F16891AC581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1" name="5 CuadroTexto" hidden="1">
          <a:extLst>
            <a:ext uri="{FF2B5EF4-FFF2-40B4-BE49-F238E27FC236}">
              <a16:creationId xmlns="" xmlns:a16="http://schemas.microsoft.com/office/drawing/2014/main" id="{D614624E-2F5B-4E75-92A5-D5B8816D180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2" name="5 CuadroTexto" hidden="1">
          <a:extLst>
            <a:ext uri="{FF2B5EF4-FFF2-40B4-BE49-F238E27FC236}">
              <a16:creationId xmlns="" xmlns:a16="http://schemas.microsoft.com/office/drawing/2014/main" id="{397DA22D-1804-44AC-87FA-92FC61C0622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3" name="5 CuadroTexto" hidden="1">
          <a:extLst>
            <a:ext uri="{FF2B5EF4-FFF2-40B4-BE49-F238E27FC236}">
              <a16:creationId xmlns="" xmlns:a16="http://schemas.microsoft.com/office/drawing/2014/main" id="{81DCC610-A58E-4A39-80BA-4C3D005FA29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4" name="5 CuadroTexto" hidden="1">
          <a:extLst>
            <a:ext uri="{FF2B5EF4-FFF2-40B4-BE49-F238E27FC236}">
              <a16:creationId xmlns="" xmlns:a16="http://schemas.microsoft.com/office/drawing/2014/main" id="{D1B9276D-75BC-42E6-A53B-B84E9E9EEF8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5" name="5 CuadroTexto" hidden="1">
          <a:extLst>
            <a:ext uri="{FF2B5EF4-FFF2-40B4-BE49-F238E27FC236}">
              <a16:creationId xmlns="" xmlns:a16="http://schemas.microsoft.com/office/drawing/2014/main" id="{E3E40D49-49CA-436D-95E1-181F200D11C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6" name="5 CuadroTexto" hidden="1">
          <a:extLst>
            <a:ext uri="{FF2B5EF4-FFF2-40B4-BE49-F238E27FC236}">
              <a16:creationId xmlns="" xmlns:a16="http://schemas.microsoft.com/office/drawing/2014/main" id="{2BB32786-B8B2-4964-8FD3-0B7DFB39AC8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7" name="5 CuadroTexto" hidden="1">
          <a:extLst>
            <a:ext uri="{FF2B5EF4-FFF2-40B4-BE49-F238E27FC236}">
              <a16:creationId xmlns="" xmlns:a16="http://schemas.microsoft.com/office/drawing/2014/main" id="{F9FA596D-C2EA-459B-B560-7DAC1E7B63B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8" name="75 CuadroTexto" hidden="1">
          <a:extLst>
            <a:ext uri="{FF2B5EF4-FFF2-40B4-BE49-F238E27FC236}">
              <a16:creationId xmlns="" xmlns:a16="http://schemas.microsoft.com/office/drawing/2014/main" id="{AD8CA2ED-A6A1-4E7A-97C7-3901C33AD83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09" name="77 CuadroTexto" hidden="1">
          <a:extLst>
            <a:ext uri="{FF2B5EF4-FFF2-40B4-BE49-F238E27FC236}">
              <a16:creationId xmlns="" xmlns:a16="http://schemas.microsoft.com/office/drawing/2014/main" id="{FA626C0D-E549-41B3-8E6F-965407C7D9E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0" name="5 CuadroTexto" hidden="1">
          <a:extLst>
            <a:ext uri="{FF2B5EF4-FFF2-40B4-BE49-F238E27FC236}">
              <a16:creationId xmlns="" xmlns:a16="http://schemas.microsoft.com/office/drawing/2014/main" id="{BFA82A4E-A8A3-4DC9-ACFE-8FD96A16F9D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1" name="5 CuadroTexto" hidden="1">
          <a:extLst>
            <a:ext uri="{FF2B5EF4-FFF2-40B4-BE49-F238E27FC236}">
              <a16:creationId xmlns="" xmlns:a16="http://schemas.microsoft.com/office/drawing/2014/main" id="{FE52AEC0-356B-4B63-835E-A29661995A4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2" name="5 CuadroTexto" hidden="1">
          <a:extLst>
            <a:ext uri="{FF2B5EF4-FFF2-40B4-BE49-F238E27FC236}">
              <a16:creationId xmlns="" xmlns:a16="http://schemas.microsoft.com/office/drawing/2014/main" id="{7FEA9024-1B3A-4571-BF13-D2959081ADF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3" name="5 CuadroTexto" hidden="1">
          <a:extLst>
            <a:ext uri="{FF2B5EF4-FFF2-40B4-BE49-F238E27FC236}">
              <a16:creationId xmlns="" xmlns:a16="http://schemas.microsoft.com/office/drawing/2014/main" id="{5A39A66E-CCB6-4C10-9CDB-13F3A12EC66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4" name="5 CuadroTexto" hidden="1">
          <a:extLst>
            <a:ext uri="{FF2B5EF4-FFF2-40B4-BE49-F238E27FC236}">
              <a16:creationId xmlns="" xmlns:a16="http://schemas.microsoft.com/office/drawing/2014/main" id="{6B1E88F0-0084-47E5-B762-A575FC7CFB8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5" name="5 CuadroTexto" hidden="1">
          <a:extLst>
            <a:ext uri="{FF2B5EF4-FFF2-40B4-BE49-F238E27FC236}">
              <a16:creationId xmlns="" xmlns:a16="http://schemas.microsoft.com/office/drawing/2014/main" id="{60081CF1-0C55-482A-9972-3069A10D7DD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6" name="5 CuadroTexto" hidden="1">
          <a:extLst>
            <a:ext uri="{FF2B5EF4-FFF2-40B4-BE49-F238E27FC236}">
              <a16:creationId xmlns="" xmlns:a16="http://schemas.microsoft.com/office/drawing/2014/main" id="{D7A98D9D-43A6-4327-80DC-BE2C1D53EA9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7" name="5 CuadroTexto" hidden="1">
          <a:extLst>
            <a:ext uri="{FF2B5EF4-FFF2-40B4-BE49-F238E27FC236}">
              <a16:creationId xmlns="" xmlns:a16="http://schemas.microsoft.com/office/drawing/2014/main" id="{2DA494E5-B4F2-4A83-80EF-DA42102678B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8" name="5 CuadroTexto" hidden="1">
          <a:extLst>
            <a:ext uri="{FF2B5EF4-FFF2-40B4-BE49-F238E27FC236}">
              <a16:creationId xmlns="" xmlns:a16="http://schemas.microsoft.com/office/drawing/2014/main" id="{1FCC076D-5165-4924-B52C-54C3CE70BC7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19" name="5 CuadroTexto" hidden="1">
          <a:extLst>
            <a:ext uri="{FF2B5EF4-FFF2-40B4-BE49-F238E27FC236}">
              <a16:creationId xmlns="" xmlns:a16="http://schemas.microsoft.com/office/drawing/2014/main" id="{1612380D-4783-4909-9740-5BBAE61B7B0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0" name="5 CuadroTexto" hidden="1">
          <a:extLst>
            <a:ext uri="{FF2B5EF4-FFF2-40B4-BE49-F238E27FC236}">
              <a16:creationId xmlns="" xmlns:a16="http://schemas.microsoft.com/office/drawing/2014/main" id="{D0E8E85A-CA3C-4354-AD24-B7637671117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1" name="5 CuadroTexto" hidden="1">
          <a:extLst>
            <a:ext uri="{FF2B5EF4-FFF2-40B4-BE49-F238E27FC236}">
              <a16:creationId xmlns="" xmlns:a16="http://schemas.microsoft.com/office/drawing/2014/main" id="{2ABB3E13-0B13-44D2-A17F-68A4C4BB2A4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2" name="5 CuadroTexto" hidden="1">
          <a:extLst>
            <a:ext uri="{FF2B5EF4-FFF2-40B4-BE49-F238E27FC236}">
              <a16:creationId xmlns="" xmlns:a16="http://schemas.microsoft.com/office/drawing/2014/main" id="{D7440635-2454-4B72-AD8A-BE66E04E692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3" name="5 CuadroTexto" hidden="1">
          <a:extLst>
            <a:ext uri="{FF2B5EF4-FFF2-40B4-BE49-F238E27FC236}">
              <a16:creationId xmlns="" xmlns:a16="http://schemas.microsoft.com/office/drawing/2014/main" id="{F28ED3ED-841E-41F7-ACF1-B0884A9A70D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4" name="5 CuadroTexto" hidden="1">
          <a:extLst>
            <a:ext uri="{FF2B5EF4-FFF2-40B4-BE49-F238E27FC236}">
              <a16:creationId xmlns="" xmlns:a16="http://schemas.microsoft.com/office/drawing/2014/main" id="{321120F1-07D8-4CE3-AEB1-37F0104D3CE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5" name="5 CuadroTexto" hidden="1">
          <a:extLst>
            <a:ext uri="{FF2B5EF4-FFF2-40B4-BE49-F238E27FC236}">
              <a16:creationId xmlns="" xmlns:a16="http://schemas.microsoft.com/office/drawing/2014/main" id="{4065A895-0BDE-4C74-A236-2136F0B8641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6" name="5 CuadroTexto" hidden="1">
          <a:extLst>
            <a:ext uri="{FF2B5EF4-FFF2-40B4-BE49-F238E27FC236}">
              <a16:creationId xmlns="" xmlns:a16="http://schemas.microsoft.com/office/drawing/2014/main" id="{EA357D78-FF7B-4887-BF2B-89D4846370E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7" name="5 CuadroTexto" hidden="1">
          <a:extLst>
            <a:ext uri="{FF2B5EF4-FFF2-40B4-BE49-F238E27FC236}">
              <a16:creationId xmlns="" xmlns:a16="http://schemas.microsoft.com/office/drawing/2014/main" id="{2969BC9D-E174-4987-8802-8896CA0E270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8" name="5 CuadroTexto" hidden="1">
          <a:extLst>
            <a:ext uri="{FF2B5EF4-FFF2-40B4-BE49-F238E27FC236}">
              <a16:creationId xmlns="" xmlns:a16="http://schemas.microsoft.com/office/drawing/2014/main" id="{A078FE2E-0504-4105-9AB2-7451B0B2935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29" name="5 CuadroTexto" hidden="1">
          <a:extLst>
            <a:ext uri="{FF2B5EF4-FFF2-40B4-BE49-F238E27FC236}">
              <a16:creationId xmlns="" xmlns:a16="http://schemas.microsoft.com/office/drawing/2014/main" id="{4298B04D-C485-4AF9-B515-6D0754A81E7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0" name="5 CuadroTexto" hidden="1">
          <a:extLst>
            <a:ext uri="{FF2B5EF4-FFF2-40B4-BE49-F238E27FC236}">
              <a16:creationId xmlns="" xmlns:a16="http://schemas.microsoft.com/office/drawing/2014/main" id="{692C122F-9515-44D3-8313-D019F4A2D30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1" name="5 CuadroTexto" hidden="1">
          <a:extLst>
            <a:ext uri="{FF2B5EF4-FFF2-40B4-BE49-F238E27FC236}">
              <a16:creationId xmlns="" xmlns:a16="http://schemas.microsoft.com/office/drawing/2014/main" id="{8C7161BC-9980-4B2C-B0C2-A8B0DB61526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2" name="5 CuadroTexto" hidden="1">
          <a:extLst>
            <a:ext uri="{FF2B5EF4-FFF2-40B4-BE49-F238E27FC236}">
              <a16:creationId xmlns="" xmlns:a16="http://schemas.microsoft.com/office/drawing/2014/main" id="{DE70A3C0-1771-48FE-A1E9-3CD01577ED2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3" name="5 CuadroTexto" hidden="1">
          <a:extLst>
            <a:ext uri="{FF2B5EF4-FFF2-40B4-BE49-F238E27FC236}">
              <a16:creationId xmlns="" xmlns:a16="http://schemas.microsoft.com/office/drawing/2014/main" id="{46942F20-36EB-4290-887A-7068D402CC2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4" name="5 CuadroTexto" hidden="1">
          <a:extLst>
            <a:ext uri="{FF2B5EF4-FFF2-40B4-BE49-F238E27FC236}">
              <a16:creationId xmlns="" xmlns:a16="http://schemas.microsoft.com/office/drawing/2014/main" id="{8FE87F51-3558-4E55-8C9B-7C6F994CB45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5" name="5 CuadroTexto" hidden="1">
          <a:extLst>
            <a:ext uri="{FF2B5EF4-FFF2-40B4-BE49-F238E27FC236}">
              <a16:creationId xmlns="" xmlns:a16="http://schemas.microsoft.com/office/drawing/2014/main" id="{F14A4F13-E5FF-4C64-9A5B-150582BC01D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6" name="5 CuadroTexto" hidden="1">
          <a:extLst>
            <a:ext uri="{FF2B5EF4-FFF2-40B4-BE49-F238E27FC236}">
              <a16:creationId xmlns="" xmlns:a16="http://schemas.microsoft.com/office/drawing/2014/main" id="{DEFD74AF-109E-4FA0-A427-410220C2D80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7" name="5 CuadroTexto" hidden="1">
          <a:extLst>
            <a:ext uri="{FF2B5EF4-FFF2-40B4-BE49-F238E27FC236}">
              <a16:creationId xmlns="" xmlns:a16="http://schemas.microsoft.com/office/drawing/2014/main" id="{007FEB54-994D-49BE-BB4A-93E9B741A54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8" name="5 CuadroTexto" hidden="1">
          <a:extLst>
            <a:ext uri="{FF2B5EF4-FFF2-40B4-BE49-F238E27FC236}">
              <a16:creationId xmlns="" xmlns:a16="http://schemas.microsoft.com/office/drawing/2014/main" id="{2CE75333-963A-4057-B455-94B257E327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39" name="5 CuadroTexto" hidden="1">
          <a:extLst>
            <a:ext uri="{FF2B5EF4-FFF2-40B4-BE49-F238E27FC236}">
              <a16:creationId xmlns="" xmlns:a16="http://schemas.microsoft.com/office/drawing/2014/main" id="{6EB8385A-DC72-4FFD-BC9F-2F7EABF77CF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0" name="5 CuadroTexto" hidden="1">
          <a:extLst>
            <a:ext uri="{FF2B5EF4-FFF2-40B4-BE49-F238E27FC236}">
              <a16:creationId xmlns="" xmlns:a16="http://schemas.microsoft.com/office/drawing/2014/main" id="{CAC69FC2-7578-401B-80E8-B712D3D7F62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1" name="5 CuadroTexto" hidden="1">
          <a:extLst>
            <a:ext uri="{FF2B5EF4-FFF2-40B4-BE49-F238E27FC236}">
              <a16:creationId xmlns="" xmlns:a16="http://schemas.microsoft.com/office/drawing/2014/main" id="{6B2B079B-482A-4DCF-9B91-4BE52156922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2" name="2 CuadroTexto" hidden="1">
          <a:extLst>
            <a:ext uri="{FF2B5EF4-FFF2-40B4-BE49-F238E27FC236}">
              <a16:creationId xmlns="" xmlns:a16="http://schemas.microsoft.com/office/drawing/2014/main" id="{7E1A3C6F-50A4-41ED-827F-5E38D674019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3" name="5 CuadroTexto" hidden="1">
          <a:extLst>
            <a:ext uri="{FF2B5EF4-FFF2-40B4-BE49-F238E27FC236}">
              <a16:creationId xmlns="" xmlns:a16="http://schemas.microsoft.com/office/drawing/2014/main" id="{9AB812BD-A78F-42AA-9D49-D50FDF04968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4" name="5 CuadroTexto" hidden="1">
          <a:extLst>
            <a:ext uri="{FF2B5EF4-FFF2-40B4-BE49-F238E27FC236}">
              <a16:creationId xmlns="" xmlns:a16="http://schemas.microsoft.com/office/drawing/2014/main" id="{781CE187-FF2C-4FD7-A2BE-0019523BE58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5" name="5 CuadroTexto" hidden="1">
          <a:extLst>
            <a:ext uri="{FF2B5EF4-FFF2-40B4-BE49-F238E27FC236}">
              <a16:creationId xmlns="" xmlns:a16="http://schemas.microsoft.com/office/drawing/2014/main" id="{64BDDB39-582A-437F-BC66-557920D1C7B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6" name="5 CuadroTexto" hidden="1">
          <a:extLst>
            <a:ext uri="{FF2B5EF4-FFF2-40B4-BE49-F238E27FC236}">
              <a16:creationId xmlns="" xmlns:a16="http://schemas.microsoft.com/office/drawing/2014/main" id="{D551DC2C-085E-4B22-9CEC-EDC5C7F3896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7" name="5 CuadroTexto" hidden="1">
          <a:extLst>
            <a:ext uri="{FF2B5EF4-FFF2-40B4-BE49-F238E27FC236}">
              <a16:creationId xmlns="" xmlns:a16="http://schemas.microsoft.com/office/drawing/2014/main" id="{7DF70FC6-AD8E-4B30-9797-6E4B3E634DA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8" name="5 CuadroTexto" hidden="1">
          <a:extLst>
            <a:ext uri="{FF2B5EF4-FFF2-40B4-BE49-F238E27FC236}">
              <a16:creationId xmlns="" xmlns:a16="http://schemas.microsoft.com/office/drawing/2014/main" id="{1AB9E79E-148C-4594-A834-BF19E471BA4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49" name="5 CuadroTexto" hidden="1">
          <a:extLst>
            <a:ext uri="{FF2B5EF4-FFF2-40B4-BE49-F238E27FC236}">
              <a16:creationId xmlns="" xmlns:a16="http://schemas.microsoft.com/office/drawing/2014/main" id="{36A93BD3-1AD8-4EA2-8181-61D73E8934B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0" name="5 CuadroTexto" hidden="1">
          <a:extLst>
            <a:ext uri="{FF2B5EF4-FFF2-40B4-BE49-F238E27FC236}">
              <a16:creationId xmlns="" xmlns:a16="http://schemas.microsoft.com/office/drawing/2014/main" id="{3B4C2D29-EB91-4B6E-A457-CE746F7AA88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1" name="5 CuadroTexto" hidden="1">
          <a:extLst>
            <a:ext uri="{FF2B5EF4-FFF2-40B4-BE49-F238E27FC236}">
              <a16:creationId xmlns="" xmlns:a16="http://schemas.microsoft.com/office/drawing/2014/main" id="{4AA8AF19-E078-45FD-A1E4-9A0034C04FB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2" name="5 CuadroTexto" hidden="1">
          <a:extLst>
            <a:ext uri="{FF2B5EF4-FFF2-40B4-BE49-F238E27FC236}">
              <a16:creationId xmlns="" xmlns:a16="http://schemas.microsoft.com/office/drawing/2014/main" id="{8DBB6C9E-DF9E-4AD4-BD51-5541C77E119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3" name="5 CuadroTexto" hidden="1">
          <a:extLst>
            <a:ext uri="{FF2B5EF4-FFF2-40B4-BE49-F238E27FC236}">
              <a16:creationId xmlns="" xmlns:a16="http://schemas.microsoft.com/office/drawing/2014/main" id="{022130E0-AE01-4674-97FF-001155DC2B7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4" name="5 CuadroTexto" hidden="1">
          <a:extLst>
            <a:ext uri="{FF2B5EF4-FFF2-40B4-BE49-F238E27FC236}">
              <a16:creationId xmlns="" xmlns:a16="http://schemas.microsoft.com/office/drawing/2014/main" id="{E74D3493-1484-45AF-89E9-096FF0E7AA0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5" name="5 CuadroTexto" hidden="1">
          <a:extLst>
            <a:ext uri="{FF2B5EF4-FFF2-40B4-BE49-F238E27FC236}">
              <a16:creationId xmlns="" xmlns:a16="http://schemas.microsoft.com/office/drawing/2014/main" id="{CEF6C39F-440B-4C46-825E-8D71E5B61E8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6" name="5 CuadroTexto" hidden="1">
          <a:extLst>
            <a:ext uri="{FF2B5EF4-FFF2-40B4-BE49-F238E27FC236}">
              <a16:creationId xmlns="" xmlns:a16="http://schemas.microsoft.com/office/drawing/2014/main" id="{A35AB24C-0E14-4724-8AC7-B3F831C72C7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7" name="5 CuadroTexto" hidden="1">
          <a:extLst>
            <a:ext uri="{FF2B5EF4-FFF2-40B4-BE49-F238E27FC236}">
              <a16:creationId xmlns="" xmlns:a16="http://schemas.microsoft.com/office/drawing/2014/main" id="{C12CA24E-6F9E-40BA-86BF-71F00404046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8" name="5 CuadroTexto" hidden="1">
          <a:extLst>
            <a:ext uri="{FF2B5EF4-FFF2-40B4-BE49-F238E27FC236}">
              <a16:creationId xmlns="" xmlns:a16="http://schemas.microsoft.com/office/drawing/2014/main" id="{702DEF15-4BEA-4697-9630-9828040C4CF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59" name="5 CuadroTexto" hidden="1">
          <a:extLst>
            <a:ext uri="{FF2B5EF4-FFF2-40B4-BE49-F238E27FC236}">
              <a16:creationId xmlns="" xmlns:a16="http://schemas.microsoft.com/office/drawing/2014/main" id="{F5AF14DE-A4B0-4210-B08E-C618650094B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0" name="5 CuadroTexto" hidden="1">
          <a:extLst>
            <a:ext uri="{FF2B5EF4-FFF2-40B4-BE49-F238E27FC236}">
              <a16:creationId xmlns="" xmlns:a16="http://schemas.microsoft.com/office/drawing/2014/main" id="{BA7C3E8F-81D4-459F-A63F-B22B4198F05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1" name="162 CuadroTexto" hidden="1">
          <a:extLst>
            <a:ext uri="{FF2B5EF4-FFF2-40B4-BE49-F238E27FC236}">
              <a16:creationId xmlns="" xmlns:a16="http://schemas.microsoft.com/office/drawing/2014/main" id="{48C3C7C2-A4A5-48B1-8AEF-32871656A3D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2" name="2 CuadroTexto" hidden="1">
          <a:extLst>
            <a:ext uri="{FF2B5EF4-FFF2-40B4-BE49-F238E27FC236}">
              <a16:creationId xmlns="" xmlns:a16="http://schemas.microsoft.com/office/drawing/2014/main" id="{4C7C112B-1A5C-4EA6-8945-363EED40E49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3" name="164 CuadroTexto" hidden="1">
          <a:extLst>
            <a:ext uri="{FF2B5EF4-FFF2-40B4-BE49-F238E27FC236}">
              <a16:creationId xmlns="" xmlns:a16="http://schemas.microsoft.com/office/drawing/2014/main" id="{177729AA-3FDD-480E-B484-B4D844F3A0C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4" name="2 CuadroTexto" hidden="1">
          <a:extLst>
            <a:ext uri="{FF2B5EF4-FFF2-40B4-BE49-F238E27FC236}">
              <a16:creationId xmlns="" xmlns:a16="http://schemas.microsoft.com/office/drawing/2014/main" id="{52C2DCFA-EC44-4F2F-AB29-32B6D3A9DEB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5" name="5 CuadroTexto" hidden="1">
          <a:extLst>
            <a:ext uri="{FF2B5EF4-FFF2-40B4-BE49-F238E27FC236}">
              <a16:creationId xmlns="" xmlns:a16="http://schemas.microsoft.com/office/drawing/2014/main" id="{B9ABB6DC-3ACD-446A-9C0A-F9511D34F81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6" name="5 CuadroTexto" hidden="1">
          <a:extLst>
            <a:ext uri="{FF2B5EF4-FFF2-40B4-BE49-F238E27FC236}">
              <a16:creationId xmlns="" xmlns:a16="http://schemas.microsoft.com/office/drawing/2014/main" id="{1228B93A-4612-4691-9FB7-DF4E078BD78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7" name="5 CuadroTexto" hidden="1">
          <a:extLst>
            <a:ext uri="{FF2B5EF4-FFF2-40B4-BE49-F238E27FC236}">
              <a16:creationId xmlns="" xmlns:a16="http://schemas.microsoft.com/office/drawing/2014/main" id="{CE8AFDB7-7DD8-494F-95BA-3BC8B2F71DA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8" name="5 CuadroTexto" hidden="1">
          <a:extLst>
            <a:ext uri="{FF2B5EF4-FFF2-40B4-BE49-F238E27FC236}">
              <a16:creationId xmlns="" xmlns:a16="http://schemas.microsoft.com/office/drawing/2014/main" id="{9BC7B1B5-F598-44EA-BFCB-47921961882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69" name="5 CuadroTexto" hidden="1">
          <a:extLst>
            <a:ext uri="{FF2B5EF4-FFF2-40B4-BE49-F238E27FC236}">
              <a16:creationId xmlns="" xmlns:a16="http://schemas.microsoft.com/office/drawing/2014/main" id="{69B8AFF3-4100-471D-A225-E0751B7C5C7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0" name="5 CuadroTexto" hidden="1">
          <a:extLst>
            <a:ext uri="{FF2B5EF4-FFF2-40B4-BE49-F238E27FC236}">
              <a16:creationId xmlns="" xmlns:a16="http://schemas.microsoft.com/office/drawing/2014/main" id="{2332A782-F99F-450C-A307-0D03479B4AA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1" name="5 CuadroTexto" hidden="1">
          <a:extLst>
            <a:ext uri="{FF2B5EF4-FFF2-40B4-BE49-F238E27FC236}">
              <a16:creationId xmlns="" xmlns:a16="http://schemas.microsoft.com/office/drawing/2014/main" id="{3DAED7D6-51E5-4EE5-9690-FF9767849D8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2" name="5 CuadroTexto" hidden="1">
          <a:extLst>
            <a:ext uri="{FF2B5EF4-FFF2-40B4-BE49-F238E27FC236}">
              <a16:creationId xmlns="" xmlns:a16="http://schemas.microsoft.com/office/drawing/2014/main" id="{CAB7D400-6598-4DFA-AC17-0A5B57848CB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3" name="5 CuadroTexto" hidden="1">
          <a:extLst>
            <a:ext uri="{FF2B5EF4-FFF2-40B4-BE49-F238E27FC236}">
              <a16:creationId xmlns="" xmlns:a16="http://schemas.microsoft.com/office/drawing/2014/main" id="{4BEE4C61-4D07-41A6-8358-7943105E9F6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4" name="5 CuadroTexto" hidden="1">
          <a:extLst>
            <a:ext uri="{FF2B5EF4-FFF2-40B4-BE49-F238E27FC236}">
              <a16:creationId xmlns="" xmlns:a16="http://schemas.microsoft.com/office/drawing/2014/main" id="{3032DE58-A55A-4CB2-8431-5933C265F61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5" name="5 CuadroTexto" hidden="1">
          <a:extLst>
            <a:ext uri="{FF2B5EF4-FFF2-40B4-BE49-F238E27FC236}">
              <a16:creationId xmlns="" xmlns:a16="http://schemas.microsoft.com/office/drawing/2014/main" id="{5E5321AC-4510-4CE1-A62E-20F543A9841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6" name="5 CuadroTexto" hidden="1">
          <a:extLst>
            <a:ext uri="{FF2B5EF4-FFF2-40B4-BE49-F238E27FC236}">
              <a16:creationId xmlns="" xmlns:a16="http://schemas.microsoft.com/office/drawing/2014/main" id="{FAE98A3D-3E5F-4E1F-80F1-472A0065146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7" name="5 CuadroTexto" hidden="1">
          <a:extLst>
            <a:ext uri="{FF2B5EF4-FFF2-40B4-BE49-F238E27FC236}">
              <a16:creationId xmlns="" xmlns:a16="http://schemas.microsoft.com/office/drawing/2014/main" id="{4789D188-00E1-4E4B-95DB-B23B80F3B76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8" name="5 CuadroTexto" hidden="1">
          <a:extLst>
            <a:ext uri="{FF2B5EF4-FFF2-40B4-BE49-F238E27FC236}">
              <a16:creationId xmlns="" xmlns:a16="http://schemas.microsoft.com/office/drawing/2014/main" id="{73F2BFDC-D7F6-4EFC-A208-4FE35AB82A1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79" name="5 CuadroTexto" hidden="1">
          <a:extLst>
            <a:ext uri="{FF2B5EF4-FFF2-40B4-BE49-F238E27FC236}">
              <a16:creationId xmlns="" xmlns:a16="http://schemas.microsoft.com/office/drawing/2014/main" id="{B631D0AF-68F6-45F7-B5B1-5BB78CA23BA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0" name="5 CuadroTexto" hidden="1">
          <a:extLst>
            <a:ext uri="{FF2B5EF4-FFF2-40B4-BE49-F238E27FC236}">
              <a16:creationId xmlns="" xmlns:a16="http://schemas.microsoft.com/office/drawing/2014/main" id="{65ED16D5-6801-4483-8C38-65D34187DEE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1" name="182 CuadroTexto" hidden="1">
          <a:extLst>
            <a:ext uri="{FF2B5EF4-FFF2-40B4-BE49-F238E27FC236}">
              <a16:creationId xmlns="" xmlns:a16="http://schemas.microsoft.com/office/drawing/2014/main" id="{0555A01C-A89E-4E73-BAB5-0BF9685AE7E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2" name="183 CuadroTexto" hidden="1">
          <a:extLst>
            <a:ext uri="{FF2B5EF4-FFF2-40B4-BE49-F238E27FC236}">
              <a16:creationId xmlns="" xmlns:a16="http://schemas.microsoft.com/office/drawing/2014/main" id="{8FE873C0-54DB-4030-8A99-8B848575BA1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3" name="5 CuadroTexto" hidden="1">
          <a:extLst>
            <a:ext uri="{FF2B5EF4-FFF2-40B4-BE49-F238E27FC236}">
              <a16:creationId xmlns="" xmlns:a16="http://schemas.microsoft.com/office/drawing/2014/main" id="{C70819CC-CD27-48A5-84E1-437088B947A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4" name="5 CuadroTexto" hidden="1">
          <a:extLst>
            <a:ext uri="{FF2B5EF4-FFF2-40B4-BE49-F238E27FC236}">
              <a16:creationId xmlns="" xmlns:a16="http://schemas.microsoft.com/office/drawing/2014/main" id="{EFE07BDA-0A57-4129-8DCE-D5CA9C36953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5" name="5 CuadroTexto" hidden="1">
          <a:extLst>
            <a:ext uri="{FF2B5EF4-FFF2-40B4-BE49-F238E27FC236}">
              <a16:creationId xmlns="" xmlns:a16="http://schemas.microsoft.com/office/drawing/2014/main" id="{51B2E863-8FBB-4668-A347-489EAAC8100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6" name="5 CuadroTexto" hidden="1">
          <a:extLst>
            <a:ext uri="{FF2B5EF4-FFF2-40B4-BE49-F238E27FC236}">
              <a16:creationId xmlns="" xmlns:a16="http://schemas.microsoft.com/office/drawing/2014/main" id="{E9A516A2-6103-4D80-92B8-425ECA5DC47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7" name="5 CuadroTexto" hidden="1">
          <a:extLst>
            <a:ext uri="{FF2B5EF4-FFF2-40B4-BE49-F238E27FC236}">
              <a16:creationId xmlns="" xmlns:a16="http://schemas.microsoft.com/office/drawing/2014/main" id="{7E4805A5-FAE7-4A81-A84C-78840E10D48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8" name="5 CuadroTexto" hidden="1">
          <a:extLst>
            <a:ext uri="{FF2B5EF4-FFF2-40B4-BE49-F238E27FC236}">
              <a16:creationId xmlns="" xmlns:a16="http://schemas.microsoft.com/office/drawing/2014/main" id="{7DC95335-BADD-4618-9DDB-8859CB35D86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89" name="5 CuadroTexto" hidden="1">
          <a:extLst>
            <a:ext uri="{FF2B5EF4-FFF2-40B4-BE49-F238E27FC236}">
              <a16:creationId xmlns="" xmlns:a16="http://schemas.microsoft.com/office/drawing/2014/main" id="{68F45019-874F-4460-A206-3E00B5B33A7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0" name="5 CuadroTexto" hidden="1">
          <a:extLst>
            <a:ext uri="{FF2B5EF4-FFF2-40B4-BE49-F238E27FC236}">
              <a16:creationId xmlns="" xmlns:a16="http://schemas.microsoft.com/office/drawing/2014/main" id="{5DDAC213-E002-4889-A68A-52D7AE410C9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1" name="5 CuadroTexto" hidden="1">
          <a:extLst>
            <a:ext uri="{FF2B5EF4-FFF2-40B4-BE49-F238E27FC236}">
              <a16:creationId xmlns="" xmlns:a16="http://schemas.microsoft.com/office/drawing/2014/main" id="{6980CCE6-8C0E-4EE7-828C-3F5C236752A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2" name="5 CuadroTexto" hidden="1">
          <a:extLst>
            <a:ext uri="{FF2B5EF4-FFF2-40B4-BE49-F238E27FC236}">
              <a16:creationId xmlns="" xmlns:a16="http://schemas.microsoft.com/office/drawing/2014/main" id="{2A367D13-FC91-4B43-9F91-CA394CD56C2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3" name="5 CuadroTexto" hidden="1">
          <a:extLst>
            <a:ext uri="{FF2B5EF4-FFF2-40B4-BE49-F238E27FC236}">
              <a16:creationId xmlns="" xmlns:a16="http://schemas.microsoft.com/office/drawing/2014/main" id="{6E809172-D497-4809-B010-A161A95F8C7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4" name="5 CuadroTexto" hidden="1">
          <a:extLst>
            <a:ext uri="{FF2B5EF4-FFF2-40B4-BE49-F238E27FC236}">
              <a16:creationId xmlns="" xmlns:a16="http://schemas.microsoft.com/office/drawing/2014/main" id="{77038490-4BBD-469C-8521-940B6AAE310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5" name="5 CuadroTexto" hidden="1">
          <a:extLst>
            <a:ext uri="{FF2B5EF4-FFF2-40B4-BE49-F238E27FC236}">
              <a16:creationId xmlns="" xmlns:a16="http://schemas.microsoft.com/office/drawing/2014/main" id="{FA5D1475-B29A-46A7-9A0D-87CD5BEC431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6" name="5 CuadroTexto" hidden="1">
          <a:extLst>
            <a:ext uri="{FF2B5EF4-FFF2-40B4-BE49-F238E27FC236}">
              <a16:creationId xmlns="" xmlns:a16="http://schemas.microsoft.com/office/drawing/2014/main" id="{3AA63F8E-DFBA-4B5C-BD93-79F5667E5A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7" name="5 CuadroTexto" hidden="1">
          <a:extLst>
            <a:ext uri="{FF2B5EF4-FFF2-40B4-BE49-F238E27FC236}">
              <a16:creationId xmlns="" xmlns:a16="http://schemas.microsoft.com/office/drawing/2014/main" id="{D4CA74AB-DEDC-483E-B0D4-C7BB4EE8AB0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8" name="5 CuadroTexto" hidden="1">
          <a:extLst>
            <a:ext uri="{FF2B5EF4-FFF2-40B4-BE49-F238E27FC236}">
              <a16:creationId xmlns="" xmlns:a16="http://schemas.microsoft.com/office/drawing/2014/main" id="{243CD6E5-FB1D-46B6-85D4-D078E7BA573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899" name="5 CuadroTexto" hidden="1">
          <a:extLst>
            <a:ext uri="{FF2B5EF4-FFF2-40B4-BE49-F238E27FC236}">
              <a16:creationId xmlns="" xmlns:a16="http://schemas.microsoft.com/office/drawing/2014/main" id="{84D07914-4F76-48A2-9A7C-C1150B2A36E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0" name="5 CuadroTexto" hidden="1">
          <a:extLst>
            <a:ext uri="{FF2B5EF4-FFF2-40B4-BE49-F238E27FC236}">
              <a16:creationId xmlns="" xmlns:a16="http://schemas.microsoft.com/office/drawing/2014/main" id="{258331F9-EEB8-4D9C-975B-87F896B4960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1" name="5 CuadroTexto" hidden="1">
          <a:extLst>
            <a:ext uri="{FF2B5EF4-FFF2-40B4-BE49-F238E27FC236}">
              <a16:creationId xmlns="" xmlns:a16="http://schemas.microsoft.com/office/drawing/2014/main" id="{462123B7-4852-410F-A7FD-6D59F20F6EA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2" name="5 CuadroTexto" hidden="1">
          <a:extLst>
            <a:ext uri="{FF2B5EF4-FFF2-40B4-BE49-F238E27FC236}">
              <a16:creationId xmlns="" xmlns:a16="http://schemas.microsoft.com/office/drawing/2014/main" id="{B20F9ECE-B8C3-4007-B353-54AC1D31DA1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3" name="5 CuadroTexto" hidden="1">
          <a:extLst>
            <a:ext uri="{FF2B5EF4-FFF2-40B4-BE49-F238E27FC236}">
              <a16:creationId xmlns="" xmlns:a16="http://schemas.microsoft.com/office/drawing/2014/main" id="{27D7277B-9983-43A1-959A-2066F8907FC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4" name="5 CuadroTexto" hidden="1">
          <a:extLst>
            <a:ext uri="{FF2B5EF4-FFF2-40B4-BE49-F238E27FC236}">
              <a16:creationId xmlns="" xmlns:a16="http://schemas.microsoft.com/office/drawing/2014/main" id="{478504C6-F90E-4E8F-89D6-569B509D673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5" name="5 CuadroTexto" hidden="1">
          <a:extLst>
            <a:ext uri="{FF2B5EF4-FFF2-40B4-BE49-F238E27FC236}">
              <a16:creationId xmlns="" xmlns:a16="http://schemas.microsoft.com/office/drawing/2014/main" id="{D4CBF1EB-A0B8-46D3-AA9A-BB59BF119ED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6" name="5 CuadroTexto" hidden="1">
          <a:extLst>
            <a:ext uri="{FF2B5EF4-FFF2-40B4-BE49-F238E27FC236}">
              <a16:creationId xmlns="" xmlns:a16="http://schemas.microsoft.com/office/drawing/2014/main" id="{48226B50-6113-44B0-8D22-E4C1B1125CB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7" name="5 CuadroTexto" hidden="1">
          <a:extLst>
            <a:ext uri="{FF2B5EF4-FFF2-40B4-BE49-F238E27FC236}">
              <a16:creationId xmlns="" xmlns:a16="http://schemas.microsoft.com/office/drawing/2014/main" id="{531FA0E7-8865-4983-9B45-825D8FD857C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8" name="5 CuadroTexto" hidden="1">
          <a:extLst>
            <a:ext uri="{FF2B5EF4-FFF2-40B4-BE49-F238E27FC236}">
              <a16:creationId xmlns="" xmlns:a16="http://schemas.microsoft.com/office/drawing/2014/main" id="{0308AEFF-9F68-4C7F-BF62-4F4B920FE2F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09" name="5 CuadroTexto" hidden="1">
          <a:extLst>
            <a:ext uri="{FF2B5EF4-FFF2-40B4-BE49-F238E27FC236}">
              <a16:creationId xmlns="" xmlns:a16="http://schemas.microsoft.com/office/drawing/2014/main" id="{5BF231DD-A67E-4575-A7F1-E942DFA9470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0" name="5 CuadroTexto" hidden="1">
          <a:extLst>
            <a:ext uri="{FF2B5EF4-FFF2-40B4-BE49-F238E27FC236}">
              <a16:creationId xmlns="" xmlns:a16="http://schemas.microsoft.com/office/drawing/2014/main" id="{34DB543B-1359-473D-BCE3-4287DF03866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1" name="5 CuadroTexto" hidden="1">
          <a:extLst>
            <a:ext uri="{FF2B5EF4-FFF2-40B4-BE49-F238E27FC236}">
              <a16:creationId xmlns="" xmlns:a16="http://schemas.microsoft.com/office/drawing/2014/main" id="{0AB59B07-9165-4428-8EE5-A79878A3CE4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2" name="5 CuadroTexto" hidden="1">
          <a:extLst>
            <a:ext uri="{FF2B5EF4-FFF2-40B4-BE49-F238E27FC236}">
              <a16:creationId xmlns="" xmlns:a16="http://schemas.microsoft.com/office/drawing/2014/main" id="{E12B597C-3E37-48F4-A206-722329054FB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3" name="5 CuadroTexto" hidden="1">
          <a:extLst>
            <a:ext uri="{FF2B5EF4-FFF2-40B4-BE49-F238E27FC236}">
              <a16:creationId xmlns="" xmlns:a16="http://schemas.microsoft.com/office/drawing/2014/main" id="{901B7624-73B4-4892-B3B2-298607A570B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4" name="5 CuadroTexto" hidden="1">
          <a:extLst>
            <a:ext uri="{FF2B5EF4-FFF2-40B4-BE49-F238E27FC236}">
              <a16:creationId xmlns="" xmlns:a16="http://schemas.microsoft.com/office/drawing/2014/main" id="{1F447B82-69CA-47A8-B934-AA2C34160A8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5" name="2 CuadroTexto" hidden="1">
          <a:extLst>
            <a:ext uri="{FF2B5EF4-FFF2-40B4-BE49-F238E27FC236}">
              <a16:creationId xmlns="" xmlns:a16="http://schemas.microsoft.com/office/drawing/2014/main" id="{920C4526-2D85-4DD7-9E7C-E2BEB8DC372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6" name="5 CuadroTexto" hidden="1">
          <a:extLst>
            <a:ext uri="{FF2B5EF4-FFF2-40B4-BE49-F238E27FC236}">
              <a16:creationId xmlns="" xmlns:a16="http://schemas.microsoft.com/office/drawing/2014/main" id="{0295BC43-B84B-4758-9860-F9900FCA64A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7" name="5 CuadroTexto" hidden="1">
          <a:extLst>
            <a:ext uri="{FF2B5EF4-FFF2-40B4-BE49-F238E27FC236}">
              <a16:creationId xmlns="" xmlns:a16="http://schemas.microsoft.com/office/drawing/2014/main" id="{D41BFBF2-4185-4EC1-A860-3BB9F3906C5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8" name="5 CuadroTexto" hidden="1">
          <a:extLst>
            <a:ext uri="{FF2B5EF4-FFF2-40B4-BE49-F238E27FC236}">
              <a16:creationId xmlns="" xmlns:a16="http://schemas.microsoft.com/office/drawing/2014/main" id="{B2E9CD7F-6A7D-4EAB-A0FC-59864B2C07A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19" name="5 CuadroTexto" hidden="1">
          <a:extLst>
            <a:ext uri="{FF2B5EF4-FFF2-40B4-BE49-F238E27FC236}">
              <a16:creationId xmlns="" xmlns:a16="http://schemas.microsoft.com/office/drawing/2014/main" id="{F0B08BF6-8D5C-48CC-A029-035F3AE2424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0" name="5 CuadroTexto" hidden="1">
          <a:extLst>
            <a:ext uri="{FF2B5EF4-FFF2-40B4-BE49-F238E27FC236}">
              <a16:creationId xmlns="" xmlns:a16="http://schemas.microsoft.com/office/drawing/2014/main" id="{AAB21AAE-2FD6-482A-AF4B-4A8A7CCB1E9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1" name="5 CuadroTexto" hidden="1">
          <a:extLst>
            <a:ext uri="{FF2B5EF4-FFF2-40B4-BE49-F238E27FC236}">
              <a16:creationId xmlns="" xmlns:a16="http://schemas.microsoft.com/office/drawing/2014/main" id="{902743F8-8FD2-4D89-8498-48A84D8B45A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2" name="5 CuadroTexto" hidden="1">
          <a:extLst>
            <a:ext uri="{FF2B5EF4-FFF2-40B4-BE49-F238E27FC236}">
              <a16:creationId xmlns="" xmlns:a16="http://schemas.microsoft.com/office/drawing/2014/main" id="{24CC7D12-529E-43EF-9579-0C33D8707AC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3" name="5 CuadroTexto" hidden="1">
          <a:extLst>
            <a:ext uri="{FF2B5EF4-FFF2-40B4-BE49-F238E27FC236}">
              <a16:creationId xmlns="" xmlns:a16="http://schemas.microsoft.com/office/drawing/2014/main" id="{62F842C9-D8FA-4662-9660-E29E5C6766B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4" name="5 CuadroTexto" hidden="1">
          <a:extLst>
            <a:ext uri="{FF2B5EF4-FFF2-40B4-BE49-F238E27FC236}">
              <a16:creationId xmlns="" xmlns:a16="http://schemas.microsoft.com/office/drawing/2014/main" id="{678E17E6-4406-46B3-9087-9941C3BFF57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5" name="5 CuadroTexto" hidden="1">
          <a:extLst>
            <a:ext uri="{FF2B5EF4-FFF2-40B4-BE49-F238E27FC236}">
              <a16:creationId xmlns="" xmlns:a16="http://schemas.microsoft.com/office/drawing/2014/main" id="{E8472655-36A3-44C4-B162-50B7BB23CAB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6" name="5 CuadroTexto" hidden="1">
          <a:extLst>
            <a:ext uri="{FF2B5EF4-FFF2-40B4-BE49-F238E27FC236}">
              <a16:creationId xmlns="" xmlns:a16="http://schemas.microsoft.com/office/drawing/2014/main" id="{7E2E672C-B871-45B3-8588-0A7A888D7F6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7" name="5 CuadroTexto" hidden="1">
          <a:extLst>
            <a:ext uri="{FF2B5EF4-FFF2-40B4-BE49-F238E27FC236}">
              <a16:creationId xmlns="" xmlns:a16="http://schemas.microsoft.com/office/drawing/2014/main" id="{313380C7-2F90-43AB-993B-0FB43D2CD6A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8" name="5 CuadroTexto" hidden="1">
          <a:extLst>
            <a:ext uri="{FF2B5EF4-FFF2-40B4-BE49-F238E27FC236}">
              <a16:creationId xmlns="" xmlns:a16="http://schemas.microsoft.com/office/drawing/2014/main" id="{1DE156F7-25B4-40C8-9116-E5A7A5C383F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29" name="5 CuadroTexto" hidden="1">
          <a:extLst>
            <a:ext uri="{FF2B5EF4-FFF2-40B4-BE49-F238E27FC236}">
              <a16:creationId xmlns="" xmlns:a16="http://schemas.microsoft.com/office/drawing/2014/main" id="{FB2C0D4F-514D-48BE-9E6D-FE90065E78E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0" name="5 CuadroTexto" hidden="1">
          <a:extLst>
            <a:ext uri="{FF2B5EF4-FFF2-40B4-BE49-F238E27FC236}">
              <a16:creationId xmlns="" xmlns:a16="http://schemas.microsoft.com/office/drawing/2014/main" id="{E0D285AA-8854-4285-995E-C32284E643A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1" name="5 CuadroTexto" hidden="1">
          <a:extLst>
            <a:ext uri="{FF2B5EF4-FFF2-40B4-BE49-F238E27FC236}">
              <a16:creationId xmlns="" xmlns:a16="http://schemas.microsoft.com/office/drawing/2014/main" id="{9E3DCDA8-45F3-4848-BF53-182AEAD7212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2" name="5 CuadroTexto" hidden="1">
          <a:extLst>
            <a:ext uri="{FF2B5EF4-FFF2-40B4-BE49-F238E27FC236}">
              <a16:creationId xmlns="" xmlns:a16="http://schemas.microsoft.com/office/drawing/2014/main" id="{F6DDD21A-0139-4938-9719-DD2C1A9F13B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3" name="5 CuadroTexto" hidden="1">
          <a:extLst>
            <a:ext uri="{FF2B5EF4-FFF2-40B4-BE49-F238E27FC236}">
              <a16:creationId xmlns="" xmlns:a16="http://schemas.microsoft.com/office/drawing/2014/main" id="{390A2094-823D-4CEF-AB8E-0E4A082529C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4" name="235 CuadroTexto" hidden="1">
          <a:extLst>
            <a:ext uri="{FF2B5EF4-FFF2-40B4-BE49-F238E27FC236}">
              <a16:creationId xmlns="" xmlns:a16="http://schemas.microsoft.com/office/drawing/2014/main" id="{85901B76-D8DC-475C-A0C2-879A7E291A1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5" name="2 CuadroTexto" hidden="1">
          <a:extLst>
            <a:ext uri="{FF2B5EF4-FFF2-40B4-BE49-F238E27FC236}">
              <a16:creationId xmlns="" xmlns:a16="http://schemas.microsoft.com/office/drawing/2014/main" id="{45F179E0-A3CF-4628-888C-5BA0C4D4872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6" name="237 CuadroTexto" hidden="1">
          <a:extLst>
            <a:ext uri="{FF2B5EF4-FFF2-40B4-BE49-F238E27FC236}">
              <a16:creationId xmlns="" xmlns:a16="http://schemas.microsoft.com/office/drawing/2014/main" id="{A4FF8EEB-4913-4556-ADEB-CDBA8C1DAFD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7" name="2 CuadroTexto" hidden="1">
          <a:extLst>
            <a:ext uri="{FF2B5EF4-FFF2-40B4-BE49-F238E27FC236}">
              <a16:creationId xmlns="" xmlns:a16="http://schemas.microsoft.com/office/drawing/2014/main" id="{8561266E-BAB6-425B-9E2F-39B21344315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8" name="5 CuadroTexto" hidden="1">
          <a:extLst>
            <a:ext uri="{FF2B5EF4-FFF2-40B4-BE49-F238E27FC236}">
              <a16:creationId xmlns="" xmlns:a16="http://schemas.microsoft.com/office/drawing/2014/main" id="{AA0FE788-F2D3-461D-B952-152702B0CA0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39" name="5 CuadroTexto" hidden="1">
          <a:extLst>
            <a:ext uri="{FF2B5EF4-FFF2-40B4-BE49-F238E27FC236}">
              <a16:creationId xmlns="" xmlns:a16="http://schemas.microsoft.com/office/drawing/2014/main" id="{35E35EC1-22AC-46CA-9A23-5C8FE6A44F0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0" name="5 CuadroTexto" hidden="1">
          <a:extLst>
            <a:ext uri="{FF2B5EF4-FFF2-40B4-BE49-F238E27FC236}">
              <a16:creationId xmlns="" xmlns:a16="http://schemas.microsoft.com/office/drawing/2014/main" id="{EF69CF37-BD4C-4A0D-A836-B4E0B03A740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1" name="5 CuadroTexto" hidden="1">
          <a:extLst>
            <a:ext uri="{FF2B5EF4-FFF2-40B4-BE49-F238E27FC236}">
              <a16:creationId xmlns="" xmlns:a16="http://schemas.microsoft.com/office/drawing/2014/main" id="{7F586C48-85A4-446B-96F5-67D8DC37A9A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2" name="5 CuadroTexto" hidden="1">
          <a:extLst>
            <a:ext uri="{FF2B5EF4-FFF2-40B4-BE49-F238E27FC236}">
              <a16:creationId xmlns="" xmlns:a16="http://schemas.microsoft.com/office/drawing/2014/main" id="{BE568B65-D56D-4A25-A276-E42FB720948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3" name="5 CuadroTexto" hidden="1">
          <a:extLst>
            <a:ext uri="{FF2B5EF4-FFF2-40B4-BE49-F238E27FC236}">
              <a16:creationId xmlns="" xmlns:a16="http://schemas.microsoft.com/office/drawing/2014/main" id="{7DC709F0-92FF-4607-AAEC-5F3E624D804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4" name="5 CuadroTexto" hidden="1">
          <a:extLst>
            <a:ext uri="{FF2B5EF4-FFF2-40B4-BE49-F238E27FC236}">
              <a16:creationId xmlns="" xmlns:a16="http://schemas.microsoft.com/office/drawing/2014/main" id="{C11216C9-EE7B-4E9C-AE79-2273BF28140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5" name="5 CuadroTexto" hidden="1">
          <a:extLst>
            <a:ext uri="{FF2B5EF4-FFF2-40B4-BE49-F238E27FC236}">
              <a16:creationId xmlns="" xmlns:a16="http://schemas.microsoft.com/office/drawing/2014/main" id="{80B88018-F630-4E72-91AB-5697A870563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6" name="5 CuadroTexto" hidden="1">
          <a:extLst>
            <a:ext uri="{FF2B5EF4-FFF2-40B4-BE49-F238E27FC236}">
              <a16:creationId xmlns="" xmlns:a16="http://schemas.microsoft.com/office/drawing/2014/main" id="{C31353A2-F44C-4EE1-8212-A11CC9E8594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7" name="5 CuadroTexto" hidden="1">
          <a:extLst>
            <a:ext uri="{FF2B5EF4-FFF2-40B4-BE49-F238E27FC236}">
              <a16:creationId xmlns="" xmlns:a16="http://schemas.microsoft.com/office/drawing/2014/main" id="{CC5B2D5A-2136-48FD-8576-E49396E4465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8" name="5 CuadroTexto" hidden="1">
          <a:extLst>
            <a:ext uri="{FF2B5EF4-FFF2-40B4-BE49-F238E27FC236}">
              <a16:creationId xmlns="" xmlns:a16="http://schemas.microsoft.com/office/drawing/2014/main" id="{C00D6BD8-92DB-4F92-A7F2-9F52C2C3D5F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49" name="5 CuadroTexto" hidden="1">
          <a:extLst>
            <a:ext uri="{FF2B5EF4-FFF2-40B4-BE49-F238E27FC236}">
              <a16:creationId xmlns="" xmlns:a16="http://schemas.microsoft.com/office/drawing/2014/main" id="{4A111E8E-59D3-423D-A4A0-0A5A8064004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50" name="5 CuadroTexto" hidden="1">
          <a:extLst>
            <a:ext uri="{FF2B5EF4-FFF2-40B4-BE49-F238E27FC236}">
              <a16:creationId xmlns="" xmlns:a16="http://schemas.microsoft.com/office/drawing/2014/main" id="{A85B8799-BBDF-4B20-9486-4D1C9584936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51" name="5 CuadroTexto" hidden="1">
          <a:extLst>
            <a:ext uri="{FF2B5EF4-FFF2-40B4-BE49-F238E27FC236}">
              <a16:creationId xmlns="" xmlns:a16="http://schemas.microsoft.com/office/drawing/2014/main" id="{A8E9E2DB-B450-4E09-9684-0E364D5CF06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52" name="5 CuadroTexto" hidden="1">
          <a:extLst>
            <a:ext uri="{FF2B5EF4-FFF2-40B4-BE49-F238E27FC236}">
              <a16:creationId xmlns="" xmlns:a16="http://schemas.microsoft.com/office/drawing/2014/main" id="{45CCE8C8-9BCD-448C-92E8-0E27C852318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953" name="5 CuadroTexto" hidden="1">
          <a:extLst>
            <a:ext uri="{FF2B5EF4-FFF2-40B4-BE49-F238E27FC236}">
              <a16:creationId xmlns="" xmlns:a16="http://schemas.microsoft.com/office/drawing/2014/main" id="{117C10EB-1012-4CF5-9672-879CF1F098E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54" name="877 CuadroTexto" hidden="1">
          <a:extLst>
            <a:ext uri="{FF2B5EF4-FFF2-40B4-BE49-F238E27FC236}">
              <a16:creationId xmlns="" xmlns:a16="http://schemas.microsoft.com/office/drawing/2014/main" id="{C6FB2386-148B-4F3F-9221-90ABC4B8450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55" name="3 CuadroTexto" hidden="1">
          <a:extLst>
            <a:ext uri="{FF2B5EF4-FFF2-40B4-BE49-F238E27FC236}">
              <a16:creationId xmlns="" xmlns:a16="http://schemas.microsoft.com/office/drawing/2014/main" id="{E7F14653-1DFC-46B9-B0F0-6FD4609CD09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56" name="5 CuadroTexto" hidden="1">
          <a:extLst>
            <a:ext uri="{FF2B5EF4-FFF2-40B4-BE49-F238E27FC236}">
              <a16:creationId xmlns="" xmlns:a16="http://schemas.microsoft.com/office/drawing/2014/main" id="{3DB06D46-8653-405E-AB09-2A045A29BC0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57" name="5 CuadroTexto" hidden="1">
          <a:extLst>
            <a:ext uri="{FF2B5EF4-FFF2-40B4-BE49-F238E27FC236}">
              <a16:creationId xmlns="" xmlns:a16="http://schemas.microsoft.com/office/drawing/2014/main" id="{041D7FD8-86C9-4123-BD2E-158D2959789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58" name="881 CuadroTexto" hidden="1">
          <a:extLst>
            <a:ext uri="{FF2B5EF4-FFF2-40B4-BE49-F238E27FC236}">
              <a16:creationId xmlns="" xmlns:a16="http://schemas.microsoft.com/office/drawing/2014/main" id="{18A2F169-4F78-466C-9B07-EB86E6BBEC55}"/>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59" name="5 CuadroTexto" hidden="1">
          <a:extLst>
            <a:ext uri="{FF2B5EF4-FFF2-40B4-BE49-F238E27FC236}">
              <a16:creationId xmlns="" xmlns:a16="http://schemas.microsoft.com/office/drawing/2014/main" id="{4FD93ACE-731C-4B86-A848-B9F9D727FCE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0" name="5 CuadroTexto" hidden="1">
          <a:extLst>
            <a:ext uri="{FF2B5EF4-FFF2-40B4-BE49-F238E27FC236}">
              <a16:creationId xmlns="" xmlns:a16="http://schemas.microsoft.com/office/drawing/2014/main" id="{571D7B66-41FA-413C-B348-F9A614EDA90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1" name="5 CuadroTexto" hidden="1">
          <a:extLst>
            <a:ext uri="{FF2B5EF4-FFF2-40B4-BE49-F238E27FC236}">
              <a16:creationId xmlns="" xmlns:a16="http://schemas.microsoft.com/office/drawing/2014/main" id="{2B15C6F3-0CE0-44DC-B470-8D3EE17CA39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2" name="5 CuadroTexto" hidden="1">
          <a:extLst>
            <a:ext uri="{FF2B5EF4-FFF2-40B4-BE49-F238E27FC236}">
              <a16:creationId xmlns="" xmlns:a16="http://schemas.microsoft.com/office/drawing/2014/main" id="{8307AD22-F9A3-4BCC-8098-EBB9F6DA967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3" name="5 CuadroTexto" hidden="1">
          <a:extLst>
            <a:ext uri="{FF2B5EF4-FFF2-40B4-BE49-F238E27FC236}">
              <a16:creationId xmlns="" xmlns:a16="http://schemas.microsoft.com/office/drawing/2014/main" id="{B41D3B57-2D0B-4C62-B77C-B5D4F0728CD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4" name="5 CuadroTexto" hidden="1">
          <a:extLst>
            <a:ext uri="{FF2B5EF4-FFF2-40B4-BE49-F238E27FC236}">
              <a16:creationId xmlns="" xmlns:a16="http://schemas.microsoft.com/office/drawing/2014/main" id="{3E822A35-44B8-4432-918C-91CEEC4A5B4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5" name="5 CuadroTexto" hidden="1">
          <a:extLst>
            <a:ext uri="{FF2B5EF4-FFF2-40B4-BE49-F238E27FC236}">
              <a16:creationId xmlns="" xmlns:a16="http://schemas.microsoft.com/office/drawing/2014/main" id="{D3A6285F-D0FE-4D7D-B358-C0F9A40E191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6" name="5 CuadroTexto" hidden="1">
          <a:extLst>
            <a:ext uri="{FF2B5EF4-FFF2-40B4-BE49-F238E27FC236}">
              <a16:creationId xmlns="" xmlns:a16="http://schemas.microsoft.com/office/drawing/2014/main" id="{2CA8D59F-28C8-4B02-91E4-35D9CFE998F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7" name="5 CuadroTexto" hidden="1">
          <a:extLst>
            <a:ext uri="{FF2B5EF4-FFF2-40B4-BE49-F238E27FC236}">
              <a16:creationId xmlns="" xmlns:a16="http://schemas.microsoft.com/office/drawing/2014/main" id="{721C2976-0B3C-430C-AD3B-06FD55FB504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8" name="5 CuadroTexto" hidden="1">
          <a:extLst>
            <a:ext uri="{FF2B5EF4-FFF2-40B4-BE49-F238E27FC236}">
              <a16:creationId xmlns="" xmlns:a16="http://schemas.microsoft.com/office/drawing/2014/main" id="{B98094FD-F6B3-444C-8F6D-B0D6980C3E8A}"/>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69" name="5 CuadroTexto" hidden="1">
          <a:extLst>
            <a:ext uri="{FF2B5EF4-FFF2-40B4-BE49-F238E27FC236}">
              <a16:creationId xmlns="" xmlns:a16="http://schemas.microsoft.com/office/drawing/2014/main" id="{71B4925F-6674-48A2-8EE7-92CF8821637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0" name="5 CuadroTexto" hidden="1">
          <a:extLst>
            <a:ext uri="{FF2B5EF4-FFF2-40B4-BE49-F238E27FC236}">
              <a16:creationId xmlns="" xmlns:a16="http://schemas.microsoft.com/office/drawing/2014/main" id="{663C878F-05B5-43EE-9A0B-08E7CE1009D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1" name="5 CuadroTexto" hidden="1">
          <a:extLst>
            <a:ext uri="{FF2B5EF4-FFF2-40B4-BE49-F238E27FC236}">
              <a16:creationId xmlns="" xmlns:a16="http://schemas.microsoft.com/office/drawing/2014/main" id="{DEEE54FE-C556-46AB-8D84-A932809D395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2" name="5 CuadroTexto" hidden="1">
          <a:extLst>
            <a:ext uri="{FF2B5EF4-FFF2-40B4-BE49-F238E27FC236}">
              <a16:creationId xmlns="" xmlns:a16="http://schemas.microsoft.com/office/drawing/2014/main" id="{BF90D0A0-2152-4FA5-BD56-4D8544AC441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3" name="5 CuadroTexto" hidden="1">
          <a:extLst>
            <a:ext uri="{FF2B5EF4-FFF2-40B4-BE49-F238E27FC236}">
              <a16:creationId xmlns="" xmlns:a16="http://schemas.microsoft.com/office/drawing/2014/main" id="{0E09CC2A-72F8-40E7-9CE5-909FDB98412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4" name="5 CuadroTexto" hidden="1">
          <a:extLst>
            <a:ext uri="{FF2B5EF4-FFF2-40B4-BE49-F238E27FC236}">
              <a16:creationId xmlns="" xmlns:a16="http://schemas.microsoft.com/office/drawing/2014/main" id="{71DE929B-B155-4AC7-8953-1B17B98BDA3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5" name="5 CuadroTexto" hidden="1">
          <a:extLst>
            <a:ext uri="{FF2B5EF4-FFF2-40B4-BE49-F238E27FC236}">
              <a16:creationId xmlns="" xmlns:a16="http://schemas.microsoft.com/office/drawing/2014/main" id="{4866FC1A-CF07-4C7B-B1F4-F9706A492A1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6" name="5 CuadroTexto" hidden="1">
          <a:extLst>
            <a:ext uri="{FF2B5EF4-FFF2-40B4-BE49-F238E27FC236}">
              <a16:creationId xmlns="" xmlns:a16="http://schemas.microsoft.com/office/drawing/2014/main" id="{5517AE19-7298-4624-A522-E8CC20E2F5A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7" name="5 CuadroTexto" hidden="1">
          <a:extLst>
            <a:ext uri="{FF2B5EF4-FFF2-40B4-BE49-F238E27FC236}">
              <a16:creationId xmlns="" xmlns:a16="http://schemas.microsoft.com/office/drawing/2014/main" id="{DD6A7550-71A3-41FC-A226-09F3C12C519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8" name="5 CuadroTexto" hidden="1">
          <a:extLst>
            <a:ext uri="{FF2B5EF4-FFF2-40B4-BE49-F238E27FC236}">
              <a16:creationId xmlns="" xmlns:a16="http://schemas.microsoft.com/office/drawing/2014/main" id="{CB15E32C-6FE6-46C8-8672-D9E61FEB7DA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79" name="5 CuadroTexto" hidden="1">
          <a:extLst>
            <a:ext uri="{FF2B5EF4-FFF2-40B4-BE49-F238E27FC236}">
              <a16:creationId xmlns="" xmlns:a16="http://schemas.microsoft.com/office/drawing/2014/main" id="{2C511CE9-7BDA-432F-ACB6-6FCEDB237DA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0" name="5 CuadroTexto" hidden="1">
          <a:extLst>
            <a:ext uri="{FF2B5EF4-FFF2-40B4-BE49-F238E27FC236}">
              <a16:creationId xmlns="" xmlns:a16="http://schemas.microsoft.com/office/drawing/2014/main" id="{AF47F60B-4E0B-4622-B437-C38FA074A55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1" name="5 CuadroTexto" hidden="1">
          <a:extLst>
            <a:ext uri="{FF2B5EF4-FFF2-40B4-BE49-F238E27FC236}">
              <a16:creationId xmlns="" xmlns:a16="http://schemas.microsoft.com/office/drawing/2014/main" id="{F8A75F8D-8915-4407-89A8-2F13336A340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2" name="5 CuadroTexto" hidden="1">
          <a:extLst>
            <a:ext uri="{FF2B5EF4-FFF2-40B4-BE49-F238E27FC236}">
              <a16:creationId xmlns="" xmlns:a16="http://schemas.microsoft.com/office/drawing/2014/main" id="{04AA94B3-D24F-436F-8FA3-86DB13A2FE7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3" name="5 CuadroTexto" hidden="1">
          <a:extLst>
            <a:ext uri="{FF2B5EF4-FFF2-40B4-BE49-F238E27FC236}">
              <a16:creationId xmlns="" xmlns:a16="http://schemas.microsoft.com/office/drawing/2014/main" id="{47D836FC-6E57-4D67-B3A6-4759BDCEF110}"/>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4" name="5 CuadroTexto" hidden="1">
          <a:extLst>
            <a:ext uri="{FF2B5EF4-FFF2-40B4-BE49-F238E27FC236}">
              <a16:creationId xmlns="" xmlns:a16="http://schemas.microsoft.com/office/drawing/2014/main" id="{D1EEF79F-E305-46FA-8B7B-47088F40E845}"/>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5" name="5 CuadroTexto" hidden="1">
          <a:extLst>
            <a:ext uri="{FF2B5EF4-FFF2-40B4-BE49-F238E27FC236}">
              <a16:creationId xmlns="" xmlns:a16="http://schemas.microsoft.com/office/drawing/2014/main" id="{CFACD165-4A8C-441A-BED7-A6C3F95CD2C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6" name="5 CuadroTexto" hidden="1">
          <a:extLst>
            <a:ext uri="{FF2B5EF4-FFF2-40B4-BE49-F238E27FC236}">
              <a16:creationId xmlns="" xmlns:a16="http://schemas.microsoft.com/office/drawing/2014/main" id="{936D9C65-5402-4DE1-8508-E8C30446CA20}"/>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7" name="5 CuadroTexto" hidden="1">
          <a:extLst>
            <a:ext uri="{FF2B5EF4-FFF2-40B4-BE49-F238E27FC236}">
              <a16:creationId xmlns="" xmlns:a16="http://schemas.microsoft.com/office/drawing/2014/main" id="{A012B979-300F-49F6-AA9F-77AE518DC45A}"/>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8" name="2 CuadroTexto" hidden="1">
          <a:extLst>
            <a:ext uri="{FF2B5EF4-FFF2-40B4-BE49-F238E27FC236}">
              <a16:creationId xmlns="" xmlns:a16="http://schemas.microsoft.com/office/drawing/2014/main" id="{0F257B3F-B33B-45AC-8B87-1C3378FC7BD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89" name="5 CuadroTexto" hidden="1">
          <a:extLst>
            <a:ext uri="{FF2B5EF4-FFF2-40B4-BE49-F238E27FC236}">
              <a16:creationId xmlns="" xmlns:a16="http://schemas.microsoft.com/office/drawing/2014/main" id="{72BDFA34-1D2E-47CA-979E-DC5CEF97E53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0" name="5 CuadroTexto" hidden="1">
          <a:extLst>
            <a:ext uri="{FF2B5EF4-FFF2-40B4-BE49-F238E27FC236}">
              <a16:creationId xmlns="" xmlns:a16="http://schemas.microsoft.com/office/drawing/2014/main" id="{275BB163-BDBF-4FD2-BCAC-79D2AAC0A43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1" name="5 CuadroTexto" hidden="1">
          <a:extLst>
            <a:ext uri="{FF2B5EF4-FFF2-40B4-BE49-F238E27FC236}">
              <a16:creationId xmlns="" xmlns:a16="http://schemas.microsoft.com/office/drawing/2014/main" id="{6DA3F4A9-B351-4080-A326-06B3062985A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2" name="5 CuadroTexto" hidden="1">
          <a:extLst>
            <a:ext uri="{FF2B5EF4-FFF2-40B4-BE49-F238E27FC236}">
              <a16:creationId xmlns="" xmlns:a16="http://schemas.microsoft.com/office/drawing/2014/main" id="{260C2C30-89D5-4AA7-B16C-BE39736E87A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3" name="5 CuadroTexto" hidden="1">
          <a:extLst>
            <a:ext uri="{FF2B5EF4-FFF2-40B4-BE49-F238E27FC236}">
              <a16:creationId xmlns="" xmlns:a16="http://schemas.microsoft.com/office/drawing/2014/main" id="{57AB8EB4-FDD7-400B-93E4-9CB31F9ADE0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4" name="5 CuadroTexto" hidden="1">
          <a:extLst>
            <a:ext uri="{FF2B5EF4-FFF2-40B4-BE49-F238E27FC236}">
              <a16:creationId xmlns="" xmlns:a16="http://schemas.microsoft.com/office/drawing/2014/main" id="{03FD1C2A-1161-4D4E-8DE1-3D4DC81C765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5" name="5 CuadroTexto" hidden="1">
          <a:extLst>
            <a:ext uri="{FF2B5EF4-FFF2-40B4-BE49-F238E27FC236}">
              <a16:creationId xmlns="" xmlns:a16="http://schemas.microsoft.com/office/drawing/2014/main" id="{E0320D01-DA47-4A40-BBF2-2B5C166EFC30}"/>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6" name="5 CuadroTexto" hidden="1">
          <a:extLst>
            <a:ext uri="{FF2B5EF4-FFF2-40B4-BE49-F238E27FC236}">
              <a16:creationId xmlns="" xmlns:a16="http://schemas.microsoft.com/office/drawing/2014/main" id="{2A7AB0C4-65AE-497D-9331-BE898821607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7" name="5 CuadroTexto" hidden="1">
          <a:extLst>
            <a:ext uri="{FF2B5EF4-FFF2-40B4-BE49-F238E27FC236}">
              <a16:creationId xmlns="" xmlns:a16="http://schemas.microsoft.com/office/drawing/2014/main" id="{8F4047AE-CCA8-445A-B02B-AD81E217D75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8" name="5 CuadroTexto" hidden="1">
          <a:extLst>
            <a:ext uri="{FF2B5EF4-FFF2-40B4-BE49-F238E27FC236}">
              <a16:creationId xmlns="" xmlns:a16="http://schemas.microsoft.com/office/drawing/2014/main" id="{FCE09D3A-28C9-4DF6-AF9D-A327161C7C1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999" name="5 CuadroTexto" hidden="1">
          <a:extLst>
            <a:ext uri="{FF2B5EF4-FFF2-40B4-BE49-F238E27FC236}">
              <a16:creationId xmlns="" xmlns:a16="http://schemas.microsoft.com/office/drawing/2014/main" id="{3CF400CB-0494-4E5E-B748-06D54AEC86D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0" name="5 CuadroTexto" hidden="1">
          <a:extLst>
            <a:ext uri="{FF2B5EF4-FFF2-40B4-BE49-F238E27FC236}">
              <a16:creationId xmlns="" xmlns:a16="http://schemas.microsoft.com/office/drawing/2014/main" id="{CE9F5CB4-B470-48D9-BC6E-0797DC542F0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1" name="5 CuadroTexto" hidden="1">
          <a:extLst>
            <a:ext uri="{FF2B5EF4-FFF2-40B4-BE49-F238E27FC236}">
              <a16:creationId xmlns="" xmlns:a16="http://schemas.microsoft.com/office/drawing/2014/main" id="{AB53B88C-5FDD-4961-A607-5CBCD547A66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2" name="5 CuadroTexto" hidden="1">
          <a:extLst>
            <a:ext uri="{FF2B5EF4-FFF2-40B4-BE49-F238E27FC236}">
              <a16:creationId xmlns="" xmlns:a16="http://schemas.microsoft.com/office/drawing/2014/main" id="{09E421BF-39F1-4E7F-80FD-9E60B2C2859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3" name="5 CuadroTexto" hidden="1">
          <a:extLst>
            <a:ext uri="{FF2B5EF4-FFF2-40B4-BE49-F238E27FC236}">
              <a16:creationId xmlns="" xmlns:a16="http://schemas.microsoft.com/office/drawing/2014/main" id="{6DE9C8AE-A0B7-4372-B41E-E09B933ECC1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4" name="5 CuadroTexto" hidden="1">
          <a:extLst>
            <a:ext uri="{FF2B5EF4-FFF2-40B4-BE49-F238E27FC236}">
              <a16:creationId xmlns="" xmlns:a16="http://schemas.microsoft.com/office/drawing/2014/main" id="{B01E2511-868B-4BA2-ACD0-3D6268F4F9A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5" name="5 CuadroTexto" hidden="1">
          <a:extLst>
            <a:ext uri="{FF2B5EF4-FFF2-40B4-BE49-F238E27FC236}">
              <a16:creationId xmlns="" xmlns:a16="http://schemas.microsoft.com/office/drawing/2014/main" id="{547EEFED-7B8F-4563-8444-6EFF88519754}"/>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6" name="5 CuadroTexto" hidden="1">
          <a:extLst>
            <a:ext uri="{FF2B5EF4-FFF2-40B4-BE49-F238E27FC236}">
              <a16:creationId xmlns="" xmlns:a16="http://schemas.microsoft.com/office/drawing/2014/main" id="{574EAD5D-126F-4B06-ADEA-F8005271B7C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7" name="103 CuadroTexto" hidden="1">
          <a:extLst>
            <a:ext uri="{FF2B5EF4-FFF2-40B4-BE49-F238E27FC236}">
              <a16:creationId xmlns="" xmlns:a16="http://schemas.microsoft.com/office/drawing/2014/main" id="{33249EFD-ED06-42D5-9372-98CC21637D8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8" name="2 CuadroTexto" hidden="1">
          <a:extLst>
            <a:ext uri="{FF2B5EF4-FFF2-40B4-BE49-F238E27FC236}">
              <a16:creationId xmlns="" xmlns:a16="http://schemas.microsoft.com/office/drawing/2014/main" id="{793F6A76-66EC-4A8D-B463-0EE5E4CC715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09" name="106 CuadroTexto" hidden="1">
          <a:extLst>
            <a:ext uri="{FF2B5EF4-FFF2-40B4-BE49-F238E27FC236}">
              <a16:creationId xmlns="" xmlns:a16="http://schemas.microsoft.com/office/drawing/2014/main" id="{E2F7C03A-3BE3-432B-9C7D-EC9C6C390E9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0" name="2 CuadroTexto" hidden="1">
          <a:extLst>
            <a:ext uri="{FF2B5EF4-FFF2-40B4-BE49-F238E27FC236}">
              <a16:creationId xmlns="" xmlns:a16="http://schemas.microsoft.com/office/drawing/2014/main" id="{9C5EEBB5-4166-43DE-861F-69519A03BC6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1" name="5 CuadroTexto" hidden="1">
          <a:extLst>
            <a:ext uri="{FF2B5EF4-FFF2-40B4-BE49-F238E27FC236}">
              <a16:creationId xmlns="" xmlns:a16="http://schemas.microsoft.com/office/drawing/2014/main" id="{54F72379-6919-4FB8-A02A-0CDDFA1F880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2" name="5 CuadroTexto" hidden="1">
          <a:extLst>
            <a:ext uri="{FF2B5EF4-FFF2-40B4-BE49-F238E27FC236}">
              <a16:creationId xmlns="" xmlns:a16="http://schemas.microsoft.com/office/drawing/2014/main" id="{69B3A05A-B241-4BE1-ABBA-ACEDFE111EF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3" name="5 CuadroTexto" hidden="1">
          <a:extLst>
            <a:ext uri="{FF2B5EF4-FFF2-40B4-BE49-F238E27FC236}">
              <a16:creationId xmlns="" xmlns:a16="http://schemas.microsoft.com/office/drawing/2014/main" id="{AD260767-2DDC-42A2-A8CE-4A76B93688A4}"/>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4" name="5 CuadroTexto" hidden="1">
          <a:extLst>
            <a:ext uri="{FF2B5EF4-FFF2-40B4-BE49-F238E27FC236}">
              <a16:creationId xmlns="" xmlns:a16="http://schemas.microsoft.com/office/drawing/2014/main" id="{7682122E-2D0D-4FC4-829B-00A7BD13C51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5" name="5 CuadroTexto" hidden="1">
          <a:extLst>
            <a:ext uri="{FF2B5EF4-FFF2-40B4-BE49-F238E27FC236}">
              <a16:creationId xmlns="" xmlns:a16="http://schemas.microsoft.com/office/drawing/2014/main" id="{A3E913E7-5DE9-4787-9986-9DD7F531D0D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6" name="5 CuadroTexto" hidden="1">
          <a:extLst>
            <a:ext uri="{FF2B5EF4-FFF2-40B4-BE49-F238E27FC236}">
              <a16:creationId xmlns="" xmlns:a16="http://schemas.microsoft.com/office/drawing/2014/main" id="{C84EC3F2-DE6A-47D3-B126-C5921D123B2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7" name="5 CuadroTexto" hidden="1">
          <a:extLst>
            <a:ext uri="{FF2B5EF4-FFF2-40B4-BE49-F238E27FC236}">
              <a16:creationId xmlns="" xmlns:a16="http://schemas.microsoft.com/office/drawing/2014/main" id="{CC95F410-D794-42A0-A2D3-5DC641AB370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8" name="5 CuadroTexto" hidden="1">
          <a:extLst>
            <a:ext uri="{FF2B5EF4-FFF2-40B4-BE49-F238E27FC236}">
              <a16:creationId xmlns="" xmlns:a16="http://schemas.microsoft.com/office/drawing/2014/main" id="{3846E31E-E513-4881-8808-C8ECA45FD33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19" name="5 CuadroTexto" hidden="1">
          <a:extLst>
            <a:ext uri="{FF2B5EF4-FFF2-40B4-BE49-F238E27FC236}">
              <a16:creationId xmlns="" xmlns:a16="http://schemas.microsoft.com/office/drawing/2014/main" id="{3BAD27A5-1881-4937-A9AE-481BC209BD3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20" name="5 CuadroTexto" hidden="1">
          <a:extLst>
            <a:ext uri="{FF2B5EF4-FFF2-40B4-BE49-F238E27FC236}">
              <a16:creationId xmlns="" xmlns:a16="http://schemas.microsoft.com/office/drawing/2014/main" id="{487D9E09-43AE-42A8-BA40-641BAE70FFE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21" name="5 CuadroTexto" hidden="1">
          <a:extLst>
            <a:ext uri="{FF2B5EF4-FFF2-40B4-BE49-F238E27FC236}">
              <a16:creationId xmlns="" xmlns:a16="http://schemas.microsoft.com/office/drawing/2014/main" id="{C69E6FDF-E72A-44DE-B3EF-242EC8F2660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22" name="5 CuadroTexto" hidden="1">
          <a:extLst>
            <a:ext uri="{FF2B5EF4-FFF2-40B4-BE49-F238E27FC236}">
              <a16:creationId xmlns="" xmlns:a16="http://schemas.microsoft.com/office/drawing/2014/main" id="{F30F4CBE-0CFD-4267-B238-60CB1B89620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23" name="5 CuadroTexto" hidden="1">
          <a:extLst>
            <a:ext uri="{FF2B5EF4-FFF2-40B4-BE49-F238E27FC236}">
              <a16:creationId xmlns="" xmlns:a16="http://schemas.microsoft.com/office/drawing/2014/main" id="{07D0C704-6CA0-4896-8A49-6DE221645D1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24" name="5 CuadroTexto" hidden="1">
          <a:extLst>
            <a:ext uri="{FF2B5EF4-FFF2-40B4-BE49-F238E27FC236}">
              <a16:creationId xmlns="" xmlns:a16="http://schemas.microsoft.com/office/drawing/2014/main" id="{0FF912E0-D7DC-4CC7-8CF1-AE0060D73EA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25" name="5 CuadroTexto" hidden="1">
          <a:extLst>
            <a:ext uri="{FF2B5EF4-FFF2-40B4-BE49-F238E27FC236}">
              <a16:creationId xmlns="" xmlns:a16="http://schemas.microsoft.com/office/drawing/2014/main" id="{A36DF10A-5FED-4F94-9C35-5AE18C8D532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026" name="5 CuadroTexto" hidden="1">
          <a:extLst>
            <a:ext uri="{FF2B5EF4-FFF2-40B4-BE49-F238E27FC236}">
              <a16:creationId xmlns="" xmlns:a16="http://schemas.microsoft.com/office/drawing/2014/main" id="{0B3BEB46-54B3-4C97-B74D-E86F417CCA4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27" name="220 CuadroTexto" hidden="1">
          <a:extLst>
            <a:ext uri="{FF2B5EF4-FFF2-40B4-BE49-F238E27FC236}">
              <a16:creationId xmlns="" xmlns:a16="http://schemas.microsoft.com/office/drawing/2014/main" id="{6C000523-9385-450F-A30F-B8FC7C08E55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28" name="3 CuadroTexto" hidden="1">
          <a:extLst>
            <a:ext uri="{FF2B5EF4-FFF2-40B4-BE49-F238E27FC236}">
              <a16:creationId xmlns="" xmlns:a16="http://schemas.microsoft.com/office/drawing/2014/main" id="{D268EC91-F349-4E37-AF12-C0289720F10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29" name="5 CuadroTexto" hidden="1">
          <a:extLst>
            <a:ext uri="{FF2B5EF4-FFF2-40B4-BE49-F238E27FC236}">
              <a16:creationId xmlns="" xmlns:a16="http://schemas.microsoft.com/office/drawing/2014/main" id="{FD988FD4-C724-48AF-8142-1E4191777CA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0" name="5 CuadroTexto" hidden="1">
          <a:extLst>
            <a:ext uri="{FF2B5EF4-FFF2-40B4-BE49-F238E27FC236}">
              <a16:creationId xmlns="" xmlns:a16="http://schemas.microsoft.com/office/drawing/2014/main" id="{1EE525BF-8853-4A60-A4F1-7FCE052336C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1" name="224 CuadroTexto" hidden="1">
          <a:extLst>
            <a:ext uri="{FF2B5EF4-FFF2-40B4-BE49-F238E27FC236}">
              <a16:creationId xmlns="" xmlns:a16="http://schemas.microsoft.com/office/drawing/2014/main" id="{E4AFC36F-C4F5-48FE-AFD8-EA33EDAB5A5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2" name="5 CuadroTexto" hidden="1">
          <a:extLst>
            <a:ext uri="{FF2B5EF4-FFF2-40B4-BE49-F238E27FC236}">
              <a16:creationId xmlns="" xmlns:a16="http://schemas.microsoft.com/office/drawing/2014/main" id="{1289FCBF-5E30-4353-A5AE-2DB191CA41E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3" name="5 CuadroTexto" hidden="1">
          <a:extLst>
            <a:ext uri="{FF2B5EF4-FFF2-40B4-BE49-F238E27FC236}">
              <a16:creationId xmlns="" xmlns:a16="http://schemas.microsoft.com/office/drawing/2014/main" id="{DF0EFB3E-44B4-4A5D-98B8-0F41ED78AC0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4" name="5 CuadroTexto" hidden="1">
          <a:extLst>
            <a:ext uri="{FF2B5EF4-FFF2-40B4-BE49-F238E27FC236}">
              <a16:creationId xmlns="" xmlns:a16="http://schemas.microsoft.com/office/drawing/2014/main" id="{AC3C03DF-4D87-45F8-804E-C1F10F50DCD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5" name="5 CuadroTexto" hidden="1">
          <a:extLst>
            <a:ext uri="{FF2B5EF4-FFF2-40B4-BE49-F238E27FC236}">
              <a16:creationId xmlns="" xmlns:a16="http://schemas.microsoft.com/office/drawing/2014/main" id="{A07D4C3D-A189-4C9A-890B-53DF2D6E3A6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6" name="5 CuadroTexto" hidden="1">
          <a:extLst>
            <a:ext uri="{FF2B5EF4-FFF2-40B4-BE49-F238E27FC236}">
              <a16:creationId xmlns="" xmlns:a16="http://schemas.microsoft.com/office/drawing/2014/main" id="{3F2778E9-C4B9-4A6E-9B4C-7B33AB6604F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7" name="5 CuadroTexto" hidden="1">
          <a:extLst>
            <a:ext uri="{FF2B5EF4-FFF2-40B4-BE49-F238E27FC236}">
              <a16:creationId xmlns="" xmlns:a16="http://schemas.microsoft.com/office/drawing/2014/main" id="{2390C35F-646E-4AC7-A5BD-A2F0353FEAD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8" name="5 CuadroTexto" hidden="1">
          <a:extLst>
            <a:ext uri="{FF2B5EF4-FFF2-40B4-BE49-F238E27FC236}">
              <a16:creationId xmlns="" xmlns:a16="http://schemas.microsoft.com/office/drawing/2014/main" id="{7FD89AE6-5991-4293-81B6-2B92BDA3391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39" name="5 CuadroTexto" hidden="1">
          <a:extLst>
            <a:ext uri="{FF2B5EF4-FFF2-40B4-BE49-F238E27FC236}">
              <a16:creationId xmlns="" xmlns:a16="http://schemas.microsoft.com/office/drawing/2014/main" id="{897E3CE8-065B-42D7-A029-348B77E3177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0" name="5 CuadroTexto" hidden="1">
          <a:extLst>
            <a:ext uri="{FF2B5EF4-FFF2-40B4-BE49-F238E27FC236}">
              <a16:creationId xmlns="" xmlns:a16="http://schemas.microsoft.com/office/drawing/2014/main" id="{462143AA-9914-4B6E-A194-197EAD6ECDD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1" name="5 CuadroTexto" hidden="1">
          <a:extLst>
            <a:ext uri="{FF2B5EF4-FFF2-40B4-BE49-F238E27FC236}">
              <a16:creationId xmlns="" xmlns:a16="http://schemas.microsoft.com/office/drawing/2014/main" id="{0D7B72AF-B299-4D9D-B1C6-11262432B6C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2" name="5 CuadroTexto" hidden="1">
          <a:extLst>
            <a:ext uri="{FF2B5EF4-FFF2-40B4-BE49-F238E27FC236}">
              <a16:creationId xmlns="" xmlns:a16="http://schemas.microsoft.com/office/drawing/2014/main" id="{5C141ECF-7A67-47F3-A9AE-201D48D9F1E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3" name="5 CuadroTexto" hidden="1">
          <a:extLst>
            <a:ext uri="{FF2B5EF4-FFF2-40B4-BE49-F238E27FC236}">
              <a16:creationId xmlns="" xmlns:a16="http://schemas.microsoft.com/office/drawing/2014/main" id="{91E71BB5-C943-4286-8020-F30F490CF6F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4" name="5 CuadroTexto" hidden="1">
          <a:extLst>
            <a:ext uri="{FF2B5EF4-FFF2-40B4-BE49-F238E27FC236}">
              <a16:creationId xmlns="" xmlns:a16="http://schemas.microsoft.com/office/drawing/2014/main" id="{A160F32A-342B-4F0E-8AF7-BD9A2011DF9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5" name="5 CuadroTexto" hidden="1">
          <a:extLst>
            <a:ext uri="{FF2B5EF4-FFF2-40B4-BE49-F238E27FC236}">
              <a16:creationId xmlns="" xmlns:a16="http://schemas.microsoft.com/office/drawing/2014/main" id="{75A09976-EE3B-45B0-BA7F-B9061D26E0F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6" name="5 CuadroTexto" hidden="1">
          <a:extLst>
            <a:ext uri="{FF2B5EF4-FFF2-40B4-BE49-F238E27FC236}">
              <a16:creationId xmlns="" xmlns:a16="http://schemas.microsoft.com/office/drawing/2014/main" id="{DAD3E4BF-DCAF-4E8F-8068-AA6372AEB25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7" name="5 CuadroTexto" hidden="1">
          <a:extLst>
            <a:ext uri="{FF2B5EF4-FFF2-40B4-BE49-F238E27FC236}">
              <a16:creationId xmlns="" xmlns:a16="http://schemas.microsoft.com/office/drawing/2014/main" id="{7696DA0A-A08C-4AFE-A082-104209191C4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8" name="5 CuadroTexto" hidden="1">
          <a:extLst>
            <a:ext uri="{FF2B5EF4-FFF2-40B4-BE49-F238E27FC236}">
              <a16:creationId xmlns="" xmlns:a16="http://schemas.microsoft.com/office/drawing/2014/main" id="{57A0F4C3-B6C3-4F40-B7FF-1074DCD00D1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49" name="5 CuadroTexto" hidden="1">
          <a:extLst>
            <a:ext uri="{FF2B5EF4-FFF2-40B4-BE49-F238E27FC236}">
              <a16:creationId xmlns="" xmlns:a16="http://schemas.microsoft.com/office/drawing/2014/main" id="{C5924CE1-B2E9-4444-B534-C4CD8DEAD43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0" name="5 CuadroTexto" hidden="1">
          <a:extLst>
            <a:ext uri="{FF2B5EF4-FFF2-40B4-BE49-F238E27FC236}">
              <a16:creationId xmlns="" xmlns:a16="http://schemas.microsoft.com/office/drawing/2014/main" id="{EE75718D-8E6C-46A1-8296-1CB34AFCEC8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1" name="5 CuadroTexto" hidden="1">
          <a:extLst>
            <a:ext uri="{FF2B5EF4-FFF2-40B4-BE49-F238E27FC236}">
              <a16:creationId xmlns="" xmlns:a16="http://schemas.microsoft.com/office/drawing/2014/main" id="{67169A8F-24D2-48D3-B853-F40E04E6152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2" name="5 CuadroTexto" hidden="1">
          <a:extLst>
            <a:ext uri="{FF2B5EF4-FFF2-40B4-BE49-F238E27FC236}">
              <a16:creationId xmlns="" xmlns:a16="http://schemas.microsoft.com/office/drawing/2014/main" id="{66650068-6B52-4F05-9E1A-1BF212E2875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3" name="5 CuadroTexto" hidden="1">
          <a:extLst>
            <a:ext uri="{FF2B5EF4-FFF2-40B4-BE49-F238E27FC236}">
              <a16:creationId xmlns="" xmlns:a16="http://schemas.microsoft.com/office/drawing/2014/main" id="{AD7DE221-4061-4FEC-AAE0-E7EC1C00CB8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4" name="5 CuadroTexto" hidden="1">
          <a:extLst>
            <a:ext uri="{FF2B5EF4-FFF2-40B4-BE49-F238E27FC236}">
              <a16:creationId xmlns="" xmlns:a16="http://schemas.microsoft.com/office/drawing/2014/main" id="{B7C265AD-8801-4C80-B643-3E036A9633B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5" name="5 CuadroTexto" hidden="1">
          <a:extLst>
            <a:ext uri="{FF2B5EF4-FFF2-40B4-BE49-F238E27FC236}">
              <a16:creationId xmlns="" xmlns:a16="http://schemas.microsoft.com/office/drawing/2014/main" id="{3A86F7EB-8BBB-48DB-BE48-FB8CD36ECDA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6" name="5 CuadroTexto" hidden="1">
          <a:extLst>
            <a:ext uri="{FF2B5EF4-FFF2-40B4-BE49-F238E27FC236}">
              <a16:creationId xmlns="" xmlns:a16="http://schemas.microsoft.com/office/drawing/2014/main" id="{446884D6-7668-45B1-B4F9-88B9F2E8A02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7" name="5 CuadroTexto" hidden="1">
          <a:extLst>
            <a:ext uri="{FF2B5EF4-FFF2-40B4-BE49-F238E27FC236}">
              <a16:creationId xmlns="" xmlns:a16="http://schemas.microsoft.com/office/drawing/2014/main" id="{5855741A-2832-4202-95CF-48C4B5A8348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8" name="5 CuadroTexto" hidden="1">
          <a:extLst>
            <a:ext uri="{FF2B5EF4-FFF2-40B4-BE49-F238E27FC236}">
              <a16:creationId xmlns="" xmlns:a16="http://schemas.microsoft.com/office/drawing/2014/main" id="{E81E0753-9736-4E37-804C-5B84D73F897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59" name="5 CuadroTexto" hidden="1">
          <a:extLst>
            <a:ext uri="{FF2B5EF4-FFF2-40B4-BE49-F238E27FC236}">
              <a16:creationId xmlns="" xmlns:a16="http://schemas.microsoft.com/office/drawing/2014/main" id="{3BA63C09-6623-4D06-BF33-BDA255EACF2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0" name="5 CuadroTexto" hidden="1">
          <a:extLst>
            <a:ext uri="{FF2B5EF4-FFF2-40B4-BE49-F238E27FC236}">
              <a16:creationId xmlns="" xmlns:a16="http://schemas.microsoft.com/office/drawing/2014/main" id="{9C34097D-1CEB-450E-B342-C7580B51F37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1" name="2 CuadroTexto" hidden="1">
          <a:extLst>
            <a:ext uri="{FF2B5EF4-FFF2-40B4-BE49-F238E27FC236}">
              <a16:creationId xmlns="" xmlns:a16="http://schemas.microsoft.com/office/drawing/2014/main" id="{F70E4181-57EB-425B-B27F-D3D0D8FF6E8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2" name="5 CuadroTexto" hidden="1">
          <a:extLst>
            <a:ext uri="{FF2B5EF4-FFF2-40B4-BE49-F238E27FC236}">
              <a16:creationId xmlns="" xmlns:a16="http://schemas.microsoft.com/office/drawing/2014/main" id="{2C4C4127-342A-4351-A85B-2429413F24A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3" name="5 CuadroTexto" hidden="1">
          <a:extLst>
            <a:ext uri="{FF2B5EF4-FFF2-40B4-BE49-F238E27FC236}">
              <a16:creationId xmlns="" xmlns:a16="http://schemas.microsoft.com/office/drawing/2014/main" id="{15F07426-C0F7-4F3F-B5F8-FDE59AFADA3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4" name="5 CuadroTexto" hidden="1">
          <a:extLst>
            <a:ext uri="{FF2B5EF4-FFF2-40B4-BE49-F238E27FC236}">
              <a16:creationId xmlns="" xmlns:a16="http://schemas.microsoft.com/office/drawing/2014/main" id="{1226C407-C908-41FE-94B8-D29BCEFC853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5" name="5 CuadroTexto" hidden="1">
          <a:extLst>
            <a:ext uri="{FF2B5EF4-FFF2-40B4-BE49-F238E27FC236}">
              <a16:creationId xmlns="" xmlns:a16="http://schemas.microsoft.com/office/drawing/2014/main" id="{05AEC6DA-60E6-4616-8C41-D32D0A2ACA0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6" name="5 CuadroTexto" hidden="1">
          <a:extLst>
            <a:ext uri="{FF2B5EF4-FFF2-40B4-BE49-F238E27FC236}">
              <a16:creationId xmlns="" xmlns:a16="http://schemas.microsoft.com/office/drawing/2014/main" id="{84481062-2F87-4823-9D0F-4618E18B2A6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7" name="5 CuadroTexto" hidden="1">
          <a:extLst>
            <a:ext uri="{FF2B5EF4-FFF2-40B4-BE49-F238E27FC236}">
              <a16:creationId xmlns="" xmlns:a16="http://schemas.microsoft.com/office/drawing/2014/main" id="{74171BC0-161F-4359-B346-74CE0D7A3A5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8" name="5 CuadroTexto" hidden="1">
          <a:extLst>
            <a:ext uri="{FF2B5EF4-FFF2-40B4-BE49-F238E27FC236}">
              <a16:creationId xmlns="" xmlns:a16="http://schemas.microsoft.com/office/drawing/2014/main" id="{9E7D8DC8-DEF6-4F29-A2DD-7CBA6ECECFC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69" name="5 CuadroTexto" hidden="1">
          <a:extLst>
            <a:ext uri="{FF2B5EF4-FFF2-40B4-BE49-F238E27FC236}">
              <a16:creationId xmlns="" xmlns:a16="http://schemas.microsoft.com/office/drawing/2014/main" id="{C45F7395-3370-4A1E-9BC2-3BD4489047A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0" name="5 CuadroTexto" hidden="1">
          <a:extLst>
            <a:ext uri="{FF2B5EF4-FFF2-40B4-BE49-F238E27FC236}">
              <a16:creationId xmlns="" xmlns:a16="http://schemas.microsoft.com/office/drawing/2014/main" id="{EBE1C3C3-9648-4964-8F0D-DAA6C2C9984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1" name="5 CuadroTexto" hidden="1">
          <a:extLst>
            <a:ext uri="{FF2B5EF4-FFF2-40B4-BE49-F238E27FC236}">
              <a16:creationId xmlns="" xmlns:a16="http://schemas.microsoft.com/office/drawing/2014/main" id="{50597383-2A5A-4C97-99D1-3B67FC85564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2" name="5 CuadroTexto" hidden="1">
          <a:extLst>
            <a:ext uri="{FF2B5EF4-FFF2-40B4-BE49-F238E27FC236}">
              <a16:creationId xmlns="" xmlns:a16="http://schemas.microsoft.com/office/drawing/2014/main" id="{E658BE1A-1620-4DEA-960E-B2C7CE5A811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3" name="5 CuadroTexto" hidden="1">
          <a:extLst>
            <a:ext uri="{FF2B5EF4-FFF2-40B4-BE49-F238E27FC236}">
              <a16:creationId xmlns="" xmlns:a16="http://schemas.microsoft.com/office/drawing/2014/main" id="{51409255-BCC0-4143-BB1C-D97A0F842D5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4" name="5 CuadroTexto" hidden="1">
          <a:extLst>
            <a:ext uri="{FF2B5EF4-FFF2-40B4-BE49-F238E27FC236}">
              <a16:creationId xmlns="" xmlns:a16="http://schemas.microsoft.com/office/drawing/2014/main" id="{5E76000D-86C3-40DB-A696-A4C12D18B8D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5" name="5 CuadroTexto" hidden="1">
          <a:extLst>
            <a:ext uri="{FF2B5EF4-FFF2-40B4-BE49-F238E27FC236}">
              <a16:creationId xmlns="" xmlns:a16="http://schemas.microsoft.com/office/drawing/2014/main" id="{6DBADAD1-C5CD-41D2-AABC-F2B910C2E58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6" name="5 CuadroTexto" hidden="1">
          <a:extLst>
            <a:ext uri="{FF2B5EF4-FFF2-40B4-BE49-F238E27FC236}">
              <a16:creationId xmlns="" xmlns:a16="http://schemas.microsoft.com/office/drawing/2014/main" id="{F665590E-1121-495B-BA0A-2CCC56D664E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7" name="5 CuadroTexto" hidden="1">
          <a:extLst>
            <a:ext uri="{FF2B5EF4-FFF2-40B4-BE49-F238E27FC236}">
              <a16:creationId xmlns="" xmlns:a16="http://schemas.microsoft.com/office/drawing/2014/main" id="{8621F9F0-C32F-4A4A-90F4-4987E4AEC13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8" name="5 CuadroTexto" hidden="1">
          <a:extLst>
            <a:ext uri="{FF2B5EF4-FFF2-40B4-BE49-F238E27FC236}">
              <a16:creationId xmlns="" xmlns:a16="http://schemas.microsoft.com/office/drawing/2014/main" id="{A8454EFF-0209-45EA-A3BF-82F51BF6285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79" name="5 CuadroTexto" hidden="1">
          <a:extLst>
            <a:ext uri="{FF2B5EF4-FFF2-40B4-BE49-F238E27FC236}">
              <a16:creationId xmlns="" xmlns:a16="http://schemas.microsoft.com/office/drawing/2014/main" id="{464EE7C3-A937-48D7-A830-D1EFE654317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0" name="103 CuadroTexto" hidden="1">
          <a:extLst>
            <a:ext uri="{FF2B5EF4-FFF2-40B4-BE49-F238E27FC236}">
              <a16:creationId xmlns="" xmlns:a16="http://schemas.microsoft.com/office/drawing/2014/main" id="{0B46C41F-335F-424E-B895-405E5AD7D38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1" name="2 CuadroTexto" hidden="1">
          <a:extLst>
            <a:ext uri="{FF2B5EF4-FFF2-40B4-BE49-F238E27FC236}">
              <a16:creationId xmlns="" xmlns:a16="http://schemas.microsoft.com/office/drawing/2014/main" id="{1855AFF2-F68F-4BD3-A142-02604CA69F1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2" name="106 CuadroTexto" hidden="1">
          <a:extLst>
            <a:ext uri="{FF2B5EF4-FFF2-40B4-BE49-F238E27FC236}">
              <a16:creationId xmlns="" xmlns:a16="http://schemas.microsoft.com/office/drawing/2014/main" id="{C19B63A6-2D82-4614-85D9-3B885E4B7D4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3" name="2 CuadroTexto" hidden="1">
          <a:extLst>
            <a:ext uri="{FF2B5EF4-FFF2-40B4-BE49-F238E27FC236}">
              <a16:creationId xmlns="" xmlns:a16="http://schemas.microsoft.com/office/drawing/2014/main" id="{A2BF4D03-52FE-47F9-9775-413F1A8B34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4" name="5 CuadroTexto" hidden="1">
          <a:extLst>
            <a:ext uri="{FF2B5EF4-FFF2-40B4-BE49-F238E27FC236}">
              <a16:creationId xmlns="" xmlns:a16="http://schemas.microsoft.com/office/drawing/2014/main" id="{02F4918F-16EF-4278-919C-E9CC7325539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5" name="5 CuadroTexto" hidden="1">
          <a:extLst>
            <a:ext uri="{FF2B5EF4-FFF2-40B4-BE49-F238E27FC236}">
              <a16:creationId xmlns="" xmlns:a16="http://schemas.microsoft.com/office/drawing/2014/main" id="{417779AC-EC44-4D60-A6B4-6618EDFAFC2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6" name="5 CuadroTexto" hidden="1">
          <a:extLst>
            <a:ext uri="{FF2B5EF4-FFF2-40B4-BE49-F238E27FC236}">
              <a16:creationId xmlns="" xmlns:a16="http://schemas.microsoft.com/office/drawing/2014/main" id="{D6D66BDF-1C58-45E5-A6F4-A1DCCBCE619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7" name="5 CuadroTexto" hidden="1">
          <a:extLst>
            <a:ext uri="{FF2B5EF4-FFF2-40B4-BE49-F238E27FC236}">
              <a16:creationId xmlns="" xmlns:a16="http://schemas.microsoft.com/office/drawing/2014/main" id="{2C815D5B-A12F-46B4-BB7C-409D84ADC76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8" name="5 CuadroTexto" hidden="1">
          <a:extLst>
            <a:ext uri="{FF2B5EF4-FFF2-40B4-BE49-F238E27FC236}">
              <a16:creationId xmlns="" xmlns:a16="http://schemas.microsoft.com/office/drawing/2014/main" id="{0B4AD16B-4B91-4307-867D-2AD697F5B2D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89" name="5 CuadroTexto" hidden="1">
          <a:extLst>
            <a:ext uri="{FF2B5EF4-FFF2-40B4-BE49-F238E27FC236}">
              <a16:creationId xmlns="" xmlns:a16="http://schemas.microsoft.com/office/drawing/2014/main" id="{7E40BBB0-2EA0-41C8-8845-C8D266429B7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0" name="5 CuadroTexto" hidden="1">
          <a:extLst>
            <a:ext uri="{FF2B5EF4-FFF2-40B4-BE49-F238E27FC236}">
              <a16:creationId xmlns="" xmlns:a16="http://schemas.microsoft.com/office/drawing/2014/main" id="{B46912A8-B8DE-4846-8DE3-75E31EE2456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1" name="5 CuadroTexto" hidden="1">
          <a:extLst>
            <a:ext uri="{FF2B5EF4-FFF2-40B4-BE49-F238E27FC236}">
              <a16:creationId xmlns="" xmlns:a16="http://schemas.microsoft.com/office/drawing/2014/main" id="{098F3F45-8442-4DA5-B62F-CF872B2BA04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2" name="5 CuadroTexto" hidden="1">
          <a:extLst>
            <a:ext uri="{FF2B5EF4-FFF2-40B4-BE49-F238E27FC236}">
              <a16:creationId xmlns="" xmlns:a16="http://schemas.microsoft.com/office/drawing/2014/main" id="{003AEFC7-0079-40D6-9B2F-5BD6595E84E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3" name="5 CuadroTexto" hidden="1">
          <a:extLst>
            <a:ext uri="{FF2B5EF4-FFF2-40B4-BE49-F238E27FC236}">
              <a16:creationId xmlns="" xmlns:a16="http://schemas.microsoft.com/office/drawing/2014/main" id="{832561C4-DFB9-4194-BB1D-932E48B037B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4" name="5 CuadroTexto" hidden="1">
          <a:extLst>
            <a:ext uri="{FF2B5EF4-FFF2-40B4-BE49-F238E27FC236}">
              <a16:creationId xmlns="" xmlns:a16="http://schemas.microsoft.com/office/drawing/2014/main" id="{F59C4987-3432-47A8-8BE5-051AC269C5E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5" name="5 CuadroTexto" hidden="1">
          <a:extLst>
            <a:ext uri="{FF2B5EF4-FFF2-40B4-BE49-F238E27FC236}">
              <a16:creationId xmlns="" xmlns:a16="http://schemas.microsoft.com/office/drawing/2014/main" id="{3FA3A857-3E7D-4708-AA94-CA2EEA514F6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6" name="5 CuadroTexto" hidden="1">
          <a:extLst>
            <a:ext uri="{FF2B5EF4-FFF2-40B4-BE49-F238E27FC236}">
              <a16:creationId xmlns="" xmlns:a16="http://schemas.microsoft.com/office/drawing/2014/main" id="{EC0B0183-D7D3-4849-83A0-8D7722AB34C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7" name="5 CuadroTexto" hidden="1">
          <a:extLst>
            <a:ext uri="{FF2B5EF4-FFF2-40B4-BE49-F238E27FC236}">
              <a16:creationId xmlns="" xmlns:a16="http://schemas.microsoft.com/office/drawing/2014/main" id="{7091EEFD-0D70-46DD-AADA-4A5B74EBDBB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8" name="5 CuadroTexto" hidden="1">
          <a:extLst>
            <a:ext uri="{FF2B5EF4-FFF2-40B4-BE49-F238E27FC236}">
              <a16:creationId xmlns="" xmlns:a16="http://schemas.microsoft.com/office/drawing/2014/main" id="{28DF45E5-DD06-42D0-AA21-252D7B32924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099" name="5 CuadroTexto" hidden="1">
          <a:extLst>
            <a:ext uri="{FF2B5EF4-FFF2-40B4-BE49-F238E27FC236}">
              <a16:creationId xmlns="" xmlns:a16="http://schemas.microsoft.com/office/drawing/2014/main" id="{DD0474F4-BE0B-4A5A-A3F7-7624D7694B5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0" name="293 CuadroTexto" hidden="1">
          <a:extLst>
            <a:ext uri="{FF2B5EF4-FFF2-40B4-BE49-F238E27FC236}">
              <a16:creationId xmlns="" xmlns:a16="http://schemas.microsoft.com/office/drawing/2014/main" id="{3A029C02-C48B-4E11-B83D-353A9ED7BA9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1" name="3 CuadroTexto" hidden="1">
          <a:extLst>
            <a:ext uri="{FF2B5EF4-FFF2-40B4-BE49-F238E27FC236}">
              <a16:creationId xmlns="" xmlns:a16="http://schemas.microsoft.com/office/drawing/2014/main" id="{BC6A330B-9664-4618-9E03-807753685D2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2" name="5 CuadroTexto" hidden="1">
          <a:extLst>
            <a:ext uri="{FF2B5EF4-FFF2-40B4-BE49-F238E27FC236}">
              <a16:creationId xmlns="" xmlns:a16="http://schemas.microsoft.com/office/drawing/2014/main" id="{3FA13AB4-F7EC-47C1-9450-329A789C9AD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3" name="5 CuadroTexto" hidden="1">
          <a:extLst>
            <a:ext uri="{FF2B5EF4-FFF2-40B4-BE49-F238E27FC236}">
              <a16:creationId xmlns="" xmlns:a16="http://schemas.microsoft.com/office/drawing/2014/main" id="{26C58B0E-92D1-4C2E-A598-7F15CB8F938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4" name="297 CuadroTexto" hidden="1">
          <a:extLst>
            <a:ext uri="{FF2B5EF4-FFF2-40B4-BE49-F238E27FC236}">
              <a16:creationId xmlns="" xmlns:a16="http://schemas.microsoft.com/office/drawing/2014/main" id="{41C93AC8-1CAA-481D-8F32-1FDBE7064A3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5" name="5 CuadroTexto" hidden="1">
          <a:extLst>
            <a:ext uri="{FF2B5EF4-FFF2-40B4-BE49-F238E27FC236}">
              <a16:creationId xmlns="" xmlns:a16="http://schemas.microsoft.com/office/drawing/2014/main" id="{D243A731-5188-4A67-BFED-0CA64264363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6" name="5 CuadroTexto" hidden="1">
          <a:extLst>
            <a:ext uri="{FF2B5EF4-FFF2-40B4-BE49-F238E27FC236}">
              <a16:creationId xmlns="" xmlns:a16="http://schemas.microsoft.com/office/drawing/2014/main" id="{B59A76B8-78C2-4348-941D-442438C3938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7" name="5 CuadroTexto" hidden="1">
          <a:extLst>
            <a:ext uri="{FF2B5EF4-FFF2-40B4-BE49-F238E27FC236}">
              <a16:creationId xmlns="" xmlns:a16="http://schemas.microsoft.com/office/drawing/2014/main" id="{47A33B01-FF29-40D2-ADD5-889E43FB69E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8" name="5 CuadroTexto" hidden="1">
          <a:extLst>
            <a:ext uri="{FF2B5EF4-FFF2-40B4-BE49-F238E27FC236}">
              <a16:creationId xmlns="" xmlns:a16="http://schemas.microsoft.com/office/drawing/2014/main" id="{7EB2C126-0799-4027-B7CA-CE5E571CCE2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09" name="5 CuadroTexto" hidden="1">
          <a:extLst>
            <a:ext uri="{FF2B5EF4-FFF2-40B4-BE49-F238E27FC236}">
              <a16:creationId xmlns="" xmlns:a16="http://schemas.microsoft.com/office/drawing/2014/main" id="{7E417AAC-2854-4E0E-8B90-7525657BACA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0" name="5 CuadroTexto" hidden="1">
          <a:extLst>
            <a:ext uri="{FF2B5EF4-FFF2-40B4-BE49-F238E27FC236}">
              <a16:creationId xmlns="" xmlns:a16="http://schemas.microsoft.com/office/drawing/2014/main" id="{0032D4FE-B573-4B0C-BE18-45B1D35EA6B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1" name="5 CuadroTexto" hidden="1">
          <a:extLst>
            <a:ext uri="{FF2B5EF4-FFF2-40B4-BE49-F238E27FC236}">
              <a16:creationId xmlns="" xmlns:a16="http://schemas.microsoft.com/office/drawing/2014/main" id="{D16A3944-6949-44AB-BF87-0A0FA69E0BF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2" name="5 CuadroTexto" hidden="1">
          <a:extLst>
            <a:ext uri="{FF2B5EF4-FFF2-40B4-BE49-F238E27FC236}">
              <a16:creationId xmlns="" xmlns:a16="http://schemas.microsoft.com/office/drawing/2014/main" id="{4CFDC0C0-6FD3-480E-B240-12B5B9D7F27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3" name="5 CuadroTexto" hidden="1">
          <a:extLst>
            <a:ext uri="{FF2B5EF4-FFF2-40B4-BE49-F238E27FC236}">
              <a16:creationId xmlns="" xmlns:a16="http://schemas.microsoft.com/office/drawing/2014/main" id="{5FF164AC-9C25-4A4C-8810-7A5450548C1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4" name="5 CuadroTexto" hidden="1">
          <a:extLst>
            <a:ext uri="{FF2B5EF4-FFF2-40B4-BE49-F238E27FC236}">
              <a16:creationId xmlns="" xmlns:a16="http://schemas.microsoft.com/office/drawing/2014/main" id="{CA37BFA8-DD65-49E6-956C-0FA4BD737A6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5" name="5 CuadroTexto" hidden="1">
          <a:extLst>
            <a:ext uri="{FF2B5EF4-FFF2-40B4-BE49-F238E27FC236}">
              <a16:creationId xmlns="" xmlns:a16="http://schemas.microsoft.com/office/drawing/2014/main" id="{D96844C1-38E9-45F8-9492-1C759861585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6" name="5 CuadroTexto" hidden="1">
          <a:extLst>
            <a:ext uri="{FF2B5EF4-FFF2-40B4-BE49-F238E27FC236}">
              <a16:creationId xmlns="" xmlns:a16="http://schemas.microsoft.com/office/drawing/2014/main" id="{BE59C962-E8B1-4E07-8A8E-B97131C1BA2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7" name="5 CuadroTexto" hidden="1">
          <a:extLst>
            <a:ext uri="{FF2B5EF4-FFF2-40B4-BE49-F238E27FC236}">
              <a16:creationId xmlns="" xmlns:a16="http://schemas.microsoft.com/office/drawing/2014/main" id="{BAB19812-0B27-4DA1-A9E2-3F72EF4AD4E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8" name="5 CuadroTexto" hidden="1">
          <a:extLst>
            <a:ext uri="{FF2B5EF4-FFF2-40B4-BE49-F238E27FC236}">
              <a16:creationId xmlns="" xmlns:a16="http://schemas.microsoft.com/office/drawing/2014/main" id="{A29A4203-65FF-4C1A-A3EE-4E691CB526D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19" name="5 CuadroTexto" hidden="1">
          <a:extLst>
            <a:ext uri="{FF2B5EF4-FFF2-40B4-BE49-F238E27FC236}">
              <a16:creationId xmlns="" xmlns:a16="http://schemas.microsoft.com/office/drawing/2014/main" id="{E6F067D0-7755-4426-97C3-299DD1CD18C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0" name="5 CuadroTexto" hidden="1">
          <a:extLst>
            <a:ext uri="{FF2B5EF4-FFF2-40B4-BE49-F238E27FC236}">
              <a16:creationId xmlns="" xmlns:a16="http://schemas.microsoft.com/office/drawing/2014/main" id="{36921881-96F9-4D91-B77D-9C915283355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1" name="5 CuadroTexto" hidden="1">
          <a:extLst>
            <a:ext uri="{FF2B5EF4-FFF2-40B4-BE49-F238E27FC236}">
              <a16:creationId xmlns="" xmlns:a16="http://schemas.microsoft.com/office/drawing/2014/main" id="{6FCDBC6E-CFD5-4EC2-840D-4FF16EAA590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2" name="5 CuadroTexto" hidden="1">
          <a:extLst>
            <a:ext uri="{FF2B5EF4-FFF2-40B4-BE49-F238E27FC236}">
              <a16:creationId xmlns="" xmlns:a16="http://schemas.microsoft.com/office/drawing/2014/main" id="{DE524EB1-A1A4-46D2-8F4C-B58ACFE17E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3" name="5 CuadroTexto" hidden="1">
          <a:extLst>
            <a:ext uri="{FF2B5EF4-FFF2-40B4-BE49-F238E27FC236}">
              <a16:creationId xmlns="" xmlns:a16="http://schemas.microsoft.com/office/drawing/2014/main" id="{F81D0F70-42C9-40D4-9472-29199A89EBB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4" name="5 CuadroTexto" hidden="1">
          <a:extLst>
            <a:ext uri="{FF2B5EF4-FFF2-40B4-BE49-F238E27FC236}">
              <a16:creationId xmlns="" xmlns:a16="http://schemas.microsoft.com/office/drawing/2014/main" id="{96B1C8B0-ECEC-461E-9258-35FEE182D62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5" name="5 CuadroTexto" hidden="1">
          <a:extLst>
            <a:ext uri="{FF2B5EF4-FFF2-40B4-BE49-F238E27FC236}">
              <a16:creationId xmlns="" xmlns:a16="http://schemas.microsoft.com/office/drawing/2014/main" id="{7CD8C116-2474-425C-85B6-83971B51FCB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6" name="5 CuadroTexto" hidden="1">
          <a:extLst>
            <a:ext uri="{FF2B5EF4-FFF2-40B4-BE49-F238E27FC236}">
              <a16:creationId xmlns="" xmlns:a16="http://schemas.microsoft.com/office/drawing/2014/main" id="{FB2B6553-8EA0-40BF-8CB5-F796165496D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7" name="5 CuadroTexto" hidden="1">
          <a:extLst>
            <a:ext uri="{FF2B5EF4-FFF2-40B4-BE49-F238E27FC236}">
              <a16:creationId xmlns="" xmlns:a16="http://schemas.microsoft.com/office/drawing/2014/main" id="{EDA37FEE-68F3-4B7D-A4B0-A5553D08D83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8" name="5 CuadroTexto" hidden="1">
          <a:extLst>
            <a:ext uri="{FF2B5EF4-FFF2-40B4-BE49-F238E27FC236}">
              <a16:creationId xmlns="" xmlns:a16="http://schemas.microsoft.com/office/drawing/2014/main" id="{F4C4B6B2-349B-440B-A2C4-5043BAAA984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29" name="5 CuadroTexto" hidden="1">
          <a:extLst>
            <a:ext uri="{FF2B5EF4-FFF2-40B4-BE49-F238E27FC236}">
              <a16:creationId xmlns="" xmlns:a16="http://schemas.microsoft.com/office/drawing/2014/main" id="{D667D64B-67F9-45E5-BCA4-E73D0BC987E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0" name="5 CuadroTexto" hidden="1">
          <a:extLst>
            <a:ext uri="{FF2B5EF4-FFF2-40B4-BE49-F238E27FC236}">
              <a16:creationId xmlns="" xmlns:a16="http://schemas.microsoft.com/office/drawing/2014/main" id="{D102C659-F960-492B-BB8E-7DEE5B5A261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1" name="5 CuadroTexto" hidden="1">
          <a:extLst>
            <a:ext uri="{FF2B5EF4-FFF2-40B4-BE49-F238E27FC236}">
              <a16:creationId xmlns="" xmlns:a16="http://schemas.microsoft.com/office/drawing/2014/main" id="{0CC601BC-7CC7-4A10-B61D-FD6F786C4F2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2" name="5 CuadroTexto" hidden="1">
          <a:extLst>
            <a:ext uri="{FF2B5EF4-FFF2-40B4-BE49-F238E27FC236}">
              <a16:creationId xmlns="" xmlns:a16="http://schemas.microsoft.com/office/drawing/2014/main" id="{51F93288-088B-462D-9752-0EE8AEEE015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3" name="5 CuadroTexto" hidden="1">
          <a:extLst>
            <a:ext uri="{FF2B5EF4-FFF2-40B4-BE49-F238E27FC236}">
              <a16:creationId xmlns="" xmlns:a16="http://schemas.microsoft.com/office/drawing/2014/main" id="{8CA98CCB-F786-4D71-9994-E59D21D62F0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4" name="2 CuadroTexto" hidden="1">
          <a:extLst>
            <a:ext uri="{FF2B5EF4-FFF2-40B4-BE49-F238E27FC236}">
              <a16:creationId xmlns="" xmlns:a16="http://schemas.microsoft.com/office/drawing/2014/main" id="{C343841D-FD39-4A5F-880C-8318948FEE5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5" name="5 CuadroTexto" hidden="1">
          <a:extLst>
            <a:ext uri="{FF2B5EF4-FFF2-40B4-BE49-F238E27FC236}">
              <a16:creationId xmlns="" xmlns:a16="http://schemas.microsoft.com/office/drawing/2014/main" id="{37F8238D-3DE9-40DB-B17A-33B7F389C36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6" name="5 CuadroTexto" hidden="1">
          <a:extLst>
            <a:ext uri="{FF2B5EF4-FFF2-40B4-BE49-F238E27FC236}">
              <a16:creationId xmlns="" xmlns:a16="http://schemas.microsoft.com/office/drawing/2014/main" id="{93EB0B6E-BAC9-4D37-A296-4FDD79DDD99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7" name="5 CuadroTexto" hidden="1">
          <a:extLst>
            <a:ext uri="{FF2B5EF4-FFF2-40B4-BE49-F238E27FC236}">
              <a16:creationId xmlns="" xmlns:a16="http://schemas.microsoft.com/office/drawing/2014/main" id="{B4B2FE6A-6FD8-41F6-8BB1-5A10F2213AD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8" name="5 CuadroTexto" hidden="1">
          <a:extLst>
            <a:ext uri="{FF2B5EF4-FFF2-40B4-BE49-F238E27FC236}">
              <a16:creationId xmlns="" xmlns:a16="http://schemas.microsoft.com/office/drawing/2014/main" id="{C9199FC5-A411-414C-A86D-25BCF97BB18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39" name="5 CuadroTexto" hidden="1">
          <a:extLst>
            <a:ext uri="{FF2B5EF4-FFF2-40B4-BE49-F238E27FC236}">
              <a16:creationId xmlns="" xmlns:a16="http://schemas.microsoft.com/office/drawing/2014/main" id="{155D29EB-9DD9-4035-BB9C-CF5AE648623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0" name="5 CuadroTexto" hidden="1">
          <a:extLst>
            <a:ext uri="{FF2B5EF4-FFF2-40B4-BE49-F238E27FC236}">
              <a16:creationId xmlns="" xmlns:a16="http://schemas.microsoft.com/office/drawing/2014/main" id="{7E816F8A-B5A8-4F7E-B010-27B98408DB4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1" name="5 CuadroTexto" hidden="1">
          <a:extLst>
            <a:ext uri="{FF2B5EF4-FFF2-40B4-BE49-F238E27FC236}">
              <a16:creationId xmlns="" xmlns:a16="http://schemas.microsoft.com/office/drawing/2014/main" id="{AA912380-51A3-468F-AE12-F833D749EB5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2" name="5 CuadroTexto" hidden="1">
          <a:extLst>
            <a:ext uri="{FF2B5EF4-FFF2-40B4-BE49-F238E27FC236}">
              <a16:creationId xmlns="" xmlns:a16="http://schemas.microsoft.com/office/drawing/2014/main" id="{9DCDC078-D022-45B8-88CD-1333DC74893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3" name="5 CuadroTexto" hidden="1">
          <a:extLst>
            <a:ext uri="{FF2B5EF4-FFF2-40B4-BE49-F238E27FC236}">
              <a16:creationId xmlns="" xmlns:a16="http://schemas.microsoft.com/office/drawing/2014/main" id="{D4BAE62D-3FF0-484D-8792-64C26F869D8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4" name="5 CuadroTexto" hidden="1">
          <a:extLst>
            <a:ext uri="{FF2B5EF4-FFF2-40B4-BE49-F238E27FC236}">
              <a16:creationId xmlns="" xmlns:a16="http://schemas.microsoft.com/office/drawing/2014/main" id="{1EBD8A8E-BD53-4BFD-907F-AFDFEAE7A2D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5" name="5 CuadroTexto" hidden="1">
          <a:extLst>
            <a:ext uri="{FF2B5EF4-FFF2-40B4-BE49-F238E27FC236}">
              <a16:creationId xmlns="" xmlns:a16="http://schemas.microsoft.com/office/drawing/2014/main" id="{847B711A-7F7F-4BE5-A3A4-29D85CB25A5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6" name="5 CuadroTexto" hidden="1">
          <a:extLst>
            <a:ext uri="{FF2B5EF4-FFF2-40B4-BE49-F238E27FC236}">
              <a16:creationId xmlns="" xmlns:a16="http://schemas.microsoft.com/office/drawing/2014/main" id="{07D21A0F-C737-4966-966E-1857F31BCB2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7" name="5 CuadroTexto" hidden="1">
          <a:extLst>
            <a:ext uri="{FF2B5EF4-FFF2-40B4-BE49-F238E27FC236}">
              <a16:creationId xmlns="" xmlns:a16="http://schemas.microsoft.com/office/drawing/2014/main" id="{FF1F7E73-B28C-46AA-9740-C755CACA99B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8" name="5 CuadroTexto" hidden="1">
          <a:extLst>
            <a:ext uri="{FF2B5EF4-FFF2-40B4-BE49-F238E27FC236}">
              <a16:creationId xmlns="" xmlns:a16="http://schemas.microsoft.com/office/drawing/2014/main" id="{50416141-2597-4D18-843C-AC56DAC87CE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49" name="5 CuadroTexto" hidden="1">
          <a:extLst>
            <a:ext uri="{FF2B5EF4-FFF2-40B4-BE49-F238E27FC236}">
              <a16:creationId xmlns="" xmlns:a16="http://schemas.microsoft.com/office/drawing/2014/main" id="{7AF69754-F2F5-4AE4-B9D6-8801670C806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0" name="5 CuadroTexto" hidden="1">
          <a:extLst>
            <a:ext uri="{FF2B5EF4-FFF2-40B4-BE49-F238E27FC236}">
              <a16:creationId xmlns="" xmlns:a16="http://schemas.microsoft.com/office/drawing/2014/main" id="{C723DE90-05B8-48EF-902A-9EC712120BC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1" name="5 CuadroTexto" hidden="1">
          <a:extLst>
            <a:ext uri="{FF2B5EF4-FFF2-40B4-BE49-F238E27FC236}">
              <a16:creationId xmlns="" xmlns:a16="http://schemas.microsoft.com/office/drawing/2014/main" id="{BD432F9C-D2FE-4675-B510-891A4B000E9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2" name="5 CuadroTexto" hidden="1">
          <a:extLst>
            <a:ext uri="{FF2B5EF4-FFF2-40B4-BE49-F238E27FC236}">
              <a16:creationId xmlns="" xmlns:a16="http://schemas.microsoft.com/office/drawing/2014/main" id="{1BC3C89D-8107-4575-8159-7629DE9C53F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3" name="103 CuadroTexto" hidden="1">
          <a:extLst>
            <a:ext uri="{FF2B5EF4-FFF2-40B4-BE49-F238E27FC236}">
              <a16:creationId xmlns="" xmlns:a16="http://schemas.microsoft.com/office/drawing/2014/main" id="{A32587C8-FE82-4A74-BA93-4903BCD530D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4" name="2 CuadroTexto" hidden="1">
          <a:extLst>
            <a:ext uri="{FF2B5EF4-FFF2-40B4-BE49-F238E27FC236}">
              <a16:creationId xmlns="" xmlns:a16="http://schemas.microsoft.com/office/drawing/2014/main" id="{BBABF17A-283A-4237-BEA4-5B1659931EF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5" name="106 CuadroTexto" hidden="1">
          <a:extLst>
            <a:ext uri="{FF2B5EF4-FFF2-40B4-BE49-F238E27FC236}">
              <a16:creationId xmlns="" xmlns:a16="http://schemas.microsoft.com/office/drawing/2014/main" id="{F9D69747-BF5F-4D6A-B737-D507837A41C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6" name="2 CuadroTexto" hidden="1">
          <a:extLst>
            <a:ext uri="{FF2B5EF4-FFF2-40B4-BE49-F238E27FC236}">
              <a16:creationId xmlns="" xmlns:a16="http://schemas.microsoft.com/office/drawing/2014/main" id="{CBA628FD-22B1-4B02-9145-13B2CE17B28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7" name="5 CuadroTexto" hidden="1">
          <a:extLst>
            <a:ext uri="{FF2B5EF4-FFF2-40B4-BE49-F238E27FC236}">
              <a16:creationId xmlns="" xmlns:a16="http://schemas.microsoft.com/office/drawing/2014/main" id="{BEF0182F-BB68-4A2C-9F1E-BC04A7C02FF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8" name="5 CuadroTexto" hidden="1">
          <a:extLst>
            <a:ext uri="{FF2B5EF4-FFF2-40B4-BE49-F238E27FC236}">
              <a16:creationId xmlns="" xmlns:a16="http://schemas.microsoft.com/office/drawing/2014/main" id="{ADF33E91-B1FF-4C9D-8BC9-AB1FAB37330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59" name="5 CuadroTexto" hidden="1">
          <a:extLst>
            <a:ext uri="{FF2B5EF4-FFF2-40B4-BE49-F238E27FC236}">
              <a16:creationId xmlns="" xmlns:a16="http://schemas.microsoft.com/office/drawing/2014/main" id="{96C7B910-C05E-42B1-A553-35FBA410D16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0" name="5 CuadroTexto" hidden="1">
          <a:extLst>
            <a:ext uri="{FF2B5EF4-FFF2-40B4-BE49-F238E27FC236}">
              <a16:creationId xmlns="" xmlns:a16="http://schemas.microsoft.com/office/drawing/2014/main" id="{6280E9B7-22C4-4CAC-8F5F-2E857EC959D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1" name="5 CuadroTexto" hidden="1">
          <a:extLst>
            <a:ext uri="{FF2B5EF4-FFF2-40B4-BE49-F238E27FC236}">
              <a16:creationId xmlns="" xmlns:a16="http://schemas.microsoft.com/office/drawing/2014/main" id="{FF2843E1-FD83-4771-B578-D02446C8B9A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2" name="5 CuadroTexto" hidden="1">
          <a:extLst>
            <a:ext uri="{FF2B5EF4-FFF2-40B4-BE49-F238E27FC236}">
              <a16:creationId xmlns="" xmlns:a16="http://schemas.microsoft.com/office/drawing/2014/main" id="{E40DD796-789E-4581-9533-9481292DDAC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3" name="5 CuadroTexto" hidden="1">
          <a:extLst>
            <a:ext uri="{FF2B5EF4-FFF2-40B4-BE49-F238E27FC236}">
              <a16:creationId xmlns="" xmlns:a16="http://schemas.microsoft.com/office/drawing/2014/main" id="{C482B32B-74AF-407F-A60A-76042FBDED7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4" name="5 CuadroTexto" hidden="1">
          <a:extLst>
            <a:ext uri="{FF2B5EF4-FFF2-40B4-BE49-F238E27FC236}">
              <a16:creationId xmlns="" xmlns:a16="http://schemas.microsoft.com/office/drawing/2014/main" id="{5DD642C9-1556-414A-8966-5DFE11AAD3F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5" name="5 CuadroTexto" hidden="1">
          <a:extLst>
            <a:ext uri="{FF2B5EF4-FFF2-40B4-BE49-F238E27FC236}">
              <a16:creationId xmlns="" xmlns:a16="http://schemas.microsoft.com/office/drawing/2014/main" id="{1F3040F6-6D38-4955-8C36-132A03553C9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6" name="5 CuadroTexto" hidden="1">
          <a:extLst>
            <a:ext uri="{FF2B5EF4-FFF2-40B4-BE49-F238E27FC236}">
              <a16:creationId xmlns="" xmlns:a16="http://schemas.microsoft.com/office/drawing/2014/main" id="{606B539E-1E5C-450D-A6AB-57CB584D9D4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7" name="5 CuadroTexto" hidden="1">
          <a:extLst>
            <a:ext uri="{FF2B5EF4-FFF2-40B4-BE49-F238E27FC236}">
              <a16:creationId xmlns="" xmlns:a16="http://schemas.microsoft.com/office/drawing/2014/main" id="{FE240278-C2FC-413A-9B46-9A663EDBADF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8" name="5 CuadroTexto" hidden="1">
          <a:extLst>
            <a:ext uri="{FF2B5EF4-FFF2-40B4-BE49-F238E27FC236}">
              <a16:creationId xmlns="" xmlns:a16="http://schemas.microsoft.com/office/drawing/2014/main" id="{C9A3F4DB-48BA-42BC-864E-6905F4CB263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69" name="5 CuadroTexto" hidden="1">
          <a:extLst>
            <a:ext uri="{FF2B5EF4-FFF2-40B4-BE49-F238E27FC236}">
              <a16:creationId xmlns="" xmlns:a16="http://schemas.microsoft.com/office/drawing/2014/main" id="{4A28F460-57BA-4292-8D9E-5BA9F3C32D9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0" name="5 CuadroTexto" hidden="1">
          <a:extLst>
            <a:ext uri="{FF2B5EF4-FFF2-40B4-BE49-F238E27FC236}">
              <a16:creationId xmlns="" xmlns:a16="http://schemas.microsoft.com/office/drawing/2014/main" id="{EF6633B6-1F8D-4F6A-AAB9-D93055816E9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1" name="5 CuadroTexto" hidden="1">
          <a:extLst>
            <a:ext uri="{FF2B5EF4-FFF2-40B4-BE49-F238E27FC236}">
              <a16:creationId xmlns="" xmlns:a16="http://schemas.microsoft.com/office/drawing/2014/main" id="{9A71DAE1-192A-46F9-820C-38F5DA1A781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2" name="5 CuadroTexto" hidden="1">
          <a:extLst>
            <a:ext uri="{FF2B5EF4-FFF2-40B4-BE49-F238E27FC236}">
              <a16:creationId xmlns="" xmlns:a16="http://schemas.microsoft.com/office/drawing/2014/main" id="{84863271-14AA-443C-8A62-B059984C431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3" name="75 CuadroTexto" hidden="1">
          <a:extLst>
            <a:ext uri="{FF2B5EF4-FFF2-40B4-BE49-F238E27FC236}">
              <a16:creationId xmlns="" xmlns:a16="http://schemas.microsoft.com/office/drawing/2014/main" id="{D07DF007-4EE9-45EE-886C-A6AEF220084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4" name="77 CuadroTexto" hidden="1">
          <a:extLst>
            <a:ext uri="{FF2B5EF4-FFF2-40B4-BE49-F238E27FC236}">
              <a16:creationId xmlns="" xmlns:a16="http://schemas.microsoft.com/office/drawing/2014/main" id="{E3739A7B-F1ED-45CC-85DB-DC8DC55A6E6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5" name="5 CuadroTexto" hidden="1">
          <a:extLst>
            <a:ext uri="{FF2B5EF4-FFF2-40B4-BE49-F238E27FC236}">
              <a16:creationId xmlns="" xmlns:a16="http://schemas.microsoft.com/office/drawing/2014/main" id="{EFDA7B61-B43B-4E1C-8479-DCC1FB00CF0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6" name="5 CuadroTexto" hidden="1">
          <a:extLst>
            <a:ext uri="{FF2B5EF4-FFF2-40B4-BE49-F238E27FC236}">
              <a16:creationId xmlns="" xmlns:a16="http://schemas.microsoft.com/office/drawing/2014/main" id="{E38FE009-B83D-4F38-B647-619EF3A1421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7" name="5 CuadroTexto" hidden="1">
          <a:extLst>
            <a:ext uri="{FF2B5EF4-FFF2-40B4-BE49-F238E27FC236}">
              <a16:creationId xmlns="" xmlns:a16="http://schemas.microsoft.com/office/drawing/2014/main" id="{7D6122EA-BA6A-4572-8D0C-988529596EA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8" name="5 CuadroTexto" hidden="1">
          <a:extLst>
            <a:ext uri="{FF2B5EF4-FFF2-40B4-BE49-F238E27FC236}">
              <a16:creationId xmlns="" xmlns:a16="http://schemas.microsoft.com/office/drawing/2014/main" id="{C3E2C803-BB10-411F-B2E2-9CD8CFB4307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79" name="5 CuadroTexto" hidden="1">
          <a:extLst>
            <a:ext uri="{FF2B5EF4-FFF2-40B4-BE49-F238E27FC236}">
              <a16:creationId xmlns="" xmlns:a16="http://schemas.microsoft.com/office/drawing/2014/main" id="{152D6FEC-CC97-465D-A8D4-83F056E4FC2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0" name="5 CuadroTexto" hidden="1">
          <a:extLst>
            <a:ext uri="{FF2B5EF4-FFF2-40B4-BE49-F238E27FC236}">
              <a16:creationId xmlns="" xmlns:a16="http://schemas.microsoft.com/office/drawing/2014/main" id="{2E7C408E-3D1C-4002-BA29-0826766CD8C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1" name="5 CuadroTexto" hidden="1">
          <a:extLst>
            <a:ext uri="{FF2B5EF4-FFF2-40B4-BE49-F238E27FC236}">
              <a16:creationId xmlns="" xmlns:a16="http://schemas.microsoft.com/office/drawing/2014/main" id="{647D6FFD-D8A1-4DA2-B069-98116C5E6CB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2" name="5 CuadroTexto" hidden="1">
          <a:extLst>
            <a:ext uri="{FF2B5EF4-FFF2-40B4-BE49-F238E27FC236}">
              <a16:creationId xmlns="" xmlns:a16="http://schemas.microsoft.com/office/drawing/2014/main" id="{D2884304-2CC4-4F52-8D59-CCEE791FF96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3" name="5 CuadroTexto" hidden="1">
          <a:extLst>
            <a:ext uri="{FF2B5EF4-FFF2-40B4-BE49-F238E27FC236}">
              <a16:creationId xmlns="" xmlns:a16="http://schemas.microsoft.com/office/drawing/2014/main" id="{9111E1F8-EEC8-40B1-920A-C2739A7BA52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4" name="5 CuadroTexto" hidden="1">
          <a:extLst>
            <a:ext uri="{FF2B5EF4-FFF2-40B4-BE49-F238E27FC236}">
              <a16:creationId xmlns="" xmlns:a16="http://schemas.microsoft.com/office/drawing/2014/main" id="{676F4FEB-46A0-4A17-8B05-CD1109C59CF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5" name="5 CuadroTexto" hidden="1">
          <a:extLst>
            <a:ext uri="{FF2B5EF4-FFF2-40B4-BE49-F238E27FC236}">
              <a16:creationId xmlns="" xmlns:a16="http://schemas.microsoft.com/office/drawing/2014/main" id="{35993215-5602-4B70-9980-B4C36EDAEFA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6" name="5 CuadroTexto" hidden="1">
          <a:extLst>
            <a:ext uri="{FF2B5EF4-FFF2-40B4-BE49-F238E27FC236}">
              <a16:creationId xmlns="" xmlns:a16="http://schemas.microsoft.com/office/drawing/2014/main" id="{E4A77189-13FA-43A2-8340-622F96D2EEB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7" name="5 CuadroTexto" hidden="1">
          <a:extLst>
            <a:ext uri="{FF2B5EF4-FFF2-40B4-BE49-F238E27FC236}">
              <a16:creationId xmlns="" xmlns:a16="http://schemas.microsoft.com/office/drawing/2014/main" id="{D8B3511F-2389-4588-BE39-3F17FF1934C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8" name="5 CuadroTexto" hidden="1">
          <a:extLst>
            <a:ext uri="{FF2B5EF4-FFF2-40B4-BE49-F238E27FC236}">
              <a16:creationId xmlns="" xmlns:a16="http://schemas.microsoft.com/office/drawing/2014/main" id="{1F3C3166-B6DE-4AC8-9418-DDECE421617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89" name="5 CuadroTexto" hidden="1">
          <a:extLst>
            <a:ext uri="{FF2B5EF4-FFF2-40B4-BE49-F238E27FC236}">
              <a16:creationId xmlns="" xmlns:a16="http://schemas.microsoft.com/office/drawing/2014/main" id="{6847082D-235A-4B42-B607-0379CB08125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0" name="5 CuadroTexto" hidden="1">
          <a:extLst>
            <a:ext uri="{FF2B5EF4-FFF2-40B4-BE49-F238E27FC236}">
              <a16:creationId xmlns="" xmlns:a16="http://schemas.microsoft.com/office/drawing/2014/main" id="{035BEF32-E8F1-4CDE-978C-EE630A3FCE5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1" name="5 CuadroTexto" hidden="1">
          <a:extLst>
            <a:ext uri="{FF2B5EF4-FFF2-40B4-BE49-F238E27FC236}">
              <a16:creationId xmlns="" xmlns:a16="http://schemas.microsoft.com/office/drawing/2014/main" id="{39CEC139-B30A-433A-9915-A5E22A046C6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2" name="5 CuadroTexto" hidden="1">
          <a:extLst>
            <a:ext uri="{FF2B5EF4-FFF2-40B4-BE49-F238E27FC236}">
              <a16:creationId xmlns="" xmlns:a16="http://schemas.microsoft.com/office/drawing/2014/main" id="{667A9EE9-99F0-4630-BB91-E2B3FEBF276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3" name="5 CuadroTexto" hidden="1">
          <a:extLst>
            <a:ext uri="{FF2B5EF4-FFF2-40B4-BE49-F238E27FC236}">
              <a16:creationId xmlns="" xmlns:a16="http://schemas.microsoft.com/office/drawing/2014/main" id="{340EF9AD-0446-4BD5-9075-3BE7A4CE329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4" name="5 CuadroTexto" hidden="1">
          <a:extLst>
            <a:ext uri="{FF2B5EF4-FFF2-40B4-BE49-F238E27FC236}">
              <a16:creationId xmlns="" xmlns:a16="http://schemas.microsoft.com/office/drawing/2014/main" id="{CBE77D1E-A079-4C38-BCE6-FA992725F4F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5" name="5 CuadroTexto" hidden="1">
          <a:extLst>
            <a:ext uri="{FF2B5EF4-FFF2-40B4-BE49-F238E27FC236}">
              <a16:creationId xmlns="" xmlns:a16="http://schemas.microsoft.com/office/drawing/2014/main" id="{DD2D2E02-C3BD-45DA-81D0-6EA18DEEC92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6" name="5 CuadroTexto" hidden="1">
          <a:extLst>
            <a:ext uri="{FF2B5EF4-FFF2-40B4-BE49-F238E27FC236}">
              <a16:creationId xmlns="" xmlns:a16="http://schemas.microsoft.com/office/drawing/2014/main" id="{89DEF8B2-A844-4839-BB94-59A0AD28E9E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7" name="5 CuadroTexto" hidden="1">
          <a:extLst>
            <a:ext uri="{FF2B5EF4-FFF2-40B4-BE49-F238E27FC236}">
              <a16:creationId xmlns="" xmlns:a16="http://schemas.microsoft.com/office/drawing/2014/main" id="{FF70EEB1-6509-4FBC-8636-CFBF0E6627A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8" name="5 CuadroTexto" hidden="1">
          <a:extLst>
            <a:ext uri="{FF2B5EF4-FFF2-40B4-BE49-F238E27FC236}">
              <a16:creationId xmlns="" xmlns:a16="http://schemas.microsoft.com/office/drawing/2014/main" id="{550408DE-BE4F-40C6-BCA0-1A3E9C53CAE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199" name="5 CuadroTexto" hidden="1">
          <a:extLst>
            <a:ext uri="{FF2B5EF4-FFF2-40B4-BE49-F238E27FC236}">
              <a16:creationId xmlns="" xmlns:a16="http://schemas.microsoft.com/office/drawing/2014/main" id="{F74832EB-04FF-4D96-B6DF-3C18CD7B80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0" name="5 CuadroTexto" hidden="1">
          <a:extLst>
            <a:ext uri="{FF2B5EF4-FFF2-40B4-BE49-F238E27FC236}">
              <a16:creationId xmlns="" xmlns:a16="http://schemas.microsoft.com/office/drawing/2014/main" id="{855C3833-1F03-4A1A-9EE4-18EEDE8C9B8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1" name="5 CuadroTexto" hidden="1">
          <a:extLst>
            <a:ext uri="{FF2B5EF4-FFF2-40B4-BE49-F238E27FC236}">
              <a16:creationId xmlns="" xmlns:a16="http://schemas.microsoft.com/office/drawing/2014/main" id="{EB52ABB7-C54E-47B0-AC2C-2525A38A318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2" name="5 CuadroTexto" hidden="1">
          <a:extLst>
            <a:ext uri="{FF2B5EF4-FFF2-40B4-BE49-F238E27FC236}">
              <a16:creationId xmlns="" xmlns:a16="http://schemas.microsoft.com/office/drawing/2014/main" id="{E6D869F1-417E-4F4F-BACB-BC3D2AB0080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3" name="5 CuadroTexto" hidden="1">
          <a:extLst>
            <a:ext uri="{FF2B5EF4-FFF2-40B4-BE49-F238E27FC236}">
              <a16:creationId xmlns="" xmlns:a16="http://schemas.microsoft.com/office/drawing/2014/main" id="{F792CC09-110A-4BA5-82FF-1A387B5EC60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4" name="5 CuadroTexto" hidden="1">
          <a:extLst>
            <a:ext uri="{FF2B5EF4-FFF2-40B4-BE49-F238E27FC236}">
              <a16:creationId xmlns="" xmlns:a16="http://schemas.microsoft.com/office/drawing/2014/main" id="{8E4DA9A2-DDE7-4850-ADE8-782F6BE4C4F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5" name="5 CuadroTexto" hidden="1">
          <a:extLst>
            <a:ext uri="{FF2B5EF4-FFF2-40B4-BE49-F238E27FC236}">
              <a16:creationId xmlns="" xmlns:a16="http://schemas.microsoft.com/office/drawing/2014/main" id="{0DD3729C-9DB1-4BFE-889D-4D669F95926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6" name="5 CuadroTexto" hidden="1">
          <a:extLst>
            <a:ext uri="{FF2B5EF4-FFF2-40B4-BE49-F238E27FC236}">
              <a16:creationId xmlns="" xmlns:a16="http://schemas.microsoft.com/office/drawing/2014/main" id="{80B95955-A438-440E-B5A1-AE0F19D391E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7" name="2 CuadroTexto" hidden="1">
          <a:extLst>
            <a:ext uri="{FF2B5EF4-FFF2-40B4-BE49-F238E27FC236}">
              <a16:creationId xmlns="" xmlns:a16="http://schemas.microsoft.com/office/drawing/2014/main" id="{128EE260-A7CA-4D34-9674-075F92B1E32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8" name="5 CuadroTexto" hidden="1">
          <a:extLst>
            <a:ext uri="{FF2B5EF4-FFF2-40B4-BE49-F238E27FC236}">
              <a16:creationId xmlns="" xmlns:a16="http://schemas.microsoft.com/office/drawing/2014/main" id="{701A614E-1FC2-49B2-A5BB-2D74DD0A6B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09" name="5 CuadroTexto" hidden="1">
          <a:extLst>
            <a:ext uri="{FF2B5EF4-FFF2-40B4-BE49-F238E27FC236}">
              <a16:creationId xmlns="" xmlns:a16="http://schemas.microsoft.com/office/drawing/2014/main" id="{CB105D14-91BD-4D00-A118-6D9F4B646DF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0" name="5 CuadroTexto" hidden="1">
          <a:extLst>
            <a:ext uri="{FF2B5EF4-FFF2-40B4-BE49-F238E27FC236}">
              <a16:creationId xmlns="" xmlns:a16="http://schemas.microsoft.com/office/drawing/2014/main" id="{D5523D27-154C-4AFD-BFFF-B5841943137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1" name="5 CuadroTexto" hidden="1">
          <a:extLst>
            <a:ext uri="{FF2B5EF4-FFF2-40B4-BE49-F238E27FC236}">
              <a16:creationId xmlns="" xmlns:a16="http://schemas.microsoft.com/office/drawing/2014/main" id="{615B6B10-6701-4F6C-8E3D-7A857AFE661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2" name="5 CuadroTexto" hidden="1">
          <a:extLst>
            <a:ext uri="{FF2B5EF4-FFF2-40B4-BE49-F238E27FC236}">
              <a16:creationId xmlns="" xmlns:a16="http://schemas.microsoft.com/office/drawing/2014/main" id="{D9F6A0AA-29F7-4FFF-89DA-E5D205B86A7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3" name="5 CuadroTexto" hidden="1">
          <a:extLst>
            <a:ext uri="{FF2B5EF4-FFF2-40B4-BE49-F238E27FC236}">
              <a16:creationId xmlns="" xmlns:a16="http://schemas.microsoft.com/office/drawing/2014/main" id="{6ADB5A39-EEA8-478C-8DF3-A273915B04A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4" name="5 CuadroTexto" hidden="1">
          <a:extLst>
            <a:ext uri="{FF2B5EF4-FFF2-40B4-BE49-F238E27FC236}">
              <a16:creationId xmlns="" xmlns:a16="http://schemas.microsoft.com/office/drawing/2014/main" id="{B7B72FD5-9374-45A4-B192-8989EDBABEC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5" name="5 CuadroTexto" hidden="1">
          <a:extLst>
            <a:ext uri="{FF2B5EF4-FFF2-40B4-BE49-F238E27FC236}">
              <a16:creationId xmlns="" xmlns:a16="http://schemas.microsoft.com/office/drawing/2014/main" id="{3706627D-F575-4F2E-986C-E2FCA99B418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6" name="5 CuadroTexto" hidden="1">
          <a:extLst>
            <a:ext uri="{FF2B5EF4-FFF2-40B4-BE49-F238E27FC236}">
              <a16:creationId xmlns="" xmlns:a16="http://schemas.microsoft.com/office/drawing/2014/main" id="{FAD44389-9EF2-47FC-8123-ACDBEFA605A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7" name="5 CuadroTexto" hidden="1">
          <a:extLst>
            <a:ext uri="{FF2B5EF4-FFF2-40B4-BE49-F238E27FC236}">
              <a16:creationId xmlns="" xmlns:a16="http://schemas.microsoft.com/office/drawing/2014/main" id="{79BFEE60-1A8C-4E1E-8A90-B9F46340A04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8" name="5 CuadroTexto" hidden="1">
          <a:extLst>
            <a:ext uri="{FF2B5EF4-FFF2-40B4-BE49-F238E27FC236}">
              <a16:creationId xmlns="" xmlns:a16="http://schemas.microsoft.com/office/drawing/2014/main" id="{D8EF6F88-5D18-48BA-A9FD-14D1C602A76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19" name="5 CuadroTexto" hidden="1">
          <a:extLst>
            <a:ext uri="{FF2B5EF4-FFF2-40B4-BE49-F238E27FC236}">
              <a16:creationId xmlns="" xmlns:a16="http://schemas.microsoft.com/office/drawing/2014/main" id="{9168BE8F-323B-4D6B-8F3E-F42319F22D6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0" name="5 CuadroTexto" hidden="1">
          <a:extLst>
            <a:ext uri="{FF2B5EF4-FFF2-40B4-BE49-F238E27FC236}">
              <a16:creationId xmlns="" xmlns:a16="http://schemas.microsoft.com/office/drawing/2014/main" id="{3A59DD9B-36D9-45D1-80BA-BC438B5D846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1" name="5 CuadroTexto" hidden="1">
          <a:extLst>
            <a:ext uri="{FF2B5EF4-FFF2-40B4-BE49-F238E27FC236}">
              <a16:creationId xmlns="" xmlns:a16="http://schemas.microsoft.com/office/drawing/2014/main" id="{83F7267F-7776-45F4-919E-B5B1E37E61B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2" name="5 CuadroTexto" hidden="1">
          <a:extLst>
            <a:ext uri="{FF2B5EF4-FFF2-40B4-BE49-F238E27FC236}">
              <a16:creationId xmlns="" xmlns:a16="http://schemas.microsoft.com/office/drawing/2014/main" id="{022F0E18-C279-4250-BAEF-F47C0AC1DD0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3" name="5 CuadroTexto" hidden="1">
          <a:extLst>
            <a:ext uri="{FF2B5EF4-FFF2-40B4-BE49-F238E27FC236}">
              <a16:creationId xmlns="" xmlns:a16="http://schemas.microsoft.com/office/drawing/2014/main" id="{3C86ADF6-A49E-4CFA-84F4-56079CE0E6E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4" name="5 CuadroTexto" hidden="1">
          <a:extLst>
            <a:ext uri="{FF2B5EF4-FFF2-40B4-BE49-F238E27FC236}">
              <a16:creationId xmlns="" xmlns:a16="http://schemas.microsoft.com/office/drawing/2014/main" id="{C2F9CD42-D744-48E3-8772-6E1CB9973B1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5" name="5 CuadroTexto" hidden="1">
          <a:extLst>
            <a:ext uri="{FF2B5EF4-FFF2-40B4-BE49-F238E27FC236}">
              <a16:creationId xmlns="" xmlns:a16="http://schemas.microsoft.com/office/drawing/2014/main" id="{5B0F2B6B-4D32-4562-9B23-8015609A461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6" name="162 CuadroTexto" hidden="1">
          <a:extLst>
            <a:ext uri="{FF2B5EF4-FFF2-40B4-BE49-F238E27FC236}">
              <a16:creationId xmlns="" xmlns:a16="http://schemas.microsoft.com/office/drawing/2014/main" id="{1C81B170-A686-4BBE-95C8-6999A6A9087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7" name="2 CuadroTexto" hidden="1">
          <a:extLst>
            <a:ext uri="{FF2B5EF4-FFF2-40B4-BE49-F238E27FC236}">
              <a16:creationId xmlns="" xmlns:a16="http://schemas.microsoft.com/office/drawing/2014/main" id="{480070D9-4651-49FD-B0AE-CF0D8A698A3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8" name="164 CuadroTexto" hidden="1">
          <a:extLst>
            <a:ext uri="{FF2B5EF4-FFF2-40B4-BE49-F238E27FC236}">
              <a16:creationId xmlns="" xmlns:a16="http://schemas.microsoft.com/office/drawing/2014/main" id="{141CABB2-03E7-400D-8690-757F81A882B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29" name="2 CuadroTexto" hidden="1">
          <a:extLst>
            <a:ext uri="{FF2B5EF4-FFF2-40B4-BE49-F238E27FC236}">
              <a16:creationId xmlns="" xmlns:a16="http://schemas.microsoft.com/office/drawing/2014/main" id="{B359BC15-6AD1-426E-9CDE-7BD8BC6DCFA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0" name="5 CuadroTexto" hidden="1">
          <a:extLst>
            <a:ext uri="{FF2B5EF4-FFF2-40B4-BE49-F238E27FC236}">
              <a16:creationId xmlns="" xmlns:a16="http://schemas.microsoft.com/office/drawing/2014/main" id="{2FE5BDAD-8685-4766-BF5A-75D00EB6983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1" name="5 CuadroTexto" hidden="1">
          <a:extLst>
            <a:ext uri="{FF2B5EF4-FFF2-40B4-BE49-F238E27FC236}">
              <a16:creationId xmlns="" xmlns:a16="http://schemas.microsoft.com/office/drawing/2014/main" id="{7C889FE0-2A5A-400D-81F2-64A86DE729F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2" name="5 CuadroTexto" hidden="1">
          <a:extLst>
            <a:ext uri="{FF2B5EF4-FFF2-40B4-BE49-F238E27FC236}">
              <a16:creationId xmlns="" xmlns:a16="http://schemas.microsoft.com/office/drawing/2014/main" id="{D73BFE51-4BA6-4278-94EB-44A30B253F8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3" name="5 CuadroTexto" hidden="1">
          <a:extLst>
            <a:ext uri="{FF2B5EF4-FFF2-40B4-BE49-F238E27FC236}">
              <a16:creationId xmlns="" xmlns:a16="http://schemas.microsoft.com/office/drawing/2014/main" id="{1C54B24B-4ED2-440E-A9CF-6AA5DEDE409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4" name="5 CuadroTexto" hidden="1">
          <a:extLst>
            <a:ext uri="{FF2B5EF4-FFF2-40B4-BE49-F238E27FC236}">
              <a16:creationId xmlns="" xmlns:a16="http://schemas.microsoft.com/office/drawing/2014/main" id="{FE8087D5-F75A-4D4A-843A-6B0058E6288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5" name="5 CuadroTexto" hidden="1">
          <a:extLst>
            <a:ext uri="{FF2B5EF4-FFF2-40B4-BE49-F238E27FC236}">
              <a16:creationId xmlns="" xmlns:a16="http://schemas.microsoft.com/office/drawing/2014/main" id="{3F5CD250-4A2B-4F14-8DDF-B27050F7019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6" name="5 CuadroTexto" hidden="1">
          <a:extLst>
            <a:ext uri="{FF2B5EF4-FFF2-40B4-BE49-F238E27FC236}">
              <a16:creationId xmlns="" xmlns:a16="http://schemas.microsoft.com/office/drawing/2014/main" id="{4F5E6840-3185-413E-8FF9-036D7B6F26F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7" name="5 CuadroTexto" hidden="1">
          <a:extLst>
            <a:ext uri="{FF2B5EF4-FFF2-40B4-BE49-F238E27FC236}">
              <a16:creationId xmlns="" xmlns:a16="http://schemas.microsoft.com/office/drawing/2014/main" id="{DA810F9C-61C9-4323-9B2E-0F1E5A0BAD5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8" name="5 CuadroTexto" hidden="1">
          <a:extLst>
            <a:ext uri="{FF2B5EF4-FFF2-40B4-BE49-F238E27FC236}">
              <a16:creationId xmlns="" xmlns:a16="http://schemas.microsoft.com/office/drawing/2014/main" id="{8FD85EA7-E7E4-46C3-ACD4-ED2A5F07E2B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39" name="5 CuadroTexto" hidden="1">
          <a:extLst>
            <a:ext uri="{FF2B5EF4-FFF2-40B4-BE49-F238E27FC236}">
              <a16:creationId xmlns="" xmlns:a16="http://schemas.microsoft.com/office/drawing/2014/main" id="{21BBA4AE-FFD6-4E34-8755-E95A48CFA18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0" name="5 CuadroTexto" hidden="1">
          <a:extLst>
            <a:ext uri="{FF2B5EF4-FFF2-40B4-BE49-F238E27FC236}">
              <a16:creationId xmlns="" xmlns:a16="http://schemas.microsoft.com/office/drawing/2014/main" id="{7CB8A6A2-D696-4A36-A3A2-014A48AF7C7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1" name="5 CuadroTexto" hidden="1">
          <a:extLst>
            <a:ext uri="{FF2B5EF4-FFF2-40B4-BE49-F238E27FC236}">
              <a16:creationId xmlns="" xmlns:a16="http://schemas.microsoft.com/office/drawing/2014/main" id="{E0494A35-ECAD-4199-9A83-D6C94AA92E9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2" name="5 CuadroTexto" hidden="1">
          <a:extLst>
            <a:ext uri="{FF2B5EF4-FFF2-40B4-BE49-F238E27FC236}">
              <a16:creationId xmlns="" xmlns:a16="http://schemas.microsoft.com/office/drawing/2014/main" id="{E95CF832-64FC-4579-9C34-92DF95A9B11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3" name="5 CuadroTexto" hidden="1">
          <a:extLst>
            <a:ext uri="{FF2B5EF4-FFF2-40B4-BE49-F238E27FC236}">
              <a16:creationId xmlns="" xmlns:a16="http://schemas.microsoft.com/office/drawing/2014/main" id="{268D8B38-0E15-4026-9954-04FEDD4DABF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4" name="5 CuadroTexto" hidden="1">
          <a:extLst>
            <a:ext uri="{FF2B5EF4-FFF2-40B4-BE49-F238E27FC236}">
              <a16:creationId xmlns="" xmlns:a16="http://schemas.microsoft.com/office/drawing/2014/main" id="{11752803-1BC6-463A-8BC4-459B359DA7A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5" name="5 CuadroTexto" hidden="1">
          <a:extLst>
            <a:ext uri="{FF2B5EF4-FFF2-40B4-BE49-F238E27FC236}">
              <a16:creationId xmlns="" xmlns:a16="http://schemas.microsoft.com/office/drawing/2014/main" id="{98725DFC-B5F6-45E4-9F3E-5C8179F7893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6" name="182 CuadroTexto" hidden="1">
          <a:extLst>
            <a:ext uri="{FF2B5EF4-FFF2-40B4-BE49-F238E27FC236}">
              <a16:creationId xmlns="" xmlns:a16="http://schemas.microsoft.com/office/drawing/2014/main" id="{9D73EFB7-092A-437F-B766-879F10D674E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7" name="183 CuadroTexto" hidden="1">
          <a:extLst>
            <a:ext uri="{FF2B5EF4-FFF2-40B4-BE49-F238E27FC236}">
              <a16:creationId xmlns="" xmlns:a16="http://schemas.microsoft.com/office/drawing/2014/main" id="{043B9F2B-851E-4179-8D80-7B839EAF7C5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8" name="5 CuadroTexto" hidden="1">
          <a:extLst>
            <a:ext uri="{FF2B5EF4-FFF2-40B4-BE49-F238E27FC236}">
              <a16:creationId xmlns="" xmlns:a16="http://schemas.microsoft.com/office/drawing/2014/main" id="{610E4FF6-CC56-4C65-9988-2867B93C295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49" name="5 CuadroTexto" hidden="1">
          <a:extLst>
            <a:ext uri="{FF2B5EF4-FFF2-40B4-BE49-F238E27FC236}">
              <a16:creationId xmlns="" xmlns:a16="http://schemas.microsoft.com/office/drawing/2014/main" id="{D61A03FD-C5E8-455A-AC49-B51CA24AC92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0" name="5 CuadroTexto" hidden="1">
          <a:extLst>
            <a:ext uri="{FF2B5EF4-FFF2-40B4-BE49-F238E27FC236}">
              <a16:creationId xmlns="" xmlns:a16="http://schemas.microsoft.com/office/drawing/2014/main" id="{54E5E785-CF14-449F-980C-612A8831ABAD}"/>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1" name="5 CuadroTexto" hidden="1">
          <a:extLst>
            <a:ext uri="{FF2B5EF4-FFF2-40B4-BE49-F238E27FC236}">
              <a16:creationId xmlns="" xmlns:a16="http://schemas.microsoft.com/office/drawing/2014/main" id="{4195F959-E74B-4108-8D30-7F2D23FBB27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2" name="5 CuadroTexto" hidden="1">
          <a:extLst>
            <a:ext uri="{FF2B5EF4-FFF2-40B4-BE49-F238E27FC236}">
              <a16:creationId xmlns="" xmlns:a16="http://schemas.microsoft.com/office/drawing/2014/main" id="{2AD0744E-6421-4503-82BF-7286BDB6214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3" name="5 CuadroTexto" hidden="1">
          <a:extLst>
            <a:ext uri="{FF2B5EF4-FFF2-40B4-BE49-F238E27FC236}">
              <a16:creationId xmlns="" xmlns:a16="http://schemas.microsoft.com/office/drawing/2014/main" id="{D086785D-AAFC-48AF-AE07-4BA1D6AA54C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4" name="5 CuadroTexto" hidden="1">
          <a:extLst>
            <a:ext uri="{FF2B5EF4-FFF2-40B4-BE49-F238E27FC236}">
              <a16:creationId xmlns="" xmlns:a16="http://schemas.microsoft.com/office/drawing/2014/main" id="{71DF2834-D8D6-43BA-BEE8-5367B06766C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5" name="5 CuadroTexto" hidden="1">
          <a:extLst>
            <a:ext uri="{FF2B5EF4-FFF2-40B4-BE49-F238E27FC236}">
              <a16:creationId xmlns="" xmlns:a16="http://schemas.microsoft.com/office/drawing/2014/main" id="{B2E8C7D4-EAE2-4214-8EAB-E9A993691A6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6" name="5 CuadroTexto" hidden="1">
          <a:extLst>
            <a:ext uri="{FF2B5EF4-FFF2-40B4-BE49-F238E27FC236}">
              <a16:creationId xmlns="" xmlns:a16="http://schemas.microsoft.com/office/drawing/2014/main" id="{8F544DE0-D2B8-4523-AD55-AB05D9DA893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7" name="5 CuadroTexto" hidden="1">
          <a:extLst>
            <a:ext uri="{FF2B5EF4-FFF2-40B4-BE49-F238E27FC236}">
              <a16:creationId xmlns="" xmlns:a16="http://schemas.microsoft.com/office/drawing/2014/main" id="{31910C3A-097E-4134-947E-7ADAD3D6D0E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8" name="5 CuadroTexto" hidden="1">
          <a:extLst>
            <a:ext uri="{FF2B5EF4-FFF2-40B4-BE49-F238E27FC236}">
              <a16:creationId xmlns="" xmlns:a16="http://schemas.microsoft.com/office/drawing/2014/main" id="{38E4C894-A305-4ABA-9A20-1742417D9C9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59" name="5 CuadroTexto" hidden="1">
          <a:extLst>
            <a:ext uri="{FF2B5EF4-FFF2-40B4-BE49-F238E27FC236}">
              <a16:creationId xmlns="" xmlns:a16="http://schemas.microsoft.com/office/drawing/2014/main" id="{9BB03F7A-5AC2-42D5-ACBB-183D8A78560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0" name="5 CuadroTexto" hidden="1">
          <a:extLst>
            <a:ext uri="{FF2B5EF4-FFF2-40B4-BE49-F238E27FC236}">
              <a16:creationId xmlns="" xmlns:a16="http://schemas.microsoft.com/office/drawing/2014/main" id="{A0A3A5C6-3945-4876-91D6-BD881539CA5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1" name="5 CuadroTexto" hidden="1">
          <a:extLst>
            <a:ext uri="{FF2B5EF4-FFF2-40B4-BE49-F238E27FC236}">
              <a16:creationId xmlns="" xmlns:a16="http://schemas.microsoft.com/office/drawing/2014/main" id="{A2099C23-384E-48C7-8E47-2041CCADC15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2" name="5 CuadroTexto" hidden="1">
          <a:extLst>
            <a:ext uri="{FF2B5EF4-FFF2-40B4-BE49-F238E27FC236}">
              <a16:creationId xmlns="" xmlns:a16="http://schemas.microsoft.com/office/drawing/2014/main" id="{20CE52EB-056B-4FA8-89B5-64D095B3C75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3" name="5 CuadroTexto" hidden="1">
          <a:extLst>
            <a:ext uri="{FF2B5EF4-FFF2-40B4-BE49-F238E27FC236}">
              <a16:creationId xmlns="" xmlns:a16="http://schemas.microsoft.com/office/drawing/2014/main" id="{C210AA1F-0B67-47C8-8FF3-28EEF6F7CEA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4" name="5 CuadroTexto" hidden="1">
          <a:extLst>
            <a:ext uri="{FF2B5EF4-FFF2-40B4-BE49-F238E27FC236}">
              <a16:creationId xmlns="" xmlns:a16="http://schemas.microsoft.com/office/drawing/2014/main" id="{27DE7E54-0CA0-429C-A247-A066065D9C1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5" name="5 CuadroTexto" hidden="1">
          <a:extLst>
            <a:ext uri="{FF2B5EF4-FFF2-40B4-BE49-F238E27FC236}">
              <a16:creationId xmlns="" xmlns:a16="http://schemas.microsoft.com/office/drawing/2014/main" id="{1CE02E87-71AE-4C39-A723-10836AE32A2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6" name="5 CuadroTexto" hidden="1">
          <a:extLst>
            <a:ext uri="{FF2B5EF4-FFF2-40B4-BE49-F238E27FC236}">
              <a16:creationId xmlns="" xmlns:a16="http://schemas.microsoft.com/office/drawing/2014/main" id="{F01D884F-6FBF-4D50-B648-BF3E1C98157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7" name="5 CuadroTexto" hidden="1">
          <a:extLst>
            <a:ext uri="{FF2B5EF4-FFF2-40B4-BE49-F238E27FC236}">
              <a16:creationId xmlns="" xmlns:a16="http://schemas.microsoft.com/office/drawing/2014/main" id="{253D5A87-0A9E-4D95-8444-6B32F8BFA64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8" name="5 CuadroTexto" hidden="1">
          <a:extLst>
            <a:ext uri="{FF2B5EF4-FFF2-40B4-BE49-F238E27FC236}">
              <a16:creationId xmlns="" xmlns:a16="http://schemas.microsoft.com/office/drawing/2014/main" id="{481B1D1E-D37A-4D30-A89C-FCBB896571E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69" name="5 CuadroTexto" hidden="1">
          <a:extLst>
            <a:ext uri="{FF2B5EF4-FFF2-40B4-BE49-F238E27FC236}">
              <a16:creationId xmlns="" xmlns:a16="http://schemas.microsoft.com/office/drawing/2014/main" id="{5665EFD4-5CD6-43B4-AAA3-AAD7595BFDF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0" name="5 CuadroTexto" hidden="1">
          <a:extLst>
            <a:ext uri="{FF2B5EF4-FFF2-40B4-BE49-F238E27FC236}">
              <a16:creationId xmlns="" xmlns:a16="http://schemas.microsoft.com/office/drawing/2014/main" id="{2D730F4C-130C-40E9-8452-61B5B73E08E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1" name="5 CuadroTexto" hidden="1">
          <a:extLst>
            <a:ext uri="{FF2B5EF4-FFF2-40B4-BE49-F238E27FC236}">
              <a16:creationId xmlns="" xmlns:a16="http://schemas.microsoft.com/office/drawing/2014/main" id="{6F65C9BF-A617-476C-8C4A-CD8B8B77210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2" name="5 CuadroTexto" hidden="1">
          <a:extLst>
            <a:ext uri="{FF2B5EF4-FFF2-40B4-BE49-F238E27FC236}">
              <a16:creationId xmlns="" xmlns:a16="http://schemas.microsoft.com/office/drawing/2014/main" id="{B2EDC4C8-F7CA-4638-9B27-DBB30298A20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3" name="5 CuadroTexto" hidden="1">
          <a:extLst>
            <a:ext uri="{FF2B5EF4-FFF2-40B4-BE49-F238E27FC236}">
              <a16:creationId xmlns="" xmlns:a16="http://schemas.microsoft.com/office/drawing/2014/main" id="{345FF1E2-0A06-4A4F-BBE4-3CF14F2945D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4" name="5 CuadroTexto" hidden="1">
          <a:extLst>
            <a:ext uri="{FF2B5EF4-FFF2-40B4-BE49-F238E27FC236}">
              <a16:creationId xmlns="" xmlns:a16="http://schemas.microsoft.com/office/drawing/2014/main" id="{4C7E3242-588B-4AB0-8A23-4A7014E6F3D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5" name="5 CuadroTexto" hidden="1">
          <a:extLst>
            <a:ext uri="{FF2B5EF4-FFF2-40B4-BE49-F238E27FC236}">
              <a16:creationId xmlns="" xmlns:a16="http://schemas.microsoft.com/office/drawing/2014/main" id="{EE5EE8DF-63E2-48E2-BF15-D0C9B380C66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6" name="5 CuadroTexto" hidden="1">
          <a:extLst>
            <a:ext uri="{FF2B5EF4-FFF2-40B4-BE49-F238E27FC236}">
              <a16:creationId xmlns="" xmlns:a16="http://schemas.microsoft.com/office/drawing/2014/main" id="{CEB34688-2696-4DE1-86E1-8372986FAFA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7" name="5 CuadroTexto" hidden="1">
          <a:extLst>
            <a:ext uri="{FF2B5EF4-FFF2-40B4-BE49-F238E27FC236}">
              <a16:creationId xmlns="" xmlns:a16="http://schemas.microsoft.com/office/drawing/2014/main" id="{B54171FA-B698-4E52-854A-DCCD8175C76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8" name="5 CuadroTexto" hidden="1">
          <a:extLst>
            <a:ext uri="{FF2B5EF4-FFF2-40B4-BE49-F238E27FC236}">
              <a16:creationId xmlns="" xmlns:a16="http://schemas.microsoft.com/office/drawing/2014/main" id="{9FDDF1EB-8E2E-4D36-B66D-3E9458D7CED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79" name="5 CuadroTexto" hidden="1">
          <a:extLst>
            <a:ext uri="{FF2B5EF4-FFF2-40B4-BE49-F238E27FC236}">
              <a16:creationId xmlns="" xmlns:a16="http://schemas.microsoft.com/office/drawing/2014/main" id="{9DD425AC-DC33-4E14-9F8C-EA6441F4D67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0" name="2 CuadroTexto" hidden="1">
          <a:extLst>
            <a:ext uri="{FF2B5EF4-FFF2-40B4-BE49-F238E27FC236}">
              <a16:creationId xmlns="" xmlns:a16="http://schemas.microsoft.com/office/drawing/2014/main" id="{E0B7C8A3-AAA3-47BF-BFDA-2357B4FAAB8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1" name="5 CuadroTexto" hidden="1">
          <a:extLst>
            <a:ext uri="{FF2B5EF4-FFF2-40B4-BE49-F238E27FC236}">
              <a16:creationId xmlns="" xmlns:a16="http://schemas.microsoft.com/office/drawing/2014/main" id="{0F9D0EA8-3552-44D7-8F27-04E0282BE5E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2" name="5 CuadroTexto" hidden="1">
          <a:extLst>
            <a:ext uri="{FF2B5EF4-FFF2-40B4-BE49-F238E27FC236}">
              <a16:creationId xmlns="" xmlns:a16="http://schemas.microsoft.com/office/drawing/2014/main" id="{248F8B8B-995B-4448-9626-630A0C0D48B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3" name="5 CuadroTexto" hidden="1">
          <a:extLst>
            <a:ext uri="{FF2B5EF4-FFF2-40B4-BE49-F238E27FC236}">
              <a16:creationId xmlns="" xmlns:a16="http://schemas.microsoft.com/office/drawing/2014/main" id="{B4F390EF-EE23-4D2A-A671-D9953E746C6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4" name="5 CuadroTexto" hidden="1">
          <a:extLst>
            <a:ext uri="{FF2B5EF4-FFF2-40B4-BE49-F238E27FC236}">
              <a16:creationId xmlns="" xmlns:a16="http://schemas.microsoft.com/office/drawing/2014/main" id="{5B684FE2-2DEE-41DD-A803-4CA2C99B609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5" name="5 CuadroTexto" hidden="1">
          <a:extLst>
            <a:ext uri="{FF2B5EF4-FFF2-40B4-BE49-F238E27FC236}">
              <a16:creationId xmlns="" xmlns:a16="http://schemas.microsoft.com/office/drawing/2014/main" id="{064D5CDA-28E8-4D43-8BC3-FF302E73F9B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6" name="5 CuadroTexto" hidden="1">
          <a:extLst>
            <a:ext uri="{FF2B5EF4-FFF2-40B4-BE49-F238E27FC236}">
              <a16:creationId xmlns="" xmlns:a16="http://schemas.microsoft.com/office/drawing/2014/main" id="{276DF2BD-3BB1-4E47-AB37-6FB4B961714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7" name="5 CuadroTexto" hidden="1">
          <a:extLst>
            <a:ext uri="{FF2B5EF4-FFF2-40B4-BE49-F238E27FC236}">
              <a16:creationId xmlns="" xmlns:a16="http://schemas.microsoft.com/office/drawing/2014/main" id="{33AEEA0D-7DA7-4513-91CC-2C44037CC74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8" name="5 CuadroTexto" hidden="1">
          <a:extLst>
            <a:ext uri="{FF2B5EF4-FFF2-40B4-BE49-F238E27FC236}">
              <a16:creationId xmlns="" xmlns:a16="http://schemas.microsoft.com/office/drawing/2014/main" id="{F5C1FB81-1ADD-49BD-A573-1AD1A970CCE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89" name="5 CuadroTexto" hidden="1">
          <a:extLst>
            <a:ext uri="{FF2B5EF4-FFF2-40B4-BE49-F238E27FC236}">
              <a16:creationId xmlns="" xmlns:a16="http://schemas.microsoft.com/office/drawing/2014/main" id="{2FA8B2CF-FF2F-4E5B-BFE8-F008A0F4739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0" name="5 CuadroTexto" hidden="1">
          <a:extLst>
            <a:ext uri="{FF2B5EF4-FFF2-40B4-BE49-F238E27FC236}">
              <a16:creationId xmlns="" xmlns:a16="http://schemas.microsoft.com/office/drawing/2014/main" id="{F8161338-5984-426F-BB8D-437A9BFB9EC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1" name="5 CuadroTexto" hidden="1">
          <a:extLst>
            <a:ext uri="{FF2B5EF4-FFF2-40B4-BE49-F238E27FC236}">
              <a16:creationId xmlns="" xmlns:a16="http://schemas.microsoft.com/office/drawing/2014/main" id="{7E99490B-1A35-49E6-AFAF-90AFD8D4CB44}"/>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2" name="5 CuadroTexto" hidden="1">
          <a:extLst>
            <a:ext uri="{FF2B5EF4-FFF2-40B4-BE49-F238E27FC236}">
              <a16:creationId xmlns="" xmlns:a16="http://schemas.microsoft.com/office/drawing/2014/main" id="{7B92A724-BEB1-41E9-BE4C-FA658253865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3" name="5 CuadroTexto" hidden="1">
          <a:extLst>
            <a:ext uri="{FF2B5EF4-FFF2-40B4-BE49-F238E27FC236}">
              <a16:creationId xmlns="" xmlns:a16="http://schemas.microsoft.com/office/drawing/2014/main" id="{1047F0AB-8668-414F-874E-44D8D8790E6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4" name="5 CuadroTexto" hidden="1">
          <a:extLst>
            <a:ext uri="{FF2B5EF4-FFF2-40B4-BE49-F238E27FC236}">
              <a16:creationId xmlns="" xmlns:a16="http://schemas.microsoft.com/office/drawing/2014/main" id="{4C57F1F0-7BBC-4C18-B507-327F5CC836A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5" name="5 CuadroTexto" hidden="1">
          <a:extLst>
            <a:ext uri="{FF2B5EF4-FFF2-40B4-BE49-F238E27FC236}">
              <a16:creationId xmlns="" xmlns:a16="http://schemas.microsoft.com/office/drawing/2014/main" id="{37113916-93C6-41F1-A860-65EB62EE83B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6" name="5 CuadroTexto" hidden="1">
          <a:extLst>
            <a:ext uri="{FF2B5EF4-FFF2-40B4-BE49-F238E27FC236}">
              <a16:creationId xmlns="" xmlns:a16="http://schemas.microsoft.com/office/drawing/2014/main" id="{DEF3C074-B329-4EEC-B25E-8EEEDA3379A6}"/>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7" name="5 CuadroTexto" hidden="1">
          <a:extLst>
            <a:ext uri="{FF2B5EF4-FFF2-40B4-BE49-F238E27FC236}">
              <a16:creationId xmlns="" xmlns:a16="http://schemas.microsoft.com/office/drawing/2014/main" id="{A9998520-CFC8-4A29-82FC-8B516B109CB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8" name="5 CuadroTexto" hidden="1">
          <a:extLst>
            <a:ext uri="{FF2B5EF4-FFF2-40B4-BE49-F238E27FC236}">
              <a16:creationId xmlns="" xmlns:a16="http://schemas.microsoft.com/office/drawing/2014/main" id="{1E7EB8CC-8169-4F52-9602-D6737FF9F22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299" name="235 CuadroTexto" hidden="1">
          <a:extLst>
            <a:ext uri="{FF2B5EF4-FFF2-40B4-BE49-F238E27FC236}">
              <a16:creationId xmlns="" xmlns:a16="http://schemas.microsoft.com/office/drawing/2014/main" id="{8E9936F3-BDF6-4CB6-8CD5-7198729511F2}"/>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0" name="2 CuadroTexto" hidden="1">
          <a:extLst>
            <a:ext uri="{FF2B5EF4-FFF2-40B4-BE49-F238E27FC236}">
              <a16:creationId xmlns="" xmlns:a16="http://schemas.microsoft.com/office/drawing/2014/main" id="{B9494FA0-F5CA-44F3-905F-2A57F5A02E2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1" name="237 CuadroTexto" hidden="1">
          <a:extLst>
            <a:ext uri="{FF2B5EF4-FFF2-40B4-BE49-F238E27FC236}">
              <a16:creationId xmlns="" xmlns:a16="http://schemas.microsoft.com/office/drawing/2014/main" id="{1E47942F-C87A-478A-9A56-BE1D4470F77B}"/>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2" name="2 CuadroTexto" hidden="1">
          <a:extLst>
            <a:ext uri="{FF2B5EF4-FFF2-40B4-BE49-F238E27FC236}">
              <a16:creationId xmlns="" xmlns:a16="http://schemas.microsoft.com/office/drawing/2014/main" id="{A4619CC6-DFF0-4F5E-89D8-AEC4D331B119}"/>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3" name="5 CuadroTexto" hidden="1">
          <a:extLst>
            <a:ext uri="{FF2B5EF4-FFF2-40B4-BE49-F238E27FC236}">
              <a16:creationId xmlns="" xmlns:a16="http://schemas.microsoft.com/office/drawing/2014/main" id="{4714C15A-2ED6-4038-A18C-F7CF5DDB1E7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4" name="5 CuadroTexto" hidden="1">
          <a:extLst>
            <a:ext uri="{FF2B5EF4-FFF2-40B4-BE49-F238E27FC236}">
              <a16:creationId xmlns="" xmlns:a16="http://schemas.microsoft.com/office/drawing/2014/main" id="{39AA158A-0E3A-488E-88B7-356CA156E61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5" name="5 CuadroTexto" hidden="1">
          <a:extLst>
            <a:ext uri="{FF2B5EF4-FFF2-40B4-BE49-F238E27FC236}">
              <a16:creationId xmlns="" xmlns:a16="http://schemas.microsoft.com/office/drawing/2014/main" id="{18CBF1A0-D2D6-401D-9FCD-7635933AD50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6" name="5 CuadroTexto" hidden="1">
          <a:extLst>
            <a:ext uri="{FF2B5EF4-FFF2-40B4-BE49-F238E27FC236}">
              <a16:creationId xmlns="" xmlns:a16="http://schemas.microsoft.com/office/drawing/2014/main" id="{913CDBA6-1698-41E2-B994-C58B07CB2AC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7" name="5 CuadroTexto" hidden="1">
          <a:extLst>
            <a:ext uri="{FF2B5EF4-FFF2-40B4-BE49-F238E27FC236}">
              <a16:creationId xmlns="" xmlns:a16="http://schemas.microsoft.com/office/drawing/2014/main" id="{2A7A87ED-D83E-4F02-94E2-761DA59C4195}"/>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8" name="5 CuadroTexto" hidden="1">
          <a:extLst>
            <a:ext uri="{FF2B5EF4-FFF2-40B4-BE49-F238E27FC236}">
              <a16:creationId xmlns="" xmlns:a16="http://schemas.microsoft.com/office/drawing/2014/main" id="{693973BD-E090-4194-ADBD-5AB1B726AF6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09" name="5 CuadroTexto" hidden="1">
          <a:extLst>
            <a:ext uri="{FF2B5EF4-FFF2-40B4-BE49-F238E27FC236}">
              <a16:creationId xmlns="" xmlns:a16="http://schemas.microsoft.com/office/drawing/2014/main" id="{156A3FD6-1B1B-4064-9651-0CA3D997045A}"/>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0" name="5 CuadroTexto" hidden="1">
          <a:extLst>
            <a:ext uri="{FF2B5EF4-FFF2-40B4-BE49-F238E27FC236}">
              <a16:creationId xmlns="" xmlns:a16="http://schemas.microsoft.com/office/drawing/2014/main" id="{2805F261-540E-4999-B1A3-A58F048C2D71}"/>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1" name="5 CuadroTexto" hidden="1">
          <a:extLst>
            <a:ext uri="{FF2B5EF4-FFF2-40B4-BE49-F238E27FC236}">
              <a16:creationId xmlns="" xmlns:a16="http://schemas.microsoft.com/office/drawing/2014/main" id="{2A113D5B-C72D-4A6A-93AB-2C349609493F}"/>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2" name="5 CuadroTexto" hidden="1">
          <a:extLst>
            <a:ext uri="{FF2B5EF4-FFF2-40B4-BE49-F238E27FC236}">
              <a16:creationId xmlns="" xmlns:a16="http://schemas.microsoft.com/office/drawing/2014/main" id="{CB25BF6F-35CF-4527-9510-19F0674AE99E}"/>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3" name="5 CuadroTexto" hidden="1">
          <a:extLst>
            <a:ext uri="{FF2B5EF4-FFF2-40B4-BE49-F238E27FC236}">
              <a16:creationId xmlns="" xmlns:a16="http://schemas.microsoft.com/office/drawing/2014/main" id="{D62BD663-506C-4698-923F-09A9196A8EE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4" name="5 CuadroTexto" hidden="1">
          <a:extLst>
            <a:ext uri="{FF2B5EF4-FFF2-40B4-BE49-F238E27FC236}">
              <a16:creationId xmlns="" xmlns:a16="http://schemas.microsoft.com/office/drawing/2014/main" id="{46012108-841B-444C-8AE6-DF107DAD4863}"/>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5" name="5 CuadroTexto" hidden="1">
          <a:extLst>
            <a:ext uri="{FF2B5EF4-FFF2-40B4-BE49-F238E27FC236}">
              <a16:creationId xmlns="" xmlns:a16="http://schemas.microsoft.com/office/drawing/2014/main" id="{C255DDB8-899B-43CE-A69D-597E85FB5C3C}"/>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6" name="5 CuadroTexto" hidden="1">
          <a:extLst>
            <a:ext uri="{FF2B5EF4-FFF2-40B4-BE49-F238E27FC236}">
              <a16:creationId xmlns="" xmlns:a16="http://schemas.microsoft.com/office/drawing/2014/main" id="{87F16D78-2681-4484-AF61-98108658BD87}"/>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7" name="5 CuadroTexto" hidden="1">
          <a:extLst>
            <a:ext uri="{FF2B5EF4-FFF2-40B4-BE49-F238E27FC236}">
              <a16:creationId xmlns="" xmlns:a16="http://schemas.microsoft.com/office/drawing/2014/main" id="{C5C45625-BED8-4D24-A0A3-DD14A8DFF698}"/>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283</xdr:row>
      <xdr:rowOff>0</xdr:rowOff>
    </xdr:from>
    <xdr:ext cx="194454" cy="283457"/>
    <xdr:sp macro="" textlink="">
      <xdr:nvSpPr>
        <xdr:cNvPr id="1318" name="5 CuadroTexto" hidden="1">
          <a:extLst>
            <a:ext uri="{FF2B5EF4-FFF2-40B4-BE49-F238E27FC236}">
              <a16:creationId xmlns="" xmlns:a16="http://schemas.microsoft.com/office/drawing/2014/main" id="{B1D204AD-BBFD-4C1F-9CE3-3B54051505A0}"/>
            </a:ext>
          </a:extLst>
        </xdr:cNvPr>
        <xdr:cNvSpPr txBox="1"/>
      </xdr:nvSpPr>
      <xdr:spPr>
        <a:xfrm>
          <a:off x="638175" y="137636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19" name="512 CuadroTexto" hidden="1">
          <a:extLst>
            <a:ext uri="{FF2B5EF4-FFF2-40B4-BE49-F238E27FC236}">
              <a16:creationId xmlns="" xmlns:a16="http://schemas.microsoft.com/office/drawing/2014/main" id="{2B20FCD6-63F6-4831-83C2-F473ED3BD07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0" name="3 CuadroTexto" hidden="1">
          <a:extLst>
            <a:ext uri="{FF2B5EF4-FFF2-40B4-BE49-F238E27FC236}">
              <a16:creationId xmlns="" xmlns:a16="http://schemas.microsoft.com/office/drawing/2014/main" id="{8F7B1FCD-38E9-4E2E-AEA9-6DBCD9B019D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1" name="5 CuadroTexto" hidden="1">
          <a:extLst>
            <a:ext uri="{FF2B5EF4-FFF2-40B4-BE49-F238E27FC236}">
              <a16:creationId xmlns="" xmlns:a16="http://schemas.microsoft.com/office/drawing/2014/main" id="{0BBE919B-89EF-42D3-BA41-026D06D1ACB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2" name="5 CuadroTexto" hidden="1">
          <a:extLst>
            <a:ext uri="{FF2B5EF4-FFF2-40B4-BE49-F238E27FC236}">
              <a16:creationId xmlns="" xmlns:a16="http://schemas.microsoft.com/office/drawing/2014/main" id="{72FE0BCD-C177-4DC4-87BA-A327286DD8F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3" name="516 CuadroTexto" hidden="1">
          <a:extLst>
            <a:ext uri="{FF2B5EF4-FFF2-40B4-BE49-F238E27FC236}">
              <a16:creationId xmlns="" xmlns:a16="http://schemas.microsoft.com/office/drawing/2014/main" id="{BB20FE9E-06D3-4DB8-AD5E-20D1F8740DB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4" name="5 CuadroTexto" hidden="1">
          <a:extLst>
            <a:ext uri="{FF2B5EF4-FFF2-40B4-BE49-F238E27FC236}">
              <a16:creationId xmlns="" xmlns:a16="http://schemas.microsoft.com/office/drawing/2014/main" id="{AA1B452D-6484-47E2-A0CE-1AE1AC14C7A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5" name="5 CuadroTexto" hidden="1">
          <a:extLst>
            <a:ext uri="{FF2B5EF4-FFF2-40B4-BE49-F238E27FC236}">
              <a16:creationId xmlns="" xmlns:a16="http://schemas.microsoft.com/office/drawing/2014/main" id="{83D352BF-0F86-4CCB-86DA-48DE458D35E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6" name="5 CuadroTexto" hidden="1">
          <a:extLst>
            <a:ext uri="{FF2B5EF4-FFF2-40B4-BE49-F238E27FC236}">
              <a16:creationId xmlns="" xmlns:a16="http://schemas.microsoft.com/office/drawing/2014/main" id="{6B512AED-382C-4F01-B8E5-2A695901CDC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7" name="5 CuadroTexto" hidden="1">
          <a:extLst>
            <a:ext uri="{FF2B5EF4-FFF2-40B4-BE49-F238E27FC236}">
              <a16:creationId xmlns="" xmlns:a16="http://schemas.microsoft.com/office/drawing/2014/main" id="{C05AD5AA-47D1-4B66-A0F4-740D23D6417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8" name="5 CuadroTexto" hidden="1">
          <a:extLst>
            <a:ext uri="{FF2B5EF4-FFF2-40B4-BE49-F238E27FC236}">
              <a16:creationId xmlns="" xmlns:a16="http://schemas.microsoft.com/office/drawing/2014/main" id="{79878921-E353-4325-8AC2-780359DD216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29" name="5 CuadroTexto" hidden="1">
          <a:extLst>
            <a:ext uri="{FF2B5EF4-FFF2-40B4-BE49-F238E27FC236}">
              <a16:creationId xmlns="" xmlns:a16="http://schemas.microsoft.com/office/drawing/2014/main" id="{83FC5E84-4E93-4C85-99C8-A244C258499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0" name="5 CuadroTexto" hidden="1">
          <a:extLst>
            <a:ext uri="{FF2B5EF4-FFF2-40B4-BE49-F238E27FC236}">
              <a16:creationId xmlns="" xmlns:a16="http://schemas.microsoft.com/office/drawing/2014/main" id="{903EC355-BF60-40E8-827C-1523153E509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1" name="5 CuadroTexto" hidden="1">
          <a:extLst>
            <a:ext uri="{FF2B5EF4-FFF2-40B4-BE49-F238E27FC236}">
              <a16:creationId xmlns="" xmlns:a16="http://schemas.microsoft.com/office/drawing/2014/main" id="{1A85B90E-4708-4ED5-A512-4AB106DC0A9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2" name="5 CuadroTexto" hidden="1">
          <a:extLst>
            <a:ext uri="{FF2B5EF4-FFF2-40B4-BE49-F238E27FC236}">
              <a16:creationId xmlns="" xmlns:a16="http://schemas.microsoft.com/office/drawing/2014/main" id="{050FEA04-62FB-4DB9-A3C6-3EB54CC07A7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3" name="5 CuadroTexto" hidden="1">
          <a:extLst>
            <a:ext uri="{FF2B5EF4-FFF2-40B4-BE49-F238E27FC236}">
              <a16:creationId xmlns="" xmlns:a16="http://schemas.microsoft.com/office/drawing/2014/main" id="{B3AB56E5-A820-4552-8FCC-F5CABD1BA44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4" name="5 CuadroTexto" hidden="1">
          <a:extLst>
            <a:ext uri="{FF2B5EF4-FFF2-40B4-BE49-F238E27FC236}">
              <a16:creationId xmlns="" xmlns:a16="http://schemas.microsoft.com/office/drawing/2014/main" id="{D5D25008-AE0F-4DF7-86F6-2C121ABA9E8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5" name="5 CuadroTexto" hidden="1">
          <a:extLst>
            <a:ext uri="{FF2B5EF4-FFF2-40B4-BE49-F238E27FC236}">
              <a16:creationId xmlns="" xmlns:a16="http://schemas.microsoft.com/office/drawing/2014/main" id="{53407FB6-FBE6-4B38-BB32-E50BC57E9C3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6" name="5 CuadroTexto" hidden="1">
          <a:extLst>
            <a:ext uri="{FF2B5EF4-FFF2-40B4-BE49-F238E27FC236}">
              <a16:creationId xmlns="" xmlns:a16="http://schemas.microsoft.com/office/drawing/2014/main" id="{E5A2B105-7F9D-4BA2-AEEE-F390B7171B9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7" name="5 CuadroTexto" hidden="1">
          <a:extLst>
            <a:ext uri="{FF2B5EF4-FFF2-40B4-BE49-F238E27FC236}">
              <a16:creationId xmlns="" xmlns:a16="http://schemas.microsoft.com/office/drawing/2014/main" id="{0B83DB20-C95A-4749-896C-2FD6415E7F3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8" name="5 CuadroTexto" hidden="1">
          <a:extLst>
            <a:ext uri="{FF2B5EF4-FFF2-40B4-BE49-F238E27FC236}">
              <a16:creationId xmlns="" xmlns:a16="http://schemas.microsoft.com/office/drawing/2014/main" id="{878BBFBA-CA4D-4DFE-8533-6F4420FD247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39" name="5 CuadroTexto" hidden="1">
          <a:extLst>
            <a:ext uri="{FF2B5EF4-FFF2-40B4-BE49-F238E27FC236}">
              <a16:creationId xmlns="" xmlns:a16="http://schemas.microsoft.com/office/drawing/2014/main" id="{315C06E2-E5B4-481B-9203-51BB64E7D0E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0" name="5 CuadroTexto" hidden="1">
          <a:extLst>
            <a:ext uri="{FF2B5EF4-FFF2-40B4-BE49-F238E27FC236}">
              <a16:creationId xmlns="" xmlns:a16="http://schemas.microsoft.com/office/drawing/2014/main" id="{12012C49-49A3-4B27-BBD1-B1D57C5D14D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1" name="5 CuadroTexto" hidden="1">
          <a:extLst>
            <a:ext uri="{FF2B5EF4-FFF2-40B4-BE49-F238E27FC236}">
              <a16:creationId xmlns="" xmlns:a16="http://schemas.microsoft.com/office/drawing/2014/main" id="{F6323BE3-A584-47A1-9164-93CBA8FE5FC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2" name="5 CuadroTexto" hidden="1">
          <a:extLst>
            <a:ext uri="{FF2B5EF4-FFF2-40B4-BE49-F238E27FC236}">
              <a16:creationId xmlns="" xmlns:a16="http://schemas.microsoft.com/office/drawing/2014/main" id="{7A7D1E6C-642B-4ABC-BF2E-EB5389B3190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3" name="5 CuadroTexto" hidden="1">
          <a:extLst>
            <a:ext uri="{FF2B5EF4-FFF2-40B4-BE49-F238E27FC236}">
              <a16:creationId xmlns="" xmlns:a16="http://schemas.microsoft.com/office/drawing/2014/main" id="{3CB5E4CA-9D2D-4690-87F8-32F90D6EE9E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4" name="5 CuadroTexto" hidden="1">
          <a:extLst>
            <a:ext uri="{FF2B5EF4-FFF2-40B4-BE49-F238E27FC236}">
              <a16:creationId xmlns="" xmlns:a16="http://schemas.microsoft.com/office/drawing/2014/main" id="{693BED49-3689-4B4B-986B-2A5DB5CC760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5" name="5 CuadroTexto" hidden="1">
          <a:extLst>
            <a:ext uri="{FF2B5EF4-FFF2-40B4-BE49-F238E27FC236}">
              <a16:creationId xmlns="" xmlns:a16="http://schemas.microsoft.com/office/drawing/2014/main" id="{368011FB-76D3-4924-9AB7-66CAB7CE706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6" name="5 CuadroTexto" hidden="1">
          <a:extLst>
            <a:ext uri="{FF2B5EF4-FFF2-40B4-BE49-F238E27FC236}">
              <a16:creationId xmlns="" xmlns:a16="http://schemas.microsoft.com/office/drawing/2014/main" id="{427B2919-31EA-4200-AA3D-9D4B7739EB7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7" name="5 CuadroTexto" hidden="1">
          <a:extLst>
            <a:ext uri="{FF2B5EF4-FFF2-40B4-BE49-F238E27FC236}">
              <a16:creationId xmlns="" xmlns:a16="http://schemas.microsoft.com/office/drawing/2014/main" id="{EA053C21-A79F-467B-A3C3-5BE4963DCD1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8" name="5 CuadroTexto" hidden="1">
          <a:extLst>
            <a:ext uri="{FF2B5EF4-FFF2-40B4-BE49-F238E27FC236}">
              <a16:creationId xmlns="" xmlns:a16="http://schemas.microsoft.com/office/drawing/2014/main" id="{3281DA3F-E02F-4BFD-BA95-6898DCD4DB5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49" name="5 CuadroTexto" hidden="1">
          <a:extLst>
            <a:ext uri="{FF2B5EF4-FFF2-40B4-BE49-F238E27FC236}">
              <a16:creationId xmlns="" xmlns:a16="http://schemas.microsoft.com/office/drawing/2014/main" id="{61CB6F74-2E5D-40F3-BCC6-7CED9DF7A7D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0" name="5 CuadroTexto" hidden="1">
          <a:extLst>
            <a:ext uri="{FF2B5EF4-FFF2-40B4-BE49-F238E27FC236}">
              <a16:creationId xmlns="" xmlns:a16="http://schemas.microsoft.com/office/drawing/2014/main" id="{D95620B4-C89D-406F-9194-A2AA571C5FB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1" name="5 CuadroTexto" hidden="1">
          <a:extLst>
            <a:ext uri="{FF2B5EF4-FFF2-40B4-BE49-F238E27FC236}">
              <a16:creationId xmlns="" xmlns:a16="http://schemas.microsoft.com/office/drawing/2014/main" id="{3F0766BB-9C7C-45F5-9A6C-C45AD4A2832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2" name="5 CuadroTexto" hidden="1">
          <a:extLst>
            <a:ext uri="{FF2B5EF4-FFF2-40B4-BE49-F238E27FC236}">
              <a16:creationId xmlns="" xmlns:a16="http://schemas.microsoft.com/office/drawing/2014/main" id="{AD6624FA-816D-4350-8B39-F5C9540E2F7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3" name="2 CuadroTexto" hidden="1">
          <a:extLst>
            <a:ext uri="{FF2B5EF4-FFF2-40B4-BE49-F238E27FC236}">
              <a16:creationId xmlns="" xmlns:a16="http://schemas.microsoft.com/office/drawing/2014/main" id="{CDDA05A5-CE05-414B-A602-3C62B952A73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4" name="5 CuadroTexto" hidden="1">
          <a:extLst>
            <a:ext uri="{FF2B5EF4-FFF2-40B4-BE49-F238E27FC236}">
              <a16:creationId xmlns="" xmlns:a16="http://schemas.microsoft.com/office/drawing/2014/main" id="{DB28DBCA-489A-4F43-9D46-1E0FFF18CC6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5" name="5 CuadroTexto" hidden="1">
          <a:extLst>
            <a:ext uri="{FF2B5EF4-FFF2-40B4-BE49-F238E27FC236}">
              <a16:creationId xmlns="" xmlns:a16="http://schemas.microsoft.com/office/drawing/2014/main" id="{FD52747E-9402-49D7-BE52-9F89999343E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6" name="5 CuadroTexto" hidden="1">
          <a:extLst>
            <a:ext uri="{FF2B5EF4-FFF2-40B4-BE49-F238E27FC236}">
              <a16:creationId xmlns="" xmlns:a16="http://schemas.microsoft.com/office/drawing/2014/main" id="{3C65A7C0-467B-4DBE-B995-90247972B0D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7" name="5 CuadroTexto" hidden="1">
          <a:extLst>
            <a:ext uri="{FF2B5EF4-FFF2-40B4-BE49-F238E27FC236}">
              <a16:creationId xmlns="" xmlns:a16="http://schemas.microsoft.com/office/drawing/2014/main" id="{E32A6F04-AEF6-4A4B-BAD5-4BD4D3DFF03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8" name="5 CuadroTexto" hidden="1">
          <a:extLst>
            <a:ext uri="{FF2B5EF4-FFF2-40B4-BE49-F238E27FC236}">
              <a16:creationId xmlns="" xmlns:a16="http://schemas.microsoft.com/office/drawing/2014/main" id="{010867C8-1386-4C12-A604-04CFA99D445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59" name="5 CuadroTexto" hidden="1">
          <a:extLst>
            <a:ext uri="{FF2B5EF4-FFF2-40B4-BE49-F238E27FC236}">
              <a16:creationId xmlns="" xmlns:a16="http://schemas.microsoft.com/office/drawing/2014/main" id="{DC2133EB-A1A6-4E06-A460-E99621A0C09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0" name="5 CuadroTexto" hidden="1">
          <a:extLst>
            <a:ext uri="{FF2B5EF4-FFF2-40B4-BE49-F238E27FC236}">
              <a16:creationId xmlns="" xmlns:a16="http://schemas.microsoft.com/office/drawing/2014/main" id="{1213D088-8F66-4D89-9EB8-3681BBA7AEB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1" name="5 CuadroTexto" hidden="1">
          <a:extLst>
            <a:ext uri="{FF2B5EF4-FFF2-40B4-BE49-F238E27FC236}">
              <a16:creationId xmlns="" xmlns:a16="http://schemas.microsoft.com/office/drawing/2014/main" id="{1A1AE642-A978-4EC3-950C-34AA3E43101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2" name="5 CuadroTexto" hidden="1">
          <a:extLst>
            <a:ext uri="{FF2B5EF4-FFF2-40B4-BE49-F238E27FC236}">
              <a16:creationId xmlns="" xmlns:a16="http://schemas.microsoft.com/office/drawing/2014/main" id="{2A6FAFE2-1627-43F1-9775-9E1915E7EBC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3" name="5 CuadroTexto" hidden="1">
          <a:extLst>
            <a:ext uri="{FF2B5EF4-FFF2-40B4-BE49-F238E27FC236}">
              <a16:creationId xmlns="" xmlns:a16="http://schemas.microsoft.com/office/drawing/2014/main" id="{0867D9F7-C132-44D4-922E-A19A8B78DF9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4" name="5 CuadroTexto" hidden="1">
          <a:extLst>
            <a:ext uri="{FF2B5EF4-FFF2-40B4-BE49-F238E27FC236}">
              <a16:creationId xmlns="" xmlns:a16="http://schemas.microsoft.com/office/drawing/2014/main" id="{E7395262-3E14-4681-A840-0B4F6B50FD6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5" name="5 CuadroTexto" hidden="1">
          <a:extLst>
            <a:ext uri="{FF2B5EF4-FFF2-40B4-BE49-F238E27FC236}">
              <a16:creationId xmlns="" xmlns:a16="http://schemas.microsoft.com/office/drawing/2014/main" id="{1DE79E6F-9943-437E-81BA-73B4C8A375B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6" name="5 CuadroTexto" hidden="1">
          <a:extLst>
            <a:ext uri="{FF2B5EF4-FFF2-40B4-BE49-F238E27FC236}">
              <a16:creationId xmlns="" xmlns:a16="http://schemas.microsoft.com/office/drawing/2014/main" id="{7F868547-75F1-45B8-9AE3-2AFDA31F69F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7" name="5 CuadroTexto" hidden="1">
          <a:extLst>
            <a:ext uri="{FF2B5EF4-FFF2-40B4-BE49-F238E27FC236}">
              <a16:creationId xmlns="" xmlns:a16="http://schemas.microsoft.com/office/drawing/2014/main" id="{8EBD778E-6540-4B2F-8969-D01A34F1DD8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8" name="5 CuadroTexto" hidden="1">
          <a:extLst>
            <a:ext uri="{FF2B5EF4-FFF2-40B4-BE49-F238E27FC236}">
              <a16:creationId xmlns="" xmlns:a16="http://schemas.microsoft.com/office/drawing/2014/main" id="{8279B74D-36E3-45C2-B1F3-7F622B036B6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69" name="5 CuadroTexto" hidden="1">
          <a:extLst>
            <a:ext uri="{FF2B5EF4-FFF2-40B4-BE49-F238E27FC236}">
              <a16:creationId xmlns="" xmlns:a16="http://schemas.microsoft.com/office/drawing/2014/main" id="{BF82D64B-DCAE-4188-8BBB-76539240F98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0" name="5 CuadroTexto" hidden="1">
          <a:extLst>
            <a:ext uri="{FF2B5EF4-FFF2-40B4-BE49-F238E27FC236}">
              <a16:creationId xmlns="" xmlns:a16="http://schemas.microsoft.com/office/drawing/2014/main" id="{A0B82867-1E79-4B2B-AF03-B7730B5098C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1" name="5 CuadroTexto" hidden="1">
          <a:extLst>
            <a:ext uri="{FF2B5EF4-FFF2-40B4-BE49-F238E27FC236}">
              <a16:creationId xmlns="" xmlns:a16="http://schemas.microsoft.com/office/drawing/2014/main" id="{6CE0354A-0496-46D7-B198-494294F5A4B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2" name="103 CuadroTexto" hidden="1">
          <a:extLst>
            <a:ext uri="{FF2B5EF4-FFF2-40B4-BE49-F238E27FC236}">
              <a16:creationId xmlns="" xmlns:a16="http://schemas.microsoft.com/office/drawing/2014/main" id="{D12F84AC-B187-4875-B082-49D8A8E5A5A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3" name="2 CuadroTexto" hidden="1">
          <a:extLst>
            <a:ext uri="{FF2B5EF4-FFF2-40B4-BE49-F238E27FC236}">
              <a16:creationId xmlns="" xmlns:a16="http://schemas.microsoft.com/office/drawing/2014/main" id="{F953C88A-97B1-4AC6-A9A3-B9149DBB361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4" name="106 CuadroTexto" hidden="1">
          <a:extLst>
            <a:ext uri="{FF2B5EF4-FFF2-40B4-BE49-F238E27FC236}">
              <a16:creationId xmlns="" xmlns:a16="http://schemas.microsoft.com/office/drawing/2014/main" id="{7F53D844-0318-444B-A2F2-E0DA213A173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5" name="2 CuadroTexto" hidden="1">
          <a:extLst>
            <a:ext uri="{FF2B5EF4-FFF2-40B4-BE49-F238E27FC236}">
              <a16:creationId xmlns="" xmlns:a16="http://schemas.microsoft.com/office/drawing/2014/main" id="{C461DF90-0CC7-4DC2-91ED-C65E57987A3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6" name="5 CuadroTexto" hidden="1">
          <a:extLst>
            <a:ext uri="{FF2B5EF4-FFF2-40B4-BE49-F238E27FC236}">
              <a16:creationId xmlns="" xmlns:a16="http://schemas.microsoft.com/office/drawing/2014/main" id="{C4EA0ADB-3684-418D-B431-A38F4DF6BB5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7" name="5 CuadroTexto" hidden="1">
          <a:extLst>
            <a:ext uri="{FF2B5EF4-FFF2-40B4-BE49-F238E27FC236}">
              <a16:creationId xmlns="" xmlns:a16="http://schemas.microsoft.com/office/drawing/2014/main" id="{46E5C29D-1FBE-4307-8C11-4DF27DDC9FB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8" name="5 CuadroTexto" hidden="1">
          <a:extLst>
            <a:ext uri="{FF2B5EF4-FFF2-40B4-BE49-F238E27FC236}">
              <a16:creationId xmlns="" xmlns:a16="http://schemas.microsoft.com/office/drawing/2014/main" id="{EF0E711A-6AFF-4151-8E62-5550F039543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79" name="5 CuadroTexto" hidden="1">
          <a:extLst>
            <a:ext uri="{FF2B5EF4-FFF2-40B4-BE49-F238E27FC236}">
              <a16:creationId xmlns="" xmlns:a16="http://schemas.microsoft.com/office/drawing/2014/main" id="{B9F111CA-1131-4F81-8A1A-7DEBB7639A3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0" name="5 CuadroTexto" hidden="1">
          <a:extLst>
            <a:ext uri="{FF2B5EF4-FFF2-40B4-BE49-F238E27FC236}">
              <a16:creationId xmlns="" xmlns:a16="http://schemas.microsoft.com/office/drawing/2014/main" id="{D5F8879D-5DC7-4B49-A699-41B88BC7923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1" name="5 CuadroTexto" hidden="1">
          <a:extLst>
            <a:ext uri="{FF2B5EF4-FFF2-40B4-BE49-F238E27FC236}">
              <a16:creationId xmlns="" xmlns:a16="http://schemas.microsoft.com/office/drawing/2014/main" id="{65B49A5D-5B78-4FB2-AC5E-FC98481C009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2" name="5 CuadroTexto" hidden="1">
          <a:extLst>
            <a:ext uri="{FF2B5EF4-FFF2-40B4-BE49-F238E27FC236}">
              <a16:creationId xmlns="" xmlns:a16="http://schemas.microsoft.com/office/drawing/2014/main" id="{C6273DE2-855D-46C0-84BA-6904DB36D6E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3" name="5 CuadroTexto" hidden="1">
          <a:extLst>
            <a:ext uri="{FF2B5EF4-FFF2-40B4-BE49-F238E27FC236}">
              <a16:creationId xmlns="" xmlns:a16="http://schemas.microsoft.com/office/drawing/2014/main" id="{C79D7CE0-D385-464C-BF53-3BCF8BCC96B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4" name="5 CuadroTexto" hidden="1">
          <a:extLst>
            <a:ext uri="{FF2B5EF4-FFF2-40B4-BE49-F238E27FC236}">
              <a16:creationId xmlns="" xmlns:a16="http://schemas.microsoft.com/office/drawing/2014/main" id="{C24F6A33-04F6-4A3C-80A0-0E679BAE2BB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5" name="5 CuadroTexto" hidden="1">
          <a:extLst>
            <a:ext uri="{FF2B5EF4-FFF2-40B4-BE49-F238E27FC236}">
              <a16:creationId xmlns="" xmlns:a16="http://schemas.microsoft.com/office/drawing/2014/main" id="{BED82E0A-47FA-4099-82A9-9241F47D166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6" name="5 CuadroTexto" hidden="1">
          <a:extLst>
            <a:ext uri="{FF2B5EF4-FFF2-40B4-BE49-F238E27FC236}">
              <a16:creationId xmlns="" xmlns:a16="http://schemas.microsoft.com/office/drawing/2014/main" id="{D549BA29-6417-4D54-B223-25B64AABEE1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7" name="5 CuadroTexto" hidden="1">
          <a:extLst>
            <a:ext uri="{FF2B5EF4-FFF2-40B4-BE49-F238E27FC236}">
              <a16:creationId xmlns="" xmlns:a16="http://schemas.microsoft.com/office/drawing/2014/main" id="{3011B64F-58DA-4053-A40F-9DB5AC6523E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8" name="5 CuadroTexto" hidden="1">
          <a:extLst>
            <a:ext uri="{FF2B5EF4-FFF2-40B4-BE49-F238E27FC236}">
              <a16:creationId xmlns="" xmlns:a16="http://schemas.microsoft.com/office/drawing/2014/main" id="{8269C5C1-5C25-46FE-8ABA-268DF112605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89" name="5 CuadroTexto" hidden="1">
          <a:extLst>
            <a:ext uri="{FF2B5EF4-FFF2-40B4-BE49-F238E27FC236}">
              <a16:creationId xmlns="" xmlns:a16="http://schemas.microsoft.com/office/drawing/2014/main" id="{735C5B79-8318-4EAD-8981-E0049B199BC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0" name="5 CuadroTexto" hidden="1">
          <a:extLst>
            <a:ext uri="{FF2B5EF4-FFF2-40B4-BE49-F238E27FC236}">
              <a16:creationId xmlns="" xmlns:a16="http://schemas.microsoft.com/office/drawing/2014/main" id="{E9A9E4F4-A401-49A7-8072-DF7D43A3638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1" name="5 CuadroTexto" hidden="1">
          <a:extLst>
            <a:ext uri="{FF2B5EF4-FFF2-40B4-BE49-F238E27FC236}">
              <a16:creationId xmlns="" xmlns:a16="http://schemas.microsoft.com/office/drawing/2014/main" id="{EDDA33D8-F1E6-496A-9216-ED5F44F421E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2" name="585 CuadroTexto" hidden="1">
          <a:extLst>
            <a:ext uri="{FF2B5EF4-FFF2-40B4-BE49-F238E27FC236}">
              <a16:creationId xmlns="" xmlns:a16="http://schemas.microsoft.com/office/drawing/2014/main" id="{B69B90F2-5FC6-4762-9989-6E2A2DF0727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3" name="3 CuadroTexto" hidden="1">
          <a:extLst>
            <a:ext uri="{FF2B5EF4-FFF2-40B4-BE49-F238E27FC236}">
              <a16:creationId xmlns="" xmlns:a16="http://schemas.microsoft.com/office/drawing/2014/main" id="{0AB4F025-E3FA-4347-ADED-7F970E4827A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4" name="5 CuadroTexto" hidden="1">
          <a:extLst>
            <a:ext uri="{FF2B5EF4-FFF2-40B4-BE49-F238E27FC236}">
              <a16:creationId xmlns="" xmlns:a16="http://schemas.microsoft.com/office/drawing/2014/main" id="{FF5D19E6-882D-43C4-9CD0-BCABA6071CA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5" name="5 CuadroTexto" hidden="1">
          <a:extLst>
            <a:ext uri="{FF2B5EF4-FFF2-40B4-BE49-F238E27FC236}">
              <a16:creationId xmlns="" xmlns:a16="http://schemas.microsoft.com/office/drawing/2014/main" id="{B1C29BB5-A091-4311-99EA-2E9AEF3C78F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6" name="589 CuadroTexto" hidden="1">
          <a:extLst>
            <a:ext uri="{FF2B5EF4-FFF2-40B4-BE49-F238E27FC236}">
              <a16:creationId xmlns="" xmlns:a16="http://schemas.microsoft.com/office/drawing/2014/main" id="{750218B8-29F2-4643-A6FD-FCF9241EBAA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7" name="5 CuadroTexto" hidden="1">
          <a:extLst>
            <a:ext uri="{FF2B5EF4-FFF2-40B4-BE49-F238E27FC236}">
              <a16:creationId xmlns="" xmlns:a16="http://schemas.microsoft.com/office/drawing/2014/main" id="{7141CC60-88AB-4AEE-86E8-D6B8C902E40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8" name="5 CuadroTexto" hidden="1">
          <a:extLst>
            <a:ext uri="{FF2B5EF4-FFF2-40B4-BE49-F238E27FC236}">
              <a16:creationId xmlns="" xmlns:a16="http://schemas.microsoft.com/office/drawing/2014/main" id="{7CD71CB1-6B62-4E1A-80BF-994E21BD7B0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399" name="5 CuadroTexto" hidden="1">
          <a:extLst>
            <a:ext uri="{FF2B5EF4-FFF2-40B4-BE49-F238E27FC236}">
              <a16:creationId xmlns="" xmlns:a16="http://schemas.microsoft.com/office/drawing/2014/main" id="{4A0259D0-4628-4280-8FE2-7198A91A084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0" name="5 CuadroTexto" hidden="1">
          <a:extLst>
            <a:ext uri="{FF2B5EF4-FFF2-40B4-BE49-F238E27FC236}">
              <a16:creationId xmlns="" xmlns:a16="http://schemas.microsoft.com/office/drawing/2014/main" id="{98368F03-53CC-4F1A-B41A-68FE99183C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1" name="5 CuadroTexto" hidden="1">
          <a:extLst>
            <a:ext uri="{FF2B5EF4-FFF2-40B4-BE49-F238E27FC236}">
              <a16:creationId xmlns="" xmlns:a16="http://schemas.microsoft.com/office/drawing/2014/main" id="{D19B2ABC-B70B-4798-AEC4-7F07EBD80EC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2" name="5 CuadroTexto" hidden="1">
          <a:extLst>
            <a:ext uri="{FF2B5EF4-FFF2-40B4-BE49-F238E27FC236}">
              <a16:creationId xmlns="" xmlns:a16="http://schemas.microsoft.com/office/drawing/2014/main" id="{7EA712BB-7B41-4545-A7B7-85CA5F4A9D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3" name="5 CuadroTexto" hidden="1">
          <a:extLst>
            <a:ext uri="{FF2B5EF4-FFF2-40B4-BE49-F238E27FC236}">
              <a16:creationId xmlns="" xmlns:a16="http://schemas.microsoft.com/office/drawing/2014/main" id="{4C8604CB-AD11-4483-BF4C-47AD717D0A3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4" name="5 CuadroTexto" hidden="1">
          <a:extLst>
            <a:ext uri="{FF2B5EF4-FFF2-40B4-BE49-F238E27FC236}">
              <a16:creationId xmlns="" xmlns:a16="http://schemas.microsoft.com/office/drawing/2014/main" id="{E6F6E8C2-038B-4BB3-98A9-5188433E55B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5" name="5 CuadroTexto" hidden="1">
          <a:extLst>
            <a:ext uri="{FF2B5EF4-FFF2-40B4-BE49-F238E27FC236}">
              <a16:creationId xmlns="" xmlns:a16="http://schemas.microsoft.com/office/drawing/2014/main" id="{9E8AFC48-1A42-4CD3-9CAE-3DD90104355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6" name="5 CuadroTexto" hidden="1">
          <a:extLst>
            <a:ext uri="{FF2B5EF4-FFF2-40B4-BE49-F238E27FC236}">
              <a16:creationId xmlns="" xmlns:a16="http://schemas.microsoft.com/office/drawing/2014/main" id="{8C5B8A16-2C99-449D-9C27-09E335F67AA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7" name="5 CuadroTexto" hidden="1">
          <a:extLst>
            <a:ext uri="{FF2B5EF4-FFF2-40B4-BE49-F238E27FC236}">
              <a16:creationId xmlns="" xmlns:a16="http://schemas.microsoft.com/office/drawing/2014/main" id="{2FD184D5-2F13-49D3-93CF-B03DDCF2598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8" name="5 CuadroTexto" hidden="1">
          <a:extLst>
            <a:ext uri="{FF2B5EF4-FFF2-40B4-BE49-F238E27FC236}">
              <a16:creationId xmlns="" xmlns:a16="http://schemas.microsoft.com/office/drawing/2014/main" id="{53D806D0-748F-4FC5-BCA0-19F2F4DF07F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09" name="5 CuadroTexto" hidden="1">
          <a:extLst>
            <a:ext uri="{FF2B5EF4-FFF2-40B4-BE49-F238E27FC236}">
              <a16:creationId xmlns="" xmlns:a16="http://schemas.microsoft.com/office/drawing/2014/main" id="{54A756FE-2C6D-4DE3-918B-4CAEDE2B28C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0" name="5 CuadroTexto" hidden="1">
          <a:extLst>
            <a:ext uri="{FF2B5EF4-FFF2-40B4-BE49-F238E27FC236}">
              <a16:creationId xmlns="" xmlns:a16="http://schemas.microsoft.com/office/drawing/2014/main" id="{CE156479-D64D-4162-9EC5-C385DD7A727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1" name="5 CuadroTexto" hidden="1">
          <a:extLst>
            <a:ext uri="{FF2B5EF4-FFF2-40B4-BE49-F238E27FC236}">
              <a16:creationId xmlns="" xmlns:a16="http://schemas.microsoft.com/office/drawing/2014/main" id="{62A2883C-1607-46D9-B638-FE7D054AFC4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2" name="5 CuadroTexto" hidden="1">
          <a:extLst>
            <a:ext uri="{FF2B5EF4-FFF2-40B4-BE49-F238E27FC236}">
              <a16:creationId xmlns="" xmlns:a16="http://schemas.microsoft.com/office/drawing/2014/main" id="{EB78D641-29D9-4F37-BF06-2051053640F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3" name="5 CuadroTexto" hidden="1">
          <a:extLst>
            <a:ext uri="{FF2B5EF4-FFF2-40B4-BE49-F238E27FC236}">
              <a16:creationId xmlns="" xmlns:a16="http://schemas.microsoft.com/office/drawing/2014/main" id="{A443A885-4CD1-4CA6-9360-1E8024715EE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4" name="5 CuadroTexto" hidden="1">
          <a:extLst>
            <a:ext uri="{FF2B5EF4-FFF2-40B4-BE49-F238E27FC236}">
              <a16:creationId xmlns="" xmlns:a16="http://schemas.microsoft.com/office/drawing/2014/main" id="{20077A84-FFFA-4375-84FB-01C14859262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5" name="5 CuadroTexto" hidden="1">
          <a:extLst>
            <a:ext uri="{FF2B5EF4-FFF2-40B4-BE49-F238E27FC236}">
              <a16:creationId xmlns="" xmlns:a16="http://schemas.microsoft.com/office/drawing/2014/main" id="{65AB75E9-A3DF-4FD1-AB74-9D4CC5373A2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6" name="5 CuadroTexto" hidden="1">
          <a:extLst>
            <a:ext uri="{FF2B5EF4-FFF2-40B4-BE49-F238E27FC236}">
              <a16:creationId xmlns="" xmlns:a16="http://schemas.microsoft.com/office/drawing/2014/main" id="{45FFBFB9-73A1-4A86-BB60-845660F864B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7" name="5 CuadroTexto" hidden="1">
          <a:extLst>
            <a:ext uri="{FF2B5EF4-FFF2-40B4-BE49-F238E27FC236}">
              <a16:creationId xmlns="" xmlns:a16="http://schemas.microsoft.com/office/drawing/2014/main" id="{7A2873D4-2FB1-4DA3-9F0D-A1A9E0C34F2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8" name="5 CuadroTexto" hidden="1">
          <a:extLst>
            <a:ext uri="{FF2B5EF4-FFF2-40B4-BE49-F238E27FC236}">
              <a16:creationId xmlns="" xmlns:a16="http://schemas.microsoft.com/office/drawing/2014/main" id="{623FF120-C20C-4786-99AB-F4E8BFA084E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19" name="5 CuadroTexto" hidden="1">
          <a:extLst>
            <a:ext uri="{FF2B5EF4-FFF2-40B4-BE49-F238E27FC236}">
              <a16:creationId xmlns="" xmlns:a16="http://schemas.microsoft.com/office/drawing/2014/main" id="{BC932D50-8461-4D1F-9952-16F4C14D39C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0" name="5 CuadroTexto" hidden="1">
          <a:extLst>
            <a:ext uri="{FF2B5EF4-FFF2-40B4-BE49-F238E27FC236}">
              <a16:creationId xmlns="" xmlns:a16="http://schemas.microsoft.com/office/drawing/2014/main" id="{6AC89150-F4C8-49FF-A45F-982475F6932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1" name="5 CuadroTexto" hidden="1">
          <a:extLst>
            <a:ext uri="{FF2B5EF4-FFF2-40B4-BE49-F238E27FC236}">
              <a16:creationId xmlns="" xmlns:a16="http://schemas.microsoft.com/office/drawing/2014/main" id="{5D6B86A2-5F36-4A7E-81DF-97A931E18C5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2" name="5 CuadroTexto" hidden="1">
          <a:extLst>
            <a:ext uri="{FF2B5EF4-FFF2-40B4-BE49-F238E27FC236}">
              <a16:creationId xmlns="" xmlns:a16="http://schemas.microsoft.com/office/drawing/2014/main" id="{53750D72-34A8-47D7-9CB4-DE095AA84D1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3" name="5 CuadroTexto" hidden="1">
          <a:extLst>
            <a:ext uri="{FF2B5EF4-FFF2-40B4-BE49-F238E27FC236}">
              <a16:creationId xmlns="" xmlns:a16="http://schemas.microsoft.com/office/drawing/2014/main" id="{18DEDAA0-3CA5-44E2-8EB4-AE286F905BD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4" name="5 CuadroTexto" hidden="1">
          <a:extLst>
            <a:ext uri="{FF2B5EF4-FFF2-40B4-BE49-F238E27FC236}">
              <a16:creationId xmlns="" xmlns:a16="http://schemas.microsoft.com/office/drawing/2014/main" id="{32ADC24E-A0B9-4EDA-BA78-755AD73A1DB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5" name="5 CuadroTexto" hidden="1">
          <a:extLst>
            <a:ext uri="{FF2B5EF4-FFF2-40B4-BE49-F238E27FC236}">
              <a16:creationId xmlns="" xmlns:a16="http://schemas.microsoft.com/office/drawing/2014/main" id="{BC6E9D4A-33C5-4B3F-9B69-70503F71139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6" name="2 CuadroTexto" hidden="1">
          <a:extLst>
            <a:ext uri="{FF2B5EF4-FFF2-40B4-BE49-F238E27FC236}">
              <a16:creationId xmlns="" xmlns:a16="http://schemas.microsoft.com/office/drawing/2014/main" id="{9D73A501-60BE-4537-AE7E-21773A8FC5A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7" name="5 CuadroTexto" hidden="1">
          <a:extLst>
            <a:ext uri="{FF2B5EF4-FFF2-40B4-BE49-F238E27FC236}">
              <a16:creationId xmlns="" xmlns:a16="http://schemas.microsoft.com/office/drawing/2014/main" id="{591D02C3-8549-43D0-83E7-60CD4889E31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8" name="5 CuadroTexto" hidden="1">
          <a:extLst>
            <a:ext uri="{FF2B5EF4-FFF2-40B4-BE49-F238E27FC236}">
              <a16:creationId xmlns="" xmlns:a16="http://schemas.microsoft.com/office/drawing/2014/main" id="{0813A637-E50B-4120-9618-EF0D7CF1477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29" name="5 CuadroTexto" hidden="1">
          <a:extLst>
            <a:ext uri="{FF2B5EF4-FFF2-40B4-BE49-F238E27FC236}">
              <a16:creationId xmlns="" xmlns:a16="http://schemas.microsoft.com/office/drawing/2014/main" id="{1C77A9A2-4DCD-44E3-B8B4-421ED951F97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0" name="5 CuadroTexto" hidden="1">
          <a:extLst>
            <a:ext uri="{FF2B5EF4-FFF2-40B4-BE49-F238E27FC236}">
              <a16:creationId xmlns="" xmlns:a16="http://schemas.microsoft.com/office/drawing/2014/main" id="{1580B17A-3372-48D5-B129-B600E80DFF0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1" name="5 CuadroTexto" hidden="1">
          <a:extLst>
            <a:ext uri="{FF2B5EF4-FFF2-40B4-BE49-F238E27FC236}">
              <a16:creationId xmlns="" xmlns:a16="http://schemas.microsoft.com/office/drawing/2014/main" id="{FB335AAE-629A-4EC1-954B-7D27581A94D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2" name="5 CuadroTexto" hidden="1">
          <a:extLst>
            <a:ext uri="{FF2B5EF4-FFF2-40B4-BE49-F238E27FC236}">
              <a16:creationId xmlns="" xmlns:a16="http://schemas.microsoft.com/office/drawing/2014/main" id="{938D559B-D08E-4CBC-A6FD-73D8DF5D118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3" name="5 CuadroTexto" hidden="1">
          <a:extLst>
            <a:ext uri="{FF2B5EF4-FFF2-40B4-BE49-F238E27FC236}">
              <a16:creationId xmlns="" xmlns:a16="http://schemas.microsoft.com/office/drawing/2014/main" id="{7DB8D981-3DBD-4CB2-9D7E-F3491D6704A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4" name="5 CuadroTexto" hidden="1">
          <a:extLst>
            <a:ext uri="{FF2B5EF4-FFF2-40B4-BE49-F238E27FC236}">
              <a16:creationId xmlns="" xmlns:a16="http://schemas.microsoft.com/office/drawing/2014/main" id="{C8D8F2C8-FB17-435B-B766-A4BE5F4922C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5" name="5 CuadroTexto" hidden="1">
          <a:extLst>
            <a:ext uri="{FF2B5EF4-FFF2-40B4-BE49-F238E27FC236}">
              <a16:creationId xmlns="" xmlns:a16="http://schemas.microsoft.com/office/drawing/2014/main" id="{635DC570-A3AB-456B-AFB0-4B417327172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6" name="5 CuadroTexto" hidden="1">
          <a:extLst>
            <a:ext uri="{FF2B5EF4-FFF2-40B4-BE49-F238E27FC236}">
              <a16:creationId xmlns="" xmlns:a16="http://schemas.microsoft.com/office/drawing/2014/main" id="{382FA87C-9043-478D-92DF-47FB0FA33F1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7" name="5 CuadroTexto" hidden="1">
          <a:extLst>
            <a:ext uri="{FF2B5EF4-FFF2-40B4-BE49-F238E27FC236}">
              <a16:creationId xmlns="" xmlns:a16="http://schemas.microsoft.com/office/drawing/2014/main" id="{12F29805-1BCB-45FC-9DF1-3310B0F3977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8" name="5 CuadroTexto" hidden="1">
          <a:extLst>
            <a:ext uri="{FF2B5EF4-FFF2-40B4-BE49-F238E27FC236}">
              <a16:creationId xmlns="" xmlns:a16="http://schemas.microsoft.com/office/drawing/2014/main" id="{EA6ED0DD-4DB3-4427-A7A2-60EAE999F7F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39" name="5 CuadroTexto" hidden="1">
          <a:extLst>
            <a:ext uri="{FF2B5EF4-FFF2-40B4-BE49-F238E27FC236}">
              <a16:creationId xmlns="" xmlns:a16="http://schemas.microsoft.com/office/drawing/2014/main" id="{386793FA-C76E-448D-89F9-C20AE908EF8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0" name="5 CuadroTexto" hidden="1">
          <a:extLst>
            <a:ext uri="{FF2B5EF4-FFF2-40B4-BE49-F238E27FC236}">
              <a16:creationId xmlns="" xmlns:a16="http://schemas.microsoft.com/office/drawing/2014/main" id="{A88CD270-AC8E-405E-8823-756B4722109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1" name="5 CuadroTexto" hidden="1">
          <a:extLst>
            <a:ext uri="{FF2B5EF4-FFF2-40B4-BE49-F238E27FC236}">
              <a16:creationId xmlns="" xmlns:a16="http://schemas.microsoft.com/office/drawing/2014/main" id="{6A86B37E-D13E-4125-A795-A1A93A7234D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2" name="5 CuadroTexto" hidden="1">
          <a:extLst>
            <a:ext uri="{FF2B5EF4-FFF2-40B4-BE49-F238E27FC236}">
              <a16:creationId xmlns="" xmlns:a16="http://schemas.microsoft.com/office/drawing/2014/main" id="{84050586-CD4E-440E-966C-C85CAACE75C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3" name="5 CuadroTexto" hidden="1">
          <a:extLst>
            <a:ext uri="{FF2B5EF4-FFF2-40B4-BE49-F238E27FC236}">
              <a16:creationId xmlns="" xmlns:a16="http://schemas.microsoft.com/office/drawing/2014/main" id="{8595216D-FCF8-4E54-938E-49A152FDBA7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4" name="5 CuadroTexto" hidden="1">
          <a:extLst>
            <a:ext uri="{FF2B5EF4-FFF2-40B4-BE49-F238E27FC236}">
              <a16:creationId xmlns="" xmlns:a16="http://schemas.microsoft.com/office/drawing/2014/main" id="{28FDD5BF-4C63-4E61-987B-65F5224A090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5" name="103 CuadroTexto" hidden="1">
          <a:extLst>
            <a:ext uri="{FF2B5EF4-FFF2-40B4-BE49-F238E27FC236}">
              <a16:creationId xmlns="" xmlns:a16="http://schemas.microsoft.com/office/drawing/2014/main" id="{B83715A7-77FA-4A8D-97DE-783613B4037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6" name="2 CuadroTexto" hidden="1">
          <a:extLst>
            <a:ext uri="{FF2B5EF4-FFF2-40B4-BE49-F238E27FC236}">
              <a16:creationId xmlns="" xmlns:a16="http://schemas.microsoft.com/office/drawing/2014/main" id="{1F4DF17D-D475-402C-B4F2-3E091213CBB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7" name="106 CuadroTexto" hidden="1">
          <a:extLst>
            <a:ext uri="{FF2B5EF4-FFF2-40B4-BE49-F238E27FC236}">
              <a16:creationId xmlns="" xmlns:a16="http://schemas.microsoft.com/office/drawing/2014/main" id="{661B734B-DB61-4062-B6F7-61DCB972878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8" name="2 CuadroTexto" hidden="1">
          <a:extLst>
            <a:ext uri="{FF2B5EF4-FFF2-40B4-BE49-F238E27FC236}">
              <a16:creationId xmlns="" xmlns:a16="http://schemas.microsoft.com/office/drawing/2014/main" id="{425600B8-7AAC-4454-B21B-FB1A76C0A70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49" name="5 CuadroTexto" hidden="1">
          <a:extLst>
            <a:ext uri="{FF2B5EF4-FFF2-40B4-BE49-F238E27FC236}">
              <a16:creationId xmlns="" xmlns:a16="http://schemas.microsoft.com/office/drawing/2014/main" id="{519BBC2A-6225-462E-9A11-C35F2A03832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0" name="5 CuadroTexto" hidden="1">
          <a:extLst>
            <a:ext uri="{FF2B5EF4-FFF2-40B4-BE49-F238E27FC236}">
              <a16:creationId xmlns="" xmlns:a16="http://schemas.microsoft.com/office/drawing/2014/main" id="{0EFDCAA2-AFF0-4BDF-976A-F686840953F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1" name="5 CuadroTexto" hidden="1">
          <a:extLst>
            <a:ext uri="{FF2B5EF4-FFF2-40B4-BE49-F238E27FC236}">
              <a16:creationId xmlns="" xmlns:a16="http://schemas.microsoft.com/office/drawing/2014/main" id="{C8F8E620-0B53-44BC-ADC2-554F6B73AB9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2" name="5 CuadroTexto" hidden="1">
          <a:extLst>
            <a:ext uri="{FF2B5EF4-FFF2-40B4-BE49-F238E27FC236}">
              <a16:creationId xmlns="" xmlns:a16="http://schemas.microsoft.com/office/drawing/2014/main" id="{3DB5019E-F4D5-4883-B306-81B35F917A2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3" name="5 CuadroTexto" hidden="1">
          <a:extLst>
            <a:ext uri="{FF2B5EF4-FFF2-40B4-BE49-F238E27FC236}">
              <a16:creationId xmlns="" xmlns:a16="http://schemas.microsoft.com/office/drawing/2014/main" id="{6CA71864-7CC7-4320-9356-B1CFF269ABF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4" name="5 CuadroTexto" hidden="1">
          <a:extLst>
            <a:ext uri="{FF2B5EF4-FFF2-40B4-BE49-F238E27FC236}">
              <a16:creationId xmlns="" xmlns:a16="http://schemas.microsoft.com/office/drawing/2014/main" id="{A1D9A2DF-20A9-49E0-B31F-72F75D69FBA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5" name="5 CuadroTexto" hidden="1">
          <a:extLst>
            <a:ext uri="{FF2B5EF4-FFF2-40B4-BE49-F238E27FC236}">
              <a16:creationId xmlns="" xmlns:a16="http://schemas.microsoft.com/office/drawing/2014/main" id="{9F229489-AB39-49D6-A9EE-8E480301656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6" name="5 CuadroTexto" hidden="1">
          <a:extLst>
            <a:ext uri="{FF2B5EF4-FFF2-40B4-BE49-F238E27FC236}">
              <a16:creationId xmlns="" xmlns:a16="http://schemas.microsoft.com/office/drawing/2014/main" id="{E9E1120E-50DB-4B94-9CC7-B3DB30D75FF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7" name="5 CuadroTexto" hidden="1">
          <a:extLst>
            <a:ext uri="{FF2B5EF4-FFF2-40B4-BE49-F238E27FC236}">
              <a16:creationId xmlns="" xmlns:a16="http://schemas.microsoft.com/office/drawing/2014/main" id="{9DDF37CF-8133-4E95-BFBD-F350467540D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8" name="5 CuadroTexto" hidden="1">
          <a:extLst>
            <a:ext uri="{FF2B5EF4-FFF2-40B4-BE49-F238E27FC236}">
              <a16:creationId xmlns="" xmlns:a16="http://schemas.microsoft.com/office/drawing/2014/main" id="{574A22D6-2D55-4F9F-8E45-0867DEF34C3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59" name="5 CuadroTexto" hidden="1">
          <a:extLst>
            <a:ext uri="{FF2B5EF4-FFF2-40B4-BE49-F238E27FC236}">
              <a16:creationId xmlns="" xmlns:a16="http://schemas.microsoft.com/office/drawing/2014/main" id="{EE49DB1C-DC5B-439A-A701-C752A1F277F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0" name="5 CuadroTexto" hidden="1">
          <a:extLst>
            <a:ext uri="{FF2B5EF4-FFF2-40B4-BE49-F238E27FC236}">
              <a16:creationId xmlns="" xmlns:a16="http://schemas.microsoft.com/office/drawing/2014/main" id="{857F8798-D282-4319-A571-7938D1B4102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1" name="5 CuadroTexto" hidden="1">
          <a:extLst>
            <a:ext uri="{FF2B5EF4-FFF2-40B4-BE49-F238E27FC236}">
              <a16:creationId xmlns="" xmlns:a16="http://schemas.microsoft.com/office/drawing/2014/main" id="{DD005EE1-3460-49A2-BE05-D047C4764E6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2" name="5 CuadroTexto" hidden="1">
          <a:extLst>
            <a:ext uri="{FF2B5EF4-FFF2-40B4-BE49-F238E27FC236}">
              <a16:creationId xmlns="" xmlns:a16="http://schemas.microsoft.com/office/drawing/2014/main" id="{A63BCBDD-8D2A-4E60-8AA5-420CF07B5D4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3" name="5 CuadroTexto" hidden="1">
          <a:extLst>
            <a:ext uri="{FF2B5EF4-FFF2-40B4-BE49-F238E27FC236}">
              <a16:creationId xmlns="" xmlns:a16="http://schemas.microsoft.com/office/drawing/2014/main" id="{21C1D7B9-DB2B-404F-90FC-7399574DAA8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4" name="5 CuadroTexto" hidden="1">
          <a:extLst>
            <a:ext uri="{FF2B5EF4-FFF2-40B4-BE49-F238E27FC236}">
              <a16:creationId xmlns="" xmlns:a16="http://schemas.microsoft.com/office/drawing/2014/main" id="{34DBE651-52D6-4B89-ACA1-6DD8B97FCC1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5" name="658 CuadroTexto" hidden="1">
          <a:extLst>
            <a:ext uri="{FF2B5EF4-FFF2-40B4-BE49-F238E27FC236}">
              <a16:creationId xmlns="" xmlns:a16="http://schemas.microsoft.com/office/drawing/2014/main" id="{1F9A0E00-CBE6-418F-AF8F-E56EDCBD8BF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6" name="3 CuadroTexto" hidden="1">
          <a:extLst>
            <a:ext uri="{FF2B5EF4-FFF2-40B4-BE49-F238E27FC236}">
              <a16:creationId xmlns="" xmlns:a16="http://schemas.microsoft.com/office/drawing/2014/main" id="{600F212A-0168-45E6-B18C-F0790664CB3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7" name="5 CuadroTexto" hidden="1">
          <a:extLst>
            <a:ext uri="{FF2B5EF4-FFF2-40B4-BE49-F238E27FC236}">
              <a16:creationId xmlns="" xmlns:a16="http://schemas.microsoft.com/office/drawing/2014/main" id="{1A1A0EA5-61E4-4C50-AF6F-3CEB330DA4D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8" name="5 CuadroTexto" hidden="1">
          <a:extLst>
            <a:ext uri="{FF2B5EF4-FFF2-40B4-BE49-F238E27FC236}">
              <a16:creationId xmlns="" xmlns:a16="http://schemas.microsoft.com/office/drawing/2014/main" id="{5002DFCA-63F5-47B7-A124-8E81F292038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69" name="662 CuadroTexto" hidden="1">
          <a:extLst>
            <a:ext uri="{FF2B5EF4-FFF2-40B4-BE49-F238E27FC236}">
              <a16:creationId xmlns="" xmlns:a16="http://schemas.microsoft.com/office/drawing/2014/main" id="{32235348-7BC8-49A1-92A4-7C8400B0115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0" name="5 CuadroTexto" hidden="1">
          <a:extLst>
            <a:ext uri="{FF2B5EF4-FFF2-40B4-BE49-F238E27FC236}">
              <a16:creationId xmlns="" xmlns:a16="http://schemas.microsoft.com/office/drawing/2014/main" id="{C52F29F0-1147-4BFE-AB35-D60D06B64AC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1" name="5 CuadroTexto" hidden="1">
          <a:extLst>
            <a:ext uri="{FF2B5EF4-FFF2-40B4-BE49-F238E27FC236}">
              <a16:creationId xmlns="" xmlns:a16="http://schemas.microsoft.com/office/drawing/2014/main" id="{607B5F1D-B095-44FF-B908-65199163FD5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2" name="5 CuadroTexto" hidden="1">
          <a:extLst>
            <a:ext uri="{FF2B5EF4-FFF2-40B4-BE49-F238E27FC236}">
              <a16:creationId xmlns="" xmlns:a16="http://schemas.microsoft.com/office/drawing/2014/main" id="{81DCAAB6-3A50-49A0-8A72-754B39E6EAD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3" name="5 CuadroTexto" hidden="1">
          <a:extLst>
            <a:ext uri="{FF2B5EF4-FFF2-40B4-BE49-F238E27FC236}">
              <a16:creationId xmlns="" xmlns:a16="http://schemas.microsoft.com/office/drawing/2014/main" id="{B4055B67-166E-4527-A5A7-E4E5B5BB524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4" name="5 CuadroTexto" hidden="1">
          <a:extLst>
            <a:ext uri="{FF2B5EF4-FFF2-40B4-BE49-F238E27FC236}">
              <a16:creationId xmlns="" xmlns:a16="http://schemas.microsoft.com/office/drawing/2014/main" id="{1772C97F-A522-461D-9355-456754D3599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5" name="5 CuadroTexto" hidden="1">
          <a:extLst>
            <a:ext uri="{FF2B5EF4-FFF2-40B4-BE49-F238E27FC236}">
              <a16:creationId xmlns="" xmlns:a16="http://schemas.microsoft.com/office/drawing/2014/main" id="{D75D1EC8-0C7E-4C6D-99E9-4C6FDFB820F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6" name="5 CuadroTexto" hidden="1">
          <a:extLst>
            <a:ext uri="{FF2B5EF4-FFF2-40B4-BE49-F238E27FC236}">
              <a16:creationId xmlns="" xmlns:a16="http://schemas.microsoft.com/office/drawing/2014/main" id="{E6C09D49-0DCC-46CA-B11D-478E34DF3CE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7" name="5 CuadroTexto" hidden="1">
          <a:extLst>
            <a:ext uri="{FF2B5EF4-FFF2-40B4-BE49-F238E27FC236}">
              <a16:creationId xmlns="" xmlns:a16="http://schemas.microsoft.com/office/drawing/2014/main" id="{FD6EC604-5B08-4E47-B008-1FCAEC21472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8" name="5 CuadroTexto" hidden="1">
          <a:extLst>
            <a:ext uri="{FF2B5EF4-FFF2-40B4-BE49-F238E27FC236}">
              <a16:creationId xmlns="" xmlns:a16="http://schemas.microsoft.com/office/drawing/2014/main" id="{9A3C46BD-44D7-4328-9D94-B7F315C2680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79" name="5 CuadroTexto" hidden="1">
          <a:extLst>
            <a:ext uri="{FF2B5EF4-FFF2-40B4-BE49-F238E27FC236}">
              <a16:creationId xmlns="" xmlns:a16="http://schemas.microsoft.com/office/drawing/2014/main" id="{874E5495-2936-4FFC-BD5D-D6C4EFA85A7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0" name="5 CuadroTexto" hidden="1">
          <a:extLst>
            <a:ext uri="{FF2B5EF4-FFF2-40B4-BE49-F238E27FC236}">
              <a16:creationId xmlns="" xmlns:a16="http://schemas.microsoft.com/office/drawing/2014/main" id="{F0FAE8BE-42B9-4B0B-A0B0-80E25918E7D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1" name="5 CuadroTexto" hidden="1">
          <a:extLst>
            <a:ext uri="{FF2B5EF4-FFF2-40B4-BE49-F238E27FC236}">
              <a16:creationId xmlns="" xmlns:a16="http://schemas.microsoft.com/office/drawing/2014/main" id="{EF4454AB-69E1-4CDC-A059-D4D0714DEDD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2" name="5 CuadroTexto" hidden="1">
          <a:extLst>
            <a:ext uri="{FF2B5EF4-FFF2-40B4-BE49-F238E27FC236}">
              <a16:creationId xmlns="" xmlns:a16="http://schemas.microsoft.com/office/drawing/2014/main" id="{25A4190B-4C9D-4EB4-9A3A-A93DF4E1856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3" name="5 CuadroTexto" hidden="1">
          <a:extLst>
            <a:ext uri="{FF2B5EF4-FFF2-40B4-BE49-F238E27FC236}">
              <a16:creationId xmlns="" xmlns:a16="http://schemas.microsoft.com/office/drawing/2014/main" id="{17ACA680-A8B3-4418-9D23-05BB1BBE99C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4" name="5 CuadroTexto" hidden="1">
          <a:extLst>
            <a:ext uri="{FF2B5EF4-FFF2-40B4-BE49-F238E27FC236}">
              <a16:creationId xmlns="" xmlns:a16="http://schemas.microsoft.com/office/drawing/2014/main" id="{5358ABD6-114F-4CBA-8FAD-F6A92D10FE4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5" name="5 CuadroTexto" hidden="1">
          <a:extLst>
            <a:ext uri="{FF2B5EF4-FFF2-40B4-BE49-F238E27FC236}">
              <a16:creationId xmlns="" xmlns:a16="http://schemas.microsoft.com/office/drawing/2014/main" id="{8A4AF676-2CF4-4201-862F-1BC9EFED8F7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6" name="5 CuadroTexto" hidden="1">
          <a:extLst>
            <a:ext uri="{FF2B5EF4-FFF2-40B4-BE49-F238E27FC236}">
              <a16:creationId xmlns="" xmlns:a16="http://schemas.microsoft.com/office/drawing/2014/main" id="{7E6AEEF9-AF23-4701-B810-D6162B1D75A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7" name="5 CuadroTexto" hidden="1">
          <a:extLst>
            <a:ext uri="{FF2B5EF4-FFF2-40B4-BE49-F238E27FC236}">
              <a16:creationId xmlns="" xmlns:a16="http://schemas.microsoft.com/office/drawing/2014/main" id="{7AB5AE1C-9203-4299-A917-DAADC7F8683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8" name="5 CuadroTexto" hidden="1">
          <a:extLst>
            <a:ext uri="{FF2B5EF4-FFF2-40B4-BE49-F238E27FC236}">
              <a16:creationId xmlns="" xmlns:a16="http://schemas.microsoft.com/office/drawing/2014/main" id="{389F7BFE-DF87-42C2-9470-ED0DAAF160F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89" name="5 CuadroTexto" hidden="1">
          <a:extLst>
            <a:ext uri="{FF2B5EF4-FFF2-40B4-BE49-F238E27FC236}">
              <a16:creationId xmlns="" xmlns:a16="http://schemas.microsoft.com/office/drawing/2014/main" id="{AC504E39-5BDE-42AE-934E-3CB8020ADD2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0" name="5 CuadroTexto" hidden="1">
          <a:extLst>
            <a:ext uri="{FF2B5EF4-FFF2-40B4-BE49-F238E27FC236}">
              <a16:creationId xmlns="" xmlns:a16="http://schemas.microsoft.com/office/drawing/2014/main" id="{F31D587E-F4FF-41C8-B493-86DE3A8CF5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1" name="5 CuadroTexto" hidden="1">
          <a:extLst>
            <a:ext uri="{FF2B5EF4-FFF2-40B4-BE49-F238E27FC236}">
              <a16:creationId xmlns="" xmlns:a16="http://schemas.microsoft.com/office/drawing/2014/main" id="{CBEB10AB-4B94-45EA-9B52-B8621E01C1D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2" name="5 CuadroTexto" hidden="1">
          <a:extLst>
            <a:ext uri="{FF2B5EF4-FFF2-40B4-BE49-F238E27FC236}">
              <a16:creationId xmlns="" xmlns:a16="http://schemas.microsoft.com/office/drawing/2014/main" id="{62542500-6F75-4A6A-8BEA-BB91D327E05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3" name="5 CuadroTexto" hidden="1">
          <a:extLst>
            <a:ext uri="{FF2B5EF4-FFF2-40B4-BE49-F238E27FC236}">
              <a16:creationId xmlns="" xmlns:a16="http://schemas.microsoft.com/office/drawing/2014/main" id="{166473D9-3E60-4665-90F3-74FAD7AD094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4" name="5 CuadroTexto" hidden="1">
          <a:extLst>
            <a:ext uri="{FF2B5EF4-FFF2-40B4-BE49-F238E27FC236}">
              <a16:creationId xmlns="" xmlns:a16="http://schemas.microsoft.com/office/drawing/2014/main" id="{05C81590-1E2A-433E-BDC9-C7D5186565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5" name="5 CuadroTexto" hidden="1">
          <a:extLst>
            <a:ext uri="{FF2B5EF4-FFF2-40B4-BE49-F238E27FC236}">
              <a16:creationId xmlns="" xmlns:a16="http://schemas.microsoft.com/office/drawing/2014/main" id="{F43804DE-072D-4B41-9994-9CAB803B73E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6" name="5 CuadroTexto" hidden="1">
          <a:extLst>
            <a:ext uri="{FF2B5EF4-FFF2-40B4-BE49-F238E27FC236}">
              <a16:creationId xmlns="" xmlns:a16="http://schemas.microsoft.com/office/drawing/2014/main" id="{58A9363C-52E1-4038-970C-6A185CE68BE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7" name="5 CuadroTexto" hidden="1">
          <a:extLst>
            <a:ext uri="{FF2B5EF4-FFF2-40B4-BE49-F238E27FC236}">
              <a16:creationId xmlns="" xmlns:a16="http://schemas.microsoft.com/office/drawing/2014/main" id="{36A6F7D0-1B9A-404D-B490-58F1EDBD9FF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8" name="5 CuadroTexto" hidden="1">
          <a:extLst>
            <a:ext uri="{FF2B5EF4-FFF2-40B4-BE49-F238E27FC236}">
              <a16:creationId xmlns="" xmlns:a16="http://schemas.microsoft.com/office/drawing/2014/main" id="{457FECD5-AA20-4655-A80A-F5E1037522F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499" name="2 CuadroTexto" hidden="1">
          <a:extLst>
            <a:ext uri="{FF2B5EF4-FFF2-40B4-BE49-F238E27FC236}">
              <a16:creationId xmlns="" xmlns:a16="http://schemas.microsoft.com/office/drawing/2014/main" id="{30C9DBF3-60A5-41D7-B8D7-65B87D52D2C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0" name="5 CuadroTexto" hidden="1">
          <a:extLst>
            <a:ext uri="{FF2B5EF4-FFF2-40B4-BE49-F238E27FC236}">
              <a16:creationId xmlns="" xmlns:a16="http://schemas.microsoft.com/office/drawing/2014/main" id="{302077AD-EAF3-4884-B28D-37645F8287E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1" name="5 CuadroTexto" hidden="1">
          <a:extLst>
            <a:ext uri="{FF2B5EF4-FFF2-40B4-BE49-F238E27FC236}">
              <a16:creationId xmlns="" xmlns:a16="http://schemas.microsoft.com/office/drawing/2014/main" id="{0EC600FB-63E0-45F7-8830-9CFB19F5AD4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2" name="5 CuadroTexto" hidden="1">
          <a:extLst>
            <a:ext uri="{FF2B5EF4-FFF2-40B4-BE49-F238E27FC236}">
              <a16:creationId xmlns="" xmlns:a16="http://schemas.microsoft.com/office/drawing/2014/main" id="{7A280208-70DD-4A00-9E85-FA472DCB074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3" name="5 CuadroTexto" hidden="1">
          <a:extLst>
            <a:ext uri="{FF2B5EF4-FFF2-40B4-BE49-F238E27FC236}">
              <a16:creationId xmlns="" xmlns:a16="http://schemas.microsoft.com/office/drawing/2014/main" id="{5D6EAA73-08B4-421A-A669-0AB17ECD953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4" name="5 CuadroTexto" hidden="1">
          <a:extLst>
            <a:ext uri="{FF2B5EF4-FFF2-40B4-BE49-F238E27FC236}">
              <a16:creationId xmlns="" xmlns:a16="http://schemas.microsoft.com/office/drawing/2014/main" id="{CF35D69C-A894-4CA5-BA0D-BA84F17B2CF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5" name="5 CuadroTexto" hidden="1">
          <a:extLst>
            <a:ext uri="{FF2B5EF4-FFF2-40B4-BE49-F238E27FC236}">
              <a16:creationId xmlns="" xmlns:a16="http://schemas.microsoft.com/office/drawing/2014/main" id="{BDA8E66D-3590-4B6C-B1D9-1DEEACF4653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6" name="5 CuadroTexto" hidden="1">
          <a:extLst>
            <a:ext uri="{FF2B5EF4-FFF2-40B4-BE49-F238E27FC236}">
              <a16:creationId xmlns="" xmlns:a16="http://schemas.microsoft.com/office/drawing/2014/main" id="{3E9A847B-1B17-4D82-85C1-9E7F17C5722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7" name="5 CuadroTexto" hidden="1">
          <a:extLst>
            <a:ext uri="{FF2B5EF4-FFF2-40B4-BE49-F238E27FC236}">
              <a16:creationId xmlns="" xmlns:a16="http://schemas.microsoft.com/office/drawing/2014/main" id="{962F2C8B-20E9-4BBC-A8A2-B887D5C45FB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8" name="5 CuadroTexto" hidden="1">
          <a:extLst>
            <a:ext uri="{FF2B5EF4-FFF2-40B4-BE49-F238E27FC236}">
              <a16:creationId xmlns="" xmlns:a16="http://schemas.microsoft.com/office/drawing/2014/main" id="{E01468F7-5383-4384-8EC3-9C74829615C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09" name="5 CuadroTexto" hidden="1">
          <a:extLst>
            <a:ext uri="{FF2B5EF4-FFF2-40B4-BE49-F238E27FC236}">
              <a16:creationId xmlns="" xmlns:a16="http://schemas.microsoft.com/office/drawing/2014/main" id="{6EAC4DC7-9601-4024-860F-6B1E0537700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0" name="5 CuadroTexto" hidden="1">
          <a:extLst>
            <a:ext uri="{FF2B5EF4-FFF2-40B4-BE49-F238E27FC236}">
              <a16:creationId xmlns="" xmlns:a16="http://schemas.microsoft.com/office/drawing/2014/main" id="{796CCB8D-AABA-4ABF-8F3C-4A3BE0CCD5E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1" name="5 CuadroTexto" hidden="1">
          <a:extLst>
            <a:ext uri="{FF2B5EF4-FFF2-40B4-BE49-F238E27FC236}">
              <a16:creationId xmlns="" xmlns:a16="http://schemas.microsoft.com/office/drawing/2014/main" id="{746FAE59-EFF3-42B1-BB93-29B60A24F91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2" name="5 CuadroTexto" hidden="1">
          <a:extLst>
            <a:ext uri="{FF2B5EF4-FFF2-40B4-BE49-F238E27FC236}">
              <a16:creationId xmlns="" xmlns:a16="http://schemas.microsoft.com/office/drawing/2014/main" id="{E61E962E-FEC3-4773-BD59-F268E1C5937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3" name="5 CuadroTexto" hidden="1">
          <a:extLst>
            <a:ext uri="{FF2B5EF4-FFF2-40B4-BE49-F238E27FC236}">
              <a16:creationId xmlns="" xmlns:a16="http://schemas.microsoft.com/office/drawing/2014/main" id="{44D88941-A14F-4132-8D14-B9702AF726F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4" name="5 CuadroTexto" hidden="1">
          <a:extLst>
            <a:ext uri="{FF2B5EF4-FFF2-40B4-BE49-F238E27FC236}">
              <a16:creationId xmlns="" xmlns:a16="http://schemas.microsoft.com/office/drawing/2014/main" id="{7AB51411-C466-4D4D-BABE-29C36F857F4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5" name="5 CuadroTexto" hidden="1">
          <a:extLst>
            <a:ext uri="{FF2B5EF4-FFF2-40B4-BE49-F238E27FC236}">
              <a16:creationId xmlns="" xmlns:a16="http://schemas.microsoft.com/office/drawing/2014/main" id="{B127EE6B-E798-4F53-ACB8-45BE0BB2526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6" name="5 CuadroTexto" hidden="1">
          <a:extLst>
            <a:ext uri="{FF2B5EF4-FFF2-40B4-BE49-F238E27FC236}">
              <a16:creationId xmlns="" xmlns:a16="http://schemas.microsoft.com/office/drawing/2014/main" id="{E94E786D-B955-45D7-A2B9-E3A6F8E5813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7" name="5 CuadroTexto" hidden="1">
          <a:extLst>
            <a:ext uri="{FF2B5EF4-FFF2-40B4-BE49-F238E27FC236}">
              <a16:creationId xmlns="" xmlns:a16="http://schemas.microsoft.com/office/drawing/2014/main" id="{F25224F6-22D8-41E8-8223-38E6F065930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8" name="103 CuadroTexto" hidden="1">
          <a:extLst>
            <a:ext uri="{FF2B5EF4-FFF2-40B4-BE49-F238E27FC236}">
              <a16:creationId xmlns="" xmlns:a16="http://schemas.microsoft.com/office/drawing/2014/main" id="{36B00AA8-EB2D-4788-884C-F7676787EE1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19" name="2 CuadroTexto" hidden="1">
          <a:extLst>
            <a:ext uri="{FF2B5EF4-FFF2-40B4-BE49-F238E27FC236}">
              <a16:creationId xmlns="" xmlns:a16="http://schemas.microsoft.com/office/drawing/2014/main" id="{E65F138A-B06F-4AFB-A255-272DF0179D3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0" name="106 CuadroTexto" hidden="1">
          <a:extLst>
            <a:ext uri="{FF2B5EF4-FFF2-40B4-BE49-F238E27FC236}">
              <a16:creationId xmlns="" xmlns:a16="http://schemas.microsoft.com/office/drawing/2014/main" id="{7DD4D198-59A4-4658-9AE1-D9298EBC38F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1" name="2 CuadroTexto" hidden="1">
          <a:extLst>
            <a:ext uri="{FF2B5EF4-FFF2-40B4-BE49-F238E27FC236}">
              <a16:creationId xmlns="" xmlns:a16="http://schemas.microsoft.com/office/drawing/2014/main" id="{8F981F45-259D-4D7F-8D66-3B0BEB318BB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2" name="5 CuadroTexto" hidden="1">
          <a:extLst>
            <a:ext uri="{FF2B5EF4-FFF2-40B4-BE49-F238E27FC236}">
              <a16:creationId xmlns="" xmlns:a16="http://schemas.microsoft.com/office/drawing/2014/main" id="{89666F23-2C52-4CBA-9B75-BF81E0D3504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3" name="5 CuadroTexto" hidden="1">
          <a:extLst>
            <a:ext uri="{FF2B5EF4-FFF2-40B4-BE49-F238E27FC236}">
              <a16:creationId xmlns="" xmlns:a16="http://schemas.microsoft.com/office/drawing/2014/main" id="{59BC8A3C-4062-41D5-9A16-90A27A6B97A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4" name="5 CuadroTexto" hidden="1">
          <a:extLst>
            <a:ext uri="{FF2B5EF4-FFF2-40B4-BE49-F238E27FC236}">
              <a16:creationId xmlns="" xmlns:a16="http://schemas.microsoft.com/office/drawing/2014/main" id="{3D675A26-CBF9-4F30-94C3-55044CEFA6B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5" name="5 CuadroTexto" hidden="1">
          <a:extLst>
            <a:ext uri="{FF2B5EF4-FFF2-40B4-BE49-F238E27FC236}">
              <a16:creationId xmlns="" xmlns:a16="http://schemas.microsoft.com/office/drawing/2014/main" id="{74AE7861-9317-4E31-B344-DDEF743B095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6" name="5 CuadroTexto" hidden="1">
          <a:extLst>
            <a:ext uri="{FF2B5EF4-FFF2-40B4-BE49-F238E27FC236}">
              <a16:creationId xmlns="" xmlns:a16="http://schemas.microsoft.com/office/drawing/2014/main" id="{1C01831D-7A6C-429D-AC69-9AB9869602C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7" name="5 CuadroTexto" hidden="1">
          <a:extLst>
            <a:ext uri="{FF2B5EF4-FFF2-40B4-BE49-F238E27FC236}">
              <a16:creationId xmlns="" xmlns:a16="http://schemas.microsoft.com/office/drawing/2014/main" id="{7A1DDF0E-CFAF-419D-B549-1E15525EDE3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8" name="5 CuadroTexto" hidden="1">
          <a:extLst>
            <a:ext uri="{FF2B5EF4-FFF2-40B4-BE49-F238E27FC236}">
              <a16:creationId xmlns="" xmlns:a16="http://schemas.microsoft.com/office/drawing/2014/main" id="{9D97D0DE-5F0F-4245-8EDA-0FD0D5CA2E0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29" name="5 CuadroTexto" hidden="1">
          <a:extLst>
            <a:ext uri="{FF2B5EF4-FFF2-40B4-BE49-F238E27FC236}">
              <a16:creationId xmlns="" xmlns:a16="http://schemas.microsoft.com/office/drawing/2014/main" id="{2D51FFC4-B295-41A4-BEF6-7116D8F83F5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0" name="5 CuadroTexto" hidden="1">
          <a:extLst>
            <a:ext uri="{FF2B5EF4-FFF2-40B4-BE49-F238E27FC236}">
              <a16:creationId xmlns="" xmlns:a16="http://schemas.microsoft.com/office/drawing/2014/main" id="{9F6DC913-5EA8-4F63-A323-FC33E428C7E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1" name="5 CuadroTexto" hidden="1">
          <a:extLst>
            <a:ext uri="{FF2B5EF4-FFF2-40B4-BE49-F238E27FC236}">
              <a16:creationId xmlns="" xmlns:a16="http://schemas.microsoft.com/office/drawing/2014/main" id="{67400024-CD04-4795-9F77-23A0761DA7E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2" name="5 CuadroTexto" hidden="1">
          <a:extLst>
            <a:ext uri="{FF2B5EF4-FFF2-40B4-BE49-F238E27FC236}">
              <a16:creationId xmlns="" xmlns:a16="http://schemas.microsoft.com/office/drawing/2014/main" id="{F33E723C-0ADA-4978-B1D0-54803D05CB0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3" name="5 CuadroTexto" hidden="1">
          <a:extLst>
            <a:ext uri="{FF2B5EF4-FFF2-40B4-BE49-F238E27FC236}">
              <a16:creationId xmlns="" xmlns:a16="http://schemas.microsoft.com/office/drawing/2014/main" id="{DC06F5F6-B61E-47E5-A217-E73C3DDD9F9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4" name="5 CuadroTexto" hidden="1">
          <a:extLst>
            <a:ext uri="{FF2B5EF4-FFF2-40B4-BE49-F238E27FC236}">
              <a16:creationId xmlns="" xmlns:a16="http://schemas.microsoft.com/office/drawing/2014/main" id="{F33461E3-D8AD-4B38-A7B1-53617705F2F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5" name="5 CuadroTexto" hidden="1">
          <a:extLst>
            <a:ext uri="{FF2B5EF4-FFF2-40B4-BE49-F238E27FC236}">
              <a16:creationId xmlns="" xmlns:a16="http://schemas.microsoft.com/office/drawing/2014/main" id="{1004C6B6-5D3B-4860-B445-185B2583C5B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6" name="5 CuadroTexto" hidden="1">
          <a:extLst>
            <a:ext uri="{FF2B5EF4-FFF2-40B4-BE49-F238E27FC236}">
              <a16:creationId xmlns="" xmlns:a16="http://schemas.microsoft.com/office/drawing/2014/main" id="{08001AF4-AA2D-4F62-BFF5-D747FF351AC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7" name="5 CuadroTexto" hidden="1">
          <a:extLst>
            <a:ext uri="{FF2B5EF4-FFF2-40B4-BE49-F238E27FC236}">
              <a16:creationId xmlns="" xmlns:a16="http://schemas.microsoft.com/office/drawing/2014/main" id="{D424058D-CC32-4154-92D1-D94BA969001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8" name="75 CuadroTexto" hidden="1">
          <a:extLst>
            <a:ext uri="{FF2B5EF4-FFF2-40B4-BE49-F238E27FC236}">
              <a16:creationId xmlns="" xmlns:a16="http://schemas.microsoft.com/office/drawing/2014/main" id="{B3739D37-BAAB-4AAE-B073-5F937B28D54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39" name="77 CuadroTexto" hidden="1">
          <a:extLst>
            <a:ext uri="{FF2B5EF4-FFF2-40B4-BE49-F238E27FC236}">
              <a16:creationId xmlns="" xmlns:a16="http://schemas.microsoft.com/office/drawing/2014/main" id="{E9D64E0F-4EF8-4E6F-A878-E95C6DE8912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0" name="5 CuadroTexto" hidden="1">
          <a:extLst>
            <a:ext uri="{FF2B5EF4-FFF2-40B4-BE49-F238E27FC236}">
              <a16:creationId xmlns="" xmlns:a16="http://schemas.microsoft.com/office/drawing/2014/main" id="{84DE6BC6-61A8-446F-BA69-7563A8B0A28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1" name="5 CuadroTexto" hidden="1">
          <a:extLst>
            <a:ext uri="{FF2B5EF4-FFF2-40B4-BE49-F238E27FC236}">
              <a16:creationId xmlns="" xmlns:a16="http://schemas.microsoft.com/office/drawing/2014/main" id="{7033BFEB-E280-4097-9597-D27F551F71A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2" name="5 CuadroTexto" hidden="1">
          <a:extLst>
            <a:ext uri="{FF2B5EF4-FFF2-40B4-BE49-F238E27FC236}">
              <a16:creationId xmlns="" xmlns:a16="http://schemas.microsoft.com/office/drawing/2014/main" id="{C5FE0E91-9964-41F2-9848-8DC8695CF7B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3" name="5 CuadroTexto" hidden="1">
          <a:extLst>
            <a:ext uri="{FF2B5EF4-FFF2-40B4-BE49-F238E27FC236}">
              <a16:creationId xmlns="" xmlns:a16="http://schemas.microsoft.com/office/drawing/2014/main" id="{2D371AFD-AAFE-4819-AC5A-4A2476DE4C2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4" name="5 CuadroTexto" hidden="1">
          <a:extLst>
            <a:ext uri="{FF2B5EF4-FFF2-40B4-BE49-F238E27FC236}">
              <a16:creationId xmlns="" xmlns:a16="http://schemas.microsoft.com/office/drawing/2014/main" id="{0E1D77DB-E5F8-48F2-AE95-96976D087DD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5" name="5 CuadroTexto" hidden="1">
          <a:extLst>
            <a:ext uri="{FF2B5EF4-FFF2-40B4-BE49-F238E27FC236}">
              <a16:creationId xmlns="" xmlns:a16="http://schemas.microsoft.com/office/drawing/2014/main" id="{999D81B1-7537-4ED7-8502-F8D57EE9710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6" name="5 CuadroTexto" hidden="1">
          <a:extLst>
            <a:ext uri="{FF2B5EF4-FFF2-40B4-BE49-F238E27FC236}">
              <a16:creationId xmlns="" xmlns:a16="http://schemas.microsoft.com/office/drawing/2014/main" id="{F14C3576-5315-4155-BB3C-29C36522032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7" name="5 CuadroTexto" hidden="1">
          <a:extLst>
            <a:ext uri="{FF2B5EF4-FFF2-40B4-BE49-F238E27FC236}">
              <a16:creationId xmlns="" xmlns:a16="http://schemas.microsoft.com/office/drawing/2014/main" id="{1C040B4D-0E9F-41DB-B21E-D667B72A21E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8" name="5 CuadroTexto" hidden="1">
          <a:extLst>
            <a:ext uri="{FF2B5EF4-FFF2-40B4-BE49-F238E27FC236}">
              <a16:creationId xmlns="" xmlns:a16="http://schemas.microsoft.com/office/drawing/2014/main" id="{82CAFCD3-E02B-4930-A5E7-0A204B02FF7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49" name="5 CuadroTexto" hidden="1">
          <a:extLst>
            <a:ext uri="{FF2B5EF4-FFF2-40B4-BE49-F238E27FC236}">
              <a16:creationId xmlns="" xmlns:a16="http://schemas.microsoft.com/office/drawing/2014/main" id="{1AAFED74-E018-4DB3-A5E7-C6A6E30CD9B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0" name="5 CuadroTexto" hidden="1">
          <a:extLst>
            <a:ext uri="{FF2B5EF4-FFF2-40B4-BE49-F238E27FC236}">
              <a16:creationId xmlns="" xmlns:a16="http://schemas.microsoft.com/office/drawing/2014/main" id="{B6F3177C-AF81-4E4C-93B6-0FBD30145F6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1" name="5 CuadroTexto" hidden="1">
          <a:extLst>
            <a:ext uri="{FF2B5EF4-FFF2-40B4-BE49-F238E27FC236}">
              <a16:creationId xmlns="" xmlns:a16="http://schemas.microsoft.com/office/drawing/2014/main" id="{1B652641-792B-4F5F-BED2-9B370F2BC9D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2" name="5 CuadroTexto" hidden="1">
          <a:extLst>
            <a:ext uri="{FF2B5EF4-FFF2-40B4-BE49-F238E27FC236}">
              <a16:creationId xmlns="" xmlns:a16="http://schemas.microsoft.com/office/drawing/2014/main" id="{C892576B-3DEC-4BF9-931D-913A86A66CD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3" name="5 CuadroTexto" hidden="1">
          <a:extLst>
            <a:ext uri="{FF2B5EF4-FFF2-40B4-BE49-F238E27FC236}">
              <a16:creationId xmlns="" xmlns:a16="http://schemas.microsoft.com/office/drawing/2014/main" id="{7910197B-F888-4B5A-A4F1-023BD3BC6A8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4" name="5 CuadroTexto" hidden="1">
          <a:extLst>
            <a:ext uri="{FF2B5EF4-FFF2-40B4-BE49-F238E27FC236}">
              <a16:creationId xmlns="" xmlns:a16="http://schemas.microsoft.com/office/drawing/2014/main" id="{B6E5841A-D138-4481-BFCA-5A379CAA6BE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5" name="5 CuadroTexto" hidden="1">
          <a:extLst>
            <a:ext uri="{FF2B5EF4-FFF2-40B4-BE49-F238E27FC236}">
              <a16:creationId xmlns="" xmlns:a16="http://schemas.microsoft.com/office/drawing/2014/main" id="{199823C2-5591-4BCD-8CC7-4958F39F6AB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6" name="5 CuadroTexto" hidden="1">
          <a:extLst>
            <a:ext uri="{FF2B5EF4-FFF2-40B4-BE49-F238E27FC236}">
              <a16:creationId xmlns="" xmlns:a16="http://schemas.microsoft.com/office/drawing/2014/main" id="{37B605BB-FA23-4E17-AA3E-E1CE347CEBF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7" name="5 CuadroTexto" hidden="1">
          <a:extLst>
            <a:ext uri="{FF2B5EF4-FFF2-40B4-BE49-F238E27FC236}">
              <a16:creationId xmlns="" xmlns:a16="http://schemas.microsoft.com/office/drawing/2014/main" id="{62FD8927-1C02-4C36-949D-E5402322909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8" name="5 CuadroTexto" hidden="1">
          <a:extLst>
            <a:ext uri="{FF2B5EF4-FFF2-40B4-BE49-F238E27FC236}">
              <a16:creationId xmlns="" xmlns:a16="http://schemas.microsoft.com/office/drawing/2014/main" id="{D9F80A09-24AE-4446-9AC9-FA557B9136C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59" name="5 CuadroTexto" hidden="1">
          <a:extLst>
            <a:ext uri="{FF2B5EF4-FFF2-40B4-BE49-F238E27FC236}">
              <a16:creationId xmlns="" xmlns:a16="http://schemas.microsoft.com/office/drawing/2014/main" id="{85B5257D-E00B-4D3E-B07C-5D24328E29C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0" name="5 CuadroTexto" hidden="1">
          <a:extLst>
            <a:ext uri="{FF2B5EF4-FFF2-40B4-BE49-F238E27FC236}">
              <a16:creationId xmlns="" xmlns:a16="http://schemas.microsoft.com/office/drawing/2014/main" id="{151C78F6-2C7C-4668-AF82-F99844D2F4D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1" name="5 CuadroTexto" hidden="1">
          <a:extLst>
            <a:ext uri="{FF2B5EF4-FFF2-40B4-BE49-F238E27FC236}">
              <a16:creationId xmlns="" xmlns:a16="http://schemas.microsoft.com/office/drawing/2014/main" id="{61F5E4CB-A70D-41A6-B4E9-EA17FB511A4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2" name="5 CuadroTexto" hidden="1">
          <a:extLst>
            <a:ext uri="{FF2B5EF4-FFF2-40B4-BE49-F238E27FC236}">
              <a16:creationId xmlns="" xmlns:a16="http://schemas.microsoft.com/office/drawing/2014/main" id="{F85F92B5-5992-4623-B46B-57D74C13310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3" name="5 CuadroTexto" hidden="1">
          <a:extLst>
            <a:ext uri="{FF2B5EF4-FFF2-40B4-BE49-F238E27FC236}">
              <a16:creationId xmlns="" xmlns:a16="http://schemas.microsoft.com/office/drawing/2014/main" id="{CE959C3F-94E5-4F38-964C-CB584E0F848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4" name="5 CuadroTexto" hidden="1">
          <a:extLst>
            <a:ext uri="{FF2B5EF4-FFF2-40B4-BE49-F238E27FC236}">
              <a16:creationId xmlns="" xmlns:a16="http://schemas.microsoft.com/office/drawing/2014/main" id="{08E0746C-867D-4A7E-A889-5C24F10CBE5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5" name="5 CuadroTexto" hidden="1">
          <a:extLst>
            <a:ext uri="{FF2B5EF4-FFF2-40B4-BE49-F238E27FC236}">
              <a16:creationId xmlns="" xmlns:a16="http://schemas.microsoft.com/office/drawing/2014/main" id="{56553269-1E50-457D-A8E3-5D3B7F466B6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6" name="5 CuadroTexto" hidden="1">
          <a:extLst>
            <a:ext uri="{FF2B5EF4-FFF2-40B4-BE49-F238E27FC236}">
              <a16:creationId xmlns="" xmlns:a16="http://schemas.microsoft.com/office/drawing/2014/main" id="{0F91D451-68F2-4266-B041-5E6F336103C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7" name="5 CuadroTexto" hidden="1">
          <a:extLst>
            <a:ext uri="{FF2B5EF4-FFF2-40B4-BE49-F238E27FC236}">
              <a16:creationId xmlns="" xmlns:a16="http://schemas.microsoft.com/office/drawing/2014/main" id="{543193F9-AC0A-4C45-9FE9-6DC267CCEB6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8" name="5 CuadroTexto" hidden="1">
          <a:extLst>
            <a:ext uri="{FF2B5EF4-FFF2-40B4-BE49-F238E27FC236}">
              <a16:creationId xmlns="" xmlns:a16="http://schemas.microsoft.com/office/drawing/2014/main" id="{98177173-7651-4BAC-9BB3-5E96A0C1F52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69" name="5 CuadroTexto" hidden="1">
          <a:extLst>
            <a:ext uri="{FF2B5EF4-FFF2-40B4-BE49-F238E27FC236}">
              <a16:creationId xmlns="" xmlns:a16="http://schemas.microsoft.com/office/drawing/2014/main" id="{0BD97C19-4635-4A90-BDE3-2C5EF392C44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0" name="5 CuadroTexto" hidden="1">
          <a:extLst>
            <a:ext uri="{FF2B5EF4-FFF2-40B4-BE49-F238E27FC236}">
              <a16:creationId xmlns="" xmlns:a16="http://schemas.microsoft.com/office/drawing/2014/main" id="{7538F609-CDC8-4AEF-BF5B-B57C4BE88E6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1" name="5 CuadroTexto" hidden="1">
          <a:extLst>
            <a:ext uri="{FF2B5EF4-FFF2-40B4-BE49-F238E27FC236}">
              <a16:creationId xmlns="" xmlns:a16="http://schemas.microsoft.com/office/drawing/2014/main" id="{F7045CE7-F0C6-47B4-8BCD-A325814E747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2" name="2 CuadroTexto" hidden="1">
          <a:extLst>
            <a:ext uri="{FF2B5EF4-FFF2-40B4-BE49-F238E27FC236}">
              <a16:creationId xmlns="" xmlns:a16="http://schemas.microsoft.com/office/drawing/2014/main" id="{CC6BB482-4E37-4228-8247-D855EE4F237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3" name="5 CuadroTexto" hidden="1">
          <a:extLst>
            <a:ext uri="{FF2B5EF4-FFF2-40B4-BE49-F238E27FC236}">
              <a16:creationId xmlns="" xmlns:a16="http://schemas.microsoft.com/office/drawing/2014/main" id="{40BC5477-CABA-41B1-B549-33517F5AF9F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4" name="5 CuadroTexto" hidden="1">
          <a:extLst>
            <a:ext uri="{FF2B5EF4-FFF2-40B4-BE49-F238E27FC236}">
              <a16:creationId xmlns="" xmlns:a16="http://schemas.microsoft.com/office/drawing/2014/main" id="{1DA994AC-EAA0-41F7-B391-58161AC1D79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5" name="5 CuadroTexto" hidden="1">
          <a:extLst>
            <a:ext uri="{FF2B5EF4-FFF2-40B4-BE49-F238E27FC236}">
              <a16:creationId xmlns="" xmlns:a16="http://schemas.microsoft.com/office/drawing/2014/main" id="{63D4337C-A4E1-4B95-8E50-60F88F3831B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6" name="5 CuadroTexto" hidden="1">
          <a:extLst>
            <a:ext uri="{FF2B5EF4-FFF2-40B4-BE49-F238E27FC236}">
              <a16:creationId xmlns="" xmlns:a16="http://schemas.microsoft.com/office/drawing/2014/main" id="{31C4057E-D382-4E7B-A7DE-6C45289C0B6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7" name="5 CuadroTexto" hidden="1">
          <a:extLst>
            <a:ext uri="{FF2B5EF4-FFF2-40B4-BE49-F238E27FC236}">
              <a16:creationId xmlns="" xmlns:a16="http://schemas.microsoft.com/office/drawing/2014/main" id="{14F56710-8D64-4ED0-AECF-DD0238EB327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8" name="5 CuadroTexto" hidden="1">
          <a:extLst>
            <a:ext uri="{FF2B5EF4-FFF2-40B4-BE49-F238E27FC236}">
              <a16:creationId xmlns="" xmlns:a16="http://schemas.microsoft.com/office/drawing/2014/main" id="{37CF67CE-BCAE-4095-8B1C-53A454C8670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79" name="5 CuadroTexto" hidden="1">
          <a:extLst>
            <a:ext uri="{FF2B5EF4-FFF2-40B4-BE49-F238E27FC236}">
              <a16:creationId xmlns="" xmlns:a16="http://schemas.microsoft.com/office/drawing/2014/main" id="{83B17430-B16B-4629-BD32-3A4922A1F22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0" name="5 CuadroTexto" hidden="1">
          <a:extLst>
            <a:ext uri="{FF2B5EF4-FFF2-40B4-BE49-F238E27FC236}">
              <a16:creationId xmlns="" xmlns:a16="http://schemas.microsoft.com/office/drawing/2014/main" id="{26574D7C-F6A2-4F0E-A438-B128E4B725B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1" name="5 CuadroTexto" hidden="1">
          <a:extLst>
            <a:ext uri="{FF2B5EF4-FFF2-40B4-BE49-F238E27FC236}">
              <a16:creationId xmlns="" xmlns:a16="http://schemas.microsoft.com/office/drawing/2014/main" id="{C998F3B1-CB10-4555-8036-2FECF57F07C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2" name="5 CuadroTexto" hidden="1">
          <a:extLst>
            <a:ext uri="{FF2B5EF4-FFF2-40B4-BE49-F238E27FC236}">
              <a16:creationId xmlns="" xmlns:a16="http://schemas.microsoft.com/office/drawing/2014/main" id="{5FB84873-6991-433C-8836-6CE70676B04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3" name="5 CuadroTexto" hidden="1">
          <a:extLst>
            <a:ext uri="{FF2B5EF4-FFF2-40B4-BE49-F238E27FC236}">
              <a16:creationId xmlns="" xmlns:a16="http://schemas.microsoft.com/office/drawing/2014/main" id="{F8758C53-9EC9-44EA-B6F4-8D8881D9804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4" name="5 CuadroTexto" hidden="1">
          <a:extLst>
            <a:ext uri="{FF2B5EF4-FFF2-40B4-BE49-F238E27FC236}">
              <a16:creationId xmlns="" xmlns:a16="http://schemas.microsoft.com/office/drawing/2014/main" id="{2B830886-E2F3-4800-B6D7-C735CDC3905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5" name="5 CuadroTexto" hidden="1">
          <a:extLst>
            <a:ext uri="{FF2B5EF4-FFF2-40B4-BE49-F238E27FC236}">
              <a16:creationId xmlns="" xmlns:a16="http://schemas.microsoft.com/office/drawing/2014/main" id="{3169E13A-8704-4928-843B-C349671DBEC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6" name="5 CuadroTexto" hidden="1">
          <a:extLst>
            <a:ext uri="{FF2B5EF4-FFF2-40B4-BE49-F238E27FC236}">
              <a16:creationId xmlns="" xmlns:a16="http://schemas.microsoft.com/office/drawing/2014/main" id="{777BBCA6-A7E0-44D6-894B-D25F3238927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7" name="5 CuadroTexto" hidden="1">
          <a:extLst>
            <a:ext uri="{FF2B5EF4-FFF2-40B4-BE49-F238E27FC236}">
              <a16:creationId xmlns="" xmlns:a16="http://schemas.microsoft.com/office/drawing/2014/main" id="{4F66BD0E-277B-4724-9A03-664DAA495AE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8" name="5 CuadroTexto" hidden="1">
          <a:extLst>
            <a:ext uri="{FF2B5EF4-FFF2-40B4-BE49-F238E27FC236}">
              <a16:creationId xmlns="" xmlns:a16="http://schemas.microsoft.com/office/drawing/2014/main" id="{41818205-BE19-476F-A8D0-6067516DE0C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89" name="5 CuadroTexto" hidden="1">
          <a:extLst>
            <a:ext uri="{FF2B5EF4-FFF2-40B4-BE49-F238E27FC236}">
              <a16:creationId xmlns="" xmlns:a16="http://schemas.microsoft.com/office/drawing/2014/main" id="{C680A102-B05F-4BFA-930B-D4D058A8EC8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0" name="5 CuadroTexto" hidden="1">
          <a:extLst>
            <a:ext uri="{FF2B5EF4-FFF2-40B4-BE49-F238E27FC236}">
              <a16:creationId xmlns="" xmlns:a16="http://schemas.microsoft.com/office/drawing/2014/main" id="{D4D3F7AB-0911-472F-B937-88129BC7E03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1" name="162 CuadroTexto" hidden="1">
          <a:extLst>
            <a:ext uri="{FF2B5EF4-FFF2-40B4-BE49-F238E27FC236}">
              <a16:creationId xmlns="" xmlns:a16="http://schemas.microsoft.com/office/drawing/2014/main" id="{D462D654-D896-4878-A532-BA8C5C11C09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2" name="2 CuadroTexto" hidden="1">
          <a:extLst>
            <a:ext uri="{FF2B5EF4-FFF2-40B4-BE49-F238E27FC236}">
              <a16:creationId xmlns="" xmlns:a16="http://schemas.microsoft.com/office/drawing/2014/main" id="{7733929F-D6A7-4764-BACD-16C75A1A724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3" name="164 CuadroTexto" hidden="1">
          <a:extLst>
            <a:ext uri="{FF2B5EF4-FFF2-40B4-BE49-F238E27FC236}">
              <a16:creationId xmlns="" xmlns:a16="http://schemas.microsoft.com/office/drawing/2014/main" id="{8A66DBBA-7818-45D4-856E-D17DDBCF218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4" name="2 CuadroTexto" hidden="1">
          <a:extLst>
            <a:ext uri="{FF2B5EF4-FFF2-40B4-BE49-F238E27FC236}">
              <a16:creationId xmlns="" xmlns:a16="http://schemas.microsoft.com/office/drawing/2014/main" id="{4FDED071-0A4A-400A-92FB-743289E50B4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5" name="5 CuadroTexto" hidden="1">
          <a:extLst>
            <a:ext uri="{FF2B5EF4-FFF2-40B4-BE49-F238E27FC236}">
              <a16:creationId xmlns="" xmlns:a16="http://schemas.microsoft.com/office/drawing/2014/main" id="{B0CD8A8D-4508-4EC0-A96C-4E3882D7FD5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6" name="5 CuadroTexto" hidden="1">
          <a:extLst>
            <a:ext uri="{FF2B5EF4-FFF2-40B4-BE49-F238E27FC236}">
              <a16:creationId xmlns="" xmlns:a16="http://schemas.microsoft.com/office/drawing/2014/main" id="{07E5DC66-009C-4BF2-B04F-D8ACD3872E5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7" name="5 CuadroTexto" hidden="1">
          <a:extLst>
            <a:ext uri="{FF2B5EF4-FFF2-40B4-BE49-F238E27FC236}">
              <a16:creationId xmlns="" xmlns:a16="http://schemas.microsoft.com/office/drawing/2014/main" id="{C436EA38-7ABF-4620-8A8D-E2A0B1CE79D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8" name="5 CuadroTexto" hidden="1">
          <a:extLst>
            <a:ext uri="{FF2B5EF4-FFF2-40B4-BE49-F238E27FC236}">
              <a16:creationId xmlns="" xmlns:a16="http://schemas.microsoft.com/office/drawing/2014/main" id="{07FF1B83-95CD-4966-AB75-661D30D2776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599" name="5 CuadroTexto" hidden="1">
          <a:extLst>
            <a:ext uri="{FF2B5EF4-FFF2-40B4-BE49-F238E27FC236}">
              <a16:creationId xmlns="" xmlns:a16="http://schemas.microsoft.com/office/drawing/2014/main" id="{5260EAAC-541D-4D87-BE28-E88A4D30F8C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0" name="5 CuadroTexto" hidden="1">
          <a:extLst>
            <a:ext uri="{FF2B5EF4-FFF2-40B4-BE49-F238E27FC236}">
              <a16:creationId xmlns="" xmlns:a16="http://schemas.microsoft.com/office/drawing/2014/main" id="{E979C3FD-8517-425D-B92A-BCF1310392A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1" name="5 CuadroTexto" hidden="1">
          <a:extLst>
            <a:ext uri="{FF2B5EF4-FFF2-40B4-BE49-F238E27FC236}">
              <a16:creationId xmlns="" xmlns:a16="http://schemas.microsoft.com/office/drawing/2014/main" id="{A3736CFC-B5D0-4A29-A259-FA39A0A3F49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2" name="5 CuadroTexto" hidden="1">
          <a:extLst>
            <a:ext uri="{FF2B5EF4-FFF2-40B4-BE49-F238E27FC236}">
              <a16:creationId xmlns="" xmlns:a16="http://schemas.microsoft.com/office/drawing/2014/main" id="{B4063F04-3A92-45B8-8D50-D2AF1DA90E9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3" name="5 CuadroTexto" hidden="1">
          <a:extLst>
            <a:ext uri="{FF2B5EF4-FFF2-40B4-BE49-F238E27FC236}">
              <a16:creationId xmlns="" xmlns:a16="http://schemas.microsoft.com/office/drawing/2014/main" id="{82A5BD63-DA41-44CC-8DA4-4E64FB8CC9B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4" name="5 CuadroTexto" hidden="1">
          <a:extLst>
            <a:ext uri="{FF2B5EF4-FFF2-40B4-BE49-F238E27FC236}">
              <a16:creationId xmlns="" xmlns:a16="http://schemas.microsoft.com/office/drawing/2014/main" id="{9F68DB1E-7E40-4691-8472-8CFE9C3B5B4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5" name="5 CuadroTexto" hidden="1">
          <a:extLst>
            <a:ext uri="{FF2B5EF4-FFF2-40B4-BE49-F238E27FC236}">
              <a16:creationId xmlns="" xmlns:a16="http://schemas.microsoft.com/office/drawing/2014/main" id="{4A742CB0-91B3-4F13-934A-6E405E0A1F4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6" name="5 CuadroTexto" hidden="1">
          <a:extLst>
            <a:ext uri="{FF2B5EF4-FFF2-40B4-BE49-F238E27FC236}">
              <a16:creationId xmlns="" xmlns:a16="http://schemas.microsoft.com/office/drawing/2014/main" id="{50A60D14-48D6-4316-87B5-A183BFAE997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7" name="5 CuadroTexto" hidden="1">
          <a:extLst>
            <a:ext uri="{FF2B5EF4-FFF2-40B4-BE49-F238E27FC236}">
              <a16:creationId xmlns="" xmlns:a16="http://schemas.microsoft.com/office/drawing/2014/main" id="{732E1EFC-504D-43A8-BDD5-398F84D707E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8" name="5 CuadroTexto" hidden="1">
          <a:extLst>
            <a:ext uri="{FF2B5EF4-FFF2-40B4-BE49-F238E27FC236}">
              <a16:creationId xmlns="" xmlns:a16="http://schemas.microsoft.com/office/drawing/2014/main" id="{88A47F51-8126-4C44-ABB2-F51CBE95F06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09" name="5 CuadroTexto" hidden="1">
          <a:extLst>
            <a:ext uri="{FF2B5EF4-FFF2-40B4-BE49-F238E27FC236}">
              <a16:creationId xmlns="" xmlns:a16="http://schemas.microsoft.com/office/drawing/2014/main" id="{481A9C92-F441-48DE-8029-25E6FD33CBC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0" name="5 CuadroTexto" hidden="1">
          <a:extLst>
            <a:ext uri="{FF2B5EF4-FFF2-40B4-BE49-F238E27FC236}">
              <a16:creationId xmlns="" xmlns:a16="http://schemas.microsoft.com/office/drawing/2014/main" id="{62E34E1B-4F98-4823-8542-7BF7C75B0D3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1" name="182 CuadroTexto" hidden="1">
          <a:extLst>
            <a:ext uri="{FF2B5EF4-FFF2-40B4-BE49-F238E27FC236}">
              <a16:creationId xmlns="" xmlns:a16="http://schemas.microsoft.com/office/drawing/2014/main" id="{550EFCF5-4A32-4FD2-9C1F-0C268E63824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2" name="183 CuadroTexto" hidden="1">
          <a:extLst>
            <a:ext uri="{FF2B5EF4-FFF2-40B4-BE49-F238E27FC236}">
              <a16:creationId xmlns="" xmlns:a16="http://schemas.microsoft.com/office/drawing/2014/main" id="{36C6C725-C850-47D1-B316-0819F370A17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3" name="5 CuadroTexto" hidden="1">
          <a:extLst>
            <a:ext uri="{FF2B5EF4-FFF2-40B4-BE49-F238E27FC236}">
              <a16:creationId xmlns="" xmlns:a16="http://schemas.microsoft.com/office/drawing/2014/main" id="{BA67FE58-6954-462A-9A17-F9643F5CB42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4" name="5 CuadroTexto" hidden="1">
          <a:extLst>
            <a:ext uri="{FF2B5EF4-FFF2-40B4-BE49-F238E27FC236}">
              <a16:creationId xmlns="" xmlns:a16="http://schemas.microsoft.com/office/drawing/2014/main" id="{0A0122EB-3496-4F3C-806C-6F2C3E021BB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5" name="5 CuadroTexto" hidden="1">
          <a:extLst>
            <a:ext uri="{FF2B5EF4-FFF2-40B4-BE49-F238E27FC236}">
              <a16:creationId xmlns="" xmlns:a16="http://schemas.microsoft.com/office/drawing/2014/main" id="{FD6CB064-AB8B-455F-B3FC-D50C0C0C36A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6" name="5 CuadroTexto" hidden="1">
          <a:extLst>
            <a:ext uri="{FF2B5EF4-FFF2-40B4-BE49-F238E27FC236}">
              <a16:creationId xmlns="" xmlns:a16="http://schemas.microsoft.com/office/drawing/2014/main" id="{AACAD7D4-D0BA-4180-AEB1-A2F9B2CE724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7" name="5 CuadroTexto" hidden="1">
          <a:extLst>
            <a:ext uri="{FF2B5EF4-FFF2-40B4-BE49-F238E27FC236}">
              <a16:creationId xmlns="" xmlns:a16="http://schemas.microsoft.com/office/drawing/2014/main" id="{E7B36B04-5566-409A-81C1-341EC397FD1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8" name="5 CuadroTexto" hidden="1">
          <a:extLst>
            <a:ext uri="{FF2B5EF4-FFF2-40B4-BE49-F238E27FC236}">
              <a16:creationId xmlns="" xmlns:a16="http://schemas.microsoft.com/office/drawing/2014/main" id="{5F5F60FC-08D9-4D75-887F-275AC349F3A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19" name="5 CuadroTexto" hidden="1">
          <a:extLst>
            <a:ext uri="{FF2B5EF4-FFF2-40B4-BE49-F238E27FC236}">
              <a16:creationId xmlns="" xmlns:a16="http://schemas.microsoft.com/office/drawing/2014/main" id="{9BE33981-7844-48EE-8027-06404BE8EE7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0" name="5 CuadroTexto" hidden="1">
          <a:extLst>
            <a:ext uri="{FF2B5EF4-FFF2-40B4-BE49-F238E27FC236}">
              <a16:creationId xmlns="" xmlns:a16="http://schemas.microsoft.com/office/drawing/2014/main" id="{5E318065-D90D-4DA4-B5A3-07678308290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1" name="5 CuadroTexto" hidden="1">
          <a:extLst>
            <a:ext uri="{FF2B5EF4-FFF2-40B4-BE49-F238E27FC236}">
              <a16:creationId xmlns="" xmlns:a16="http://schemas.microsoft.com/office/drawing/2014/main" id="{936A4E1F-7B4E-4AA8-B519-E4044FADE21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2" name="5 CuadroTexto" hidden="1">
          <a:extLst>
            <a:ext uri="{FF2B5EF4-FFF2-40B4-BE49-F238E27FC236}">
              <a16:creationId xmlns="" xmlns:a16="http://schemas.microsoft.com/office/drawing/2014/main" id="{B970DEA3-5318-47AC-9049-9344E065B6B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3" name="5 CuadroTexto" hidden="1">
          <a:extLst>
            <a:ext uri="{FF2B5EF4-FFF2-40B4-BE49-F238E27FC236}">
              <a16:creationId xmlns="" xmlns:a16="http://schemas.microsoft.com/office/drawing/2014/main" id="{BF83315D-A87D-4AC2-B370-C2D694FDCC3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4" name="5 CuadroTexto" hidden="1">
          <a:extLst>
            <a:ext uri="{FF2B5EF4-FFF2-40B4-BE49-F238E27FC236}">
              <a16:creationId xmlns="" xmlns:a16="http://schemas.microsoft.com/office/drawing/2014/main" id="{F32BABDC-3155-426B-8496-D2E335427663}"/>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5" name="5 CuadroTexto" hidden="1">
          <a:extLst>
            <a:ext uri="{FF2B5EF4-FFF2-40B4-BE49-F238E27FC236}">
              <a16:creationId xmlns="" xmlns:a16="http://schemas.microsoft.com/office/drawing/2014/main" id="{DDCD73E6-0891-4B3C-8A73-350B3D9E127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6" name="5 CuadroTexto" hidden="1">
          <a:extLst>
            <a:ext uri="{FF2B5EF4-FFF2-40B4-BE49-F238E27FC236}">
              <a16:creationId xmlns="" xmlns:a16="http://schemas.microsoft.com/office/drawing/2014/main" id="{297A3576-6978-4720-AA2D-9F45F1CEDEB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7" name="5 CuadroTexto" hidden="1">
          <a:extLst>
            <a:ext uri="{FF2B5EF4-FFF2-40B4-BE49-F238E27FC236}">
              <a16:creationId xmlns="" xmlns:a16="http://schemas.microsoft.com/office/drawing/2014/main" id="{E04FA69D-9B31-4B03-9168-4E3C4D2FEAF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8" name="5 CuadroTexto" hidden="1">
          <a:extLst>
            <a:ext uri="{FF2B5EF4-FFF2-40B4-BE49-F238E27FC236}">
              <a16:creationId xmlns="" xmlns:a16="http://schemas.microsoft.com/office/drawing/2014/main" id="{5264A995-DBDD-43E8-9ACE-212A4DDE5B0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29" name="5 CuadroTexto" hidden="1">
          <a:extLst>
            <a:ext uri="{FF2B5EF4-FFF2-40B4-BE49-F238E27FC236}">
              <a16:creationId xmlns="" xmlns:a16="http://schemas.microsoft.com/office/drawing/2014/main" id="{AC077B9C-C1C3-4BFC-BEEB-BAAB8CAF9C1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0" name="5 CuadroTexto" hidden="1">
          <a:extLst>
            <a:ext uri="{FF2B5EF4-FFF2-40B4-BE49-F238E27FC236}">
              <a16:creationId xmlns="" xmlns:a16="http://schemas.microsoft.com/office/drawing/2014/main" id="{BC2B8619-13B4-47AF-9333-18324EEE368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1" name="5 CuadroTexto" hidden="1">
          <a:extLst>
            <a:ext uri="{FF2B5EF4-FFF2-40B4-BE49-F238E27FC236}">
              <a16:creationId xmlns="" xmlns:a16="http://schemas.microsoft.com/office/drawing/2014/main" id="{2DF2C637-F8EC-4C65-B947-1B48DEE99FB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2" name="5 CuadroTexto" hidden="1">
          <a:extLst>
            <a:ext uri="{FF2B5EF4-FFF2-40B4-BE49-F238E27FC236}">
              <a16:creationId xmlns="" xmlns:a16="http://schemas.microsoft.com/office/drawing/2014/main" id="{D3C855B9-CF1B-474E-847A-0AE3C465CA4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3" name="5 CuadroTexto" hidden="1">
          <a:extLst>
            <a:ext uri="{FF2B5EF4-FFF2-40B4-BE49-F238E27FC236}">
              <a16:creationId xmlns="" xmlns:a16="http://schemas.microsoft.com/office/drawing/2014/main" id="{EE2EE6C3-711A-4CFE-87AD-DCFD946843E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4" name="5 CuadroTexto" hidden="1">
          <a:extLst>
            <a:ext uri="{FF2B5EF4-FFF2-40B4-BE49-F238E27FC236}">
              <a16:creationId xmlns="" xmlns:a16="http://schemas.microsoft.com/office/drawing/2014/main" id="{C4CEB4FD-140F-48E5-B6EC-A38DA4DD23B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5" name="5 CuadroTexto" hidden="1">
          <a:extLst>
            <a:ext uri="{FF2B5EF4-FFF2-40B4-BE49-F238E27FC236}">
              <a16:creationId xmlns="" xmlns:a16="http://schemas.microsoft.com/office/drawing/2014/main" id="{1C0B128B-A704-4DA5-A332-6797D0978E6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6" name="5 CuadroTexto" hidden="1">
          <a:extLst>
            <a:ext uri="{FF2B5EF4-FFF2-40B4-BE49-F238E27FC236}">
              <a16:creationId xmlns="" xmlns:a16="http://schemas.microsoft.com/office/drawing/2014/main" id="{3204A28E-9530-4BEE-B81B-FB12FE3E90C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7" name="5 CuadroTexto" hidden="1">
          <a:extLst>
            <a:ext uri="{FF2B5EF4-FFF2-40B4-BE49-F238E27FC236}">
              <a16:creationId xmlns="" xmlns:a16="http://schemas.microsoft.com/office/drawing/2014/main" id="{673630D7-A67C-46EB-BC7E-D3A9EA6308A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8" name="5 CuadroTexto" hidden="1">
          <a:extLst>
            <a:ext uri="{FF2B5EF4-FFF2-40B4-BE49-F238E27FC236}">
              <a16:creationId xmlns="" xmlns:a16="http://schemas.microsoft.com/office/drawing/2014/main" id="{E3ABD8BF-ADB5-4D18-A185-AA8DA6955E9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39" name="5 CuadroTexto" hidden="1">
          <a:extLst>
            <a:ext uri="{FF2B5EF4-FFF2-40B4-BE49-F238E27FC236}">
              <a16:creationId xmlns="" xmlns:a16="http://schemas.microsoft.com/office/drawing/2014/main" id="{72E8B86A-0523-4325-AF57-1D85B5BF1265}"/>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0" name="5 CuadroTexto" hidden="1">
          <a:extLst>
            <a:ext uri="{FF2B5EF4-FFF2-40B4-BE49-F238E27FC236}">
              <a16:creationId xmlns="" xmlns:a16="http://schemas.microsoft.com/office/drawing/2014/main" id="{7963739E-054E-411C-A903-EA8694ACE0E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1" name="5 CuadroTexto" hidden="1">
          <a:extLst>
            <a:ext uri="{FF2B5EF4-FFF2-40B4-BE49-F238E27FC236}">
              <a16:creationId xmlns="" xmlns:a16="http://schemas.microsoft.com/office/drawing/2014/main" id="{18880479-F861-4160-ADCA-74FF7A90B25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2" name="5 CuadroTexto" hidden="1">
          <a:extLst>
            <a:ext uri="{FF2B5EF4-FFF2-40B4-BE49-F238E27FC236}">
              <a16:creationId xmlns="" xmlns:a16="http://schemas.microsoft.com/office/drawing/2014/main" id="{DB3E2D56-CD46-4117-952D-85A7AB26184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3" name="5 CuadroTexto" hidden="1">
          <a:extLst>
            <a:ext uri="{FF2B5EF4-FFF2-40B4-BE49-F238E27FC236}">
              <a16:creationId xmlns="" xmlns:a16="http://schemas.microsoft.com/office/drawing/2014/main" id="{30D977F5-5C39-434A-A3DC-792B1D9E109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4" name="5 CuadroTexto" hidden="1">
          <a:extLst>
            <a:ext uri="{FF2B5EF4-FFF2-40B4-BE49-F238E27FC236}">
              <a16:creationId xmlns="" xmlns:a16="http://schemas.microsoft.com/office/drawing/2014/main" id="{4BDA6C2A-1B32-4797-B761-96F5A2E2F807}"/>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5" name="2 CuadroTexto" hidden="1">
          <a:extLst>
            <a:ext uri="{FF2B5EF4-FFF2-40B4-BE49-F238E27FC236}">
              <a16:creationId xmlns="" xmlns:a16="http://schemas.microsoft.com/office/drawing/2014/main" id="{F5C74971-3B2C-4E31-9331-38BF2E77A73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6" name="5 CuadroTexto" hidden="1">
          <a:extLst>
            <a:ext uri="{FF2B5EF4-FFF2-40B4-BE49-F238E27FC236}">
              <a16:creationId xmlns="" xmlns:a16="http://schemas.microsoft.com/office/drawing/2014/main" id="{F40B8F2E-17D3-4301-A87E-AF1FABDE771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7" name="5 CuadroTexto" hidden="1">
          <a:extLst>
            <a:ext uri="{FF2B5EF4-FFF2-40B4-BE49-F238E27FC236}">
              <a16:creationId xmlns="" xmlns:a16="http://schemas.microsoft.com/office/drawing/2014/main" id="{85F2CCCA-6044-458A-A6D9-5D09CFF81B7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8" name="5 CuadroTexto" hidden="1">
          <a:extLst>
            <a:ext uri="{FF2B5EF4-FFF2-40B4-BE49-F238E27FC236}">
              <a16:creationId xmlns="" xmlns:a16="http://schemas.microsoft.com/office/drawing/2014/main" id="{DED8A343-20A2-469B-8174-03092AC9411C}"/>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49" name="5 CuadroTexto" hidden="1">
          <a:extLst>
            <a:ext uri="{FF2B5EF4-FFF2-40B4-BE49-F238E27FC236}">
              <a16:creationId xmlns="" xmlns:a16="http://schemas.microsoft.com/office/drawing/2014/main" id="{850D6E9F-7975-4970-8467-2D94ED74DD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0" name="5 CuadroTexto" hidden="1">
          <a:extLst>
            <a:ext uri="{FF2B5EF4-FFF2-40B4-BE49-F238E27FC236}">
              <a16:creationId xmlns="" xmlns:a16="http://schemas.microsoft.com/office/drawing/2014/main" id="{AC034127-C469-46D8-9FCC-77ABFBEADD1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1" name="5 CuadroTexto" hidden="1">
          <a:extLst>
            <a:ext uri="{FF2B5EF4-FFF2-40B4-BE49-F238E27FC236}">
              <a16:creationId xmlns="" xmlns:a16="http://schemas.microsoft.com/office/drawing/2014/main" id="{C73817B4-3C55-4D21-9A6F-D1EF26567F9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2" name="5 CuadroTexto" hidden="1">
          <a:extLst>
            <a:ext uri="{FF2B5EF4-FFF2-40B4-BE49-F238E27FC236}">
              <a16:creationId xmlns="" xmlns:a16="http://schemas.microsoft.com/office/drawing/2014/main" id="{119F377C-630B-46E5-9C16-258F6DA6130A}"/>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3" name="5 CuadroTexto" hidden="1">
          <a:extLst>
            <a:ext uri="{FF2B5EF4-FFF2-40B4-BE49-F238E27FC236}">
              <a16:creationId xmlns="" xmlns:a16="http://schemas.microsoft.com/office/drawing/2014/main" id="{F0B68DEA-4191-4660-92A0-493C2832D74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4" name="5 CuadroTexto" hidden="1">
          <a:extLst>
            <a:ext uri="{FF2B5EF4-FFF2-40B4-BE49-F238E27FC236}">
              <a16:creationId xmlns="" xmlns:a16="http://schemas.microsoft.com/office/drawing/2014/main" id="{BA3D2A78-96C2-4C09-82FB-8C9FCB98FF9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5" name="5 CuadroTexto" hidden="1">
          <a:extLst>
            <a:ext uri="{FF2B5EF4-FFF2-40B4-BE49-F238E27FC236}">
              <a16:creationId xmlns="" xmlns:a16="http://schemas.microsoft.com/office/drawing/2014/main" id="{1F1A9DDE-4FBD-4955-B217-8DED90F71EEF}"/>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6" name="5 CuadroTexto" hidden="1">
          <a:extLst>
            <a:ext uri="{FF2B5EF4-FFF2-40B4-BE49-F238E27FC236}">
              <a16:creationId xmlns="" xmlns:a16="http://schemas.microsoft.com/office/drawing/2014/main" id="{0C111688-B1E4-4B89-A28E-ADF4F8A65BB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7" name="5 CuadroTexto" hidden="1">
          <a:extLst>
            <a:ext uri="{FF2B5EF4-FFF2-40B4-BE49-F238E27FC236}">
              <a16:creationId xmlns="" xmlns:a16="http://schemas.microsoft.com/office/drawing/2014/main" id="{94040EB1-0EC7-43CC-9503-035F9B87D26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8" name="5 CuadroTexto" hidden="1">
          <a:extLst>
            <a:ext uri="{FF2B5EF4-FFF2-40B4-BE49-F238E27FC236}">
              <a16:creationId xmlns="" xmlns:a16="http://schemas.microsoft.com/office/drawing/2014/main" id="{A2829C2D-91A3-4E08-B0FB-B4296D7267B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59" name="5 CuadroTexto" hidden="1">
          <a:extLst>
            <a:ext uri="{FF2B5EF4-FFF2-40B4-BE49-F238E27FC236}">
              <a16:creationId xmlns="" xmlns:a16="http://schemas.microsoft.com/office/drawing/2014/main" id="{7CEDFD86-E35E-4C10-A200-4AE627B27B2D}"/>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0" name="5 CuadroTexto" hidden="1">
          <a:extLst>
            <a:ext uri="{FF2B5EF4-FFF2-40B4-BE49-F238E27FC236}">
              <a16:creationId xmlns="" xmlns:a16="http://schemas.microsoft.com/office/drawing/2014/main" id="{92EB71C1-484B-464F-9C7A-47751BA30A1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1" name="5 CuadroTexto" hidden="1">
          <a:extLst>
            <a:ext uri="{FF2B5EF4-FFF2-40B4-BE49-F238E27FC236}">
              <a16:creationId xmlns="" xmlns:a16="http://schemas.microsoft.com/office/drawing/2014/main" id="{8FC36136-61A3-4F29-B6A0-5A54F3A466B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2" name="5 CuadroTexto" hidden="1">
          <a:extLst>
            <a:ext uri="{FF2B5EF4-FFF2-40B4-BE49-F238E27FC236}">
              <a16:creationId xmlns="" xmlns:a16="http://schemas.microsoft.com/office/drawing/2014/main" id="{93A8F4D2-A500-46AA-BD13-81075235A85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3" name="5 CuadroTexto" hidden="1">
          <a:extLst>
            <a:ext uri="{FF2B5EF4-FFF2-40B4-BE49-F238E27FC236}">
              <a16:creationId xmlns="" xmlns:a16="http://schemas.microsoft.com/office/drawing/2014/main" id="{B13B10F1-DAC0-4F7E-BBD3-60130C81692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4" name="235 CuadroTexto" hidden="1">
          <a:extLst>
            <a:ext uri="{FF2B5EF4-FFF2-40B4-BE49-F238E27FC236}">
              <a16:creationId xmlns="" xmlns:a16="http://schemas.microsoft.com/office/drawing/2014/main" id="{0D61390D-8372-49CC-8A22-B1D6A4B7248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5" name="2 CuadroTexto" hidden="1">
          <a:extLst>
            <a:ext uri="{FF2B5EF4-FFF2-40B4-BE49-F238E27FC236}">
              <a16:creationId xmlns="" xmlns:a16="http://schemas.microsoft.com/office/drawing/2014/main" id="{2383106B-2030-4F54-9DA2-97B4C91C801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6" name="237 CuadroTexto" hidden="1">
          <a:extLst>
            <a:ext uri="{FF2B5EF4-FFF2-40B4-BE49-F238E27FC236}">
              <a16:creationId xmlns="" xmlns:a16="http://schemas.microsoft.com/office/drawing/2014/main" id="{215695A7-A482-4DBD-A5A9-10D449BAE6AE}"/>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7" name="2 CuadroTexto" hidden="1">
          <a:extLst>
            <a:ext uri="{FF2B5EF4-FFF2-40B4-BE49-F238E27FC236}">
              <a16:creationId xmlns="" xmlns:a16="http://schemas.microsoft.com/office/drawing/2014/main" id="{BFF32C32-03E4-4DD4-AEDD-D9FCC4849AB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8" name="5 CuadroTexto" hidden="1">
          <a:extLst>
            <a:ext uri="{FF2B5EF4-FFF2-40B4-BE49-F238E27FC236}">
              <a16:creationId xmlns="" xmlns:a16="http://schemas.microsoft.com/office/drawing/2014/main" id="{175A4704-0838-4A92-8A4D-4D2583A374F0}"/>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69" name="5 CuadroTexto" hidden="1">
          <a:extLst>
            <a:ext uri="{FF2B5EF4-FFF2-40B4-BE49-F238E27FC236}">
              <a16:creationId xmlns="" xmlns:a16="http://schemas.microsoft.com/office/drawing/2014/main" id="{25063595-FCC5-40D2-90CF-FD4A6236AF1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0" name="5 CuadroTexto" hidden="1">
          <a:extLst>
            <a:ext uri="{FF2B5EF4-FFF2-40B4-BE49-F238E27FC236}">
              <a16:creationId xmlns="" xmlns:a16="http://schemas.microsoft.com/office/drawing/2014/main" id="{D37862FC-994F-45C3-9A5F-88E1A759CA8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1" name="5 CuadroTexto" hidden="1">
          <a:extLst>
            <a:ext uri="{FF2B5EF4-FFF2-40B4-BE49-F238E27FC236}">
              <a16:creationId xmlns="" xmlns:a16="http://schemas.microsoft.com/office/drawing/2014/main" id="{EFCC187A-2C2A-4AE9-9C70-800AE37198C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2" name="5 CuadroTexto" hidden="1">
          <a:extLst>
            <a:ext uri="{FF2B5EF4-FFF2-40B4-BE49-F238E27FC236}">
              <a16:creationId xmlns="" xmlns:a16="http://schemas.microsoft.com/office/drawing/2014/main" id="{E0F5E141-FBCC-4194-B709-F6F262D7788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3" name="5 CuadroTexto" hidden="1">
          <a:extLst>
            <a:ext uri="{FF2B5EF4-FFF2-40B4-BE49-F238E27FC236}">
              <a16:creationId xmlns="" xmlns:a16="http://schemas.microsoft.com/office/drawing/2014/main" id="{9A0C3452-20BD-40AA-9B5C-D64893A49C89}"/>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4" name="5 CuadroTexto" hidden="1">
          <a:extLst>
            <a:ext uri="{FF2B5EF4-FFF2-40B4-BE49-F238E27FC236}">
              <a16:creationId xmlns="" xmlns:a16="http://schemas.microsoft.com/office/drawing/2014/main" id="{9F152B9C-5FD1-4DB6-90B5-EF480D80C6F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5" name="5 CuadroTexto" hidden="1">
          <a:extLst>
            <a:ext uri="{FF2B5EF4-FFF2-40B4-BE49-F238E27FC236}">
              <a16:creationId xmlns="" xmlns:a16="http://schemas.microsoft.com/office/drawing/2014/main" id="{28BB8FAD-1FBD-481B-913D-59DD7EF6AC2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6" name="5 CuadroTexto" hidden="1">
          <a:extLst>
            <a:ext uri="{FF2B5EF4-FFF2-40B4-BE49-F238E27FC236}">
              <a16:creationId xmlns="" xmlns:a16="http://schemas.microsoft.com/office/drawing/2014/main" id="{8F912CCA-0D30-45B6-905D-CD272AC097AB}"/>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7" name="5 CuadroTexto" hidden="1">
          <a:extLst>
            <a:ext uri="{FF2B5EF4-FFF2-40B4-BE49-F238E27FC236}">
              <a16:creationId xmlns="" xmlns:a16="http://schemas.microsoft.com/office/drawing/2014/main" id="{CAD52126-42C7-4278-A4AD-D7CF92FE31C4}"/>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8" name="5 CuadroTexto" hidden="1">
          <a:extLst>
            <a:ext uri="{FF2B5EF4-FFF2-40B4-BE49-F238E27FC236}">
              <a16:creationId xmlns="" xmlns:a16="http://schemas.microsoft.com/office/drawing/2014/main" id="{EEA4860E-ED9E-465F-8140-F73FE509A52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79" name="5 CuadroTexto" hidden="1">
          <a:extLst>
            <a:ext uri="{FF2B5EF4-FFF2-40B4-BE49-F238E27FC236}">
              <a16:creationId xmlns="" xmlns:a16="http://schemas.microsoft.com/office/drawing/2014/main" id="{C9814FC2-FA5A-4FFD-B9F0-210D746A20A6}"/>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80" name="5 CuadroTexto" hidden="1">
          <a:extLst>
            <a:ext uri="{FF2B5EF4-FFF2-40B4-BE49-F238E27FC236}">
              <a16:creationId xmlns="" xmlns:a16="http://schemas.microsoft.com/office/drawing/2014/main" id="{A596F793-4110-4B6A-9E24-57BC64FC4611}"/>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81" name="5 CuadroTexto" hidden="1">
          <a:extLst>
            <a:ext uri="{FF2B5EF4-FFF2-40B4-BE49-F238E27FC236}">
              <a16:creationId xmlns="" xmlns:a16="http://schemas.microsoft.com/office/drawing/2014/main" id="{ADDA64D2-4071-4E30-9F99-E5345B7CCBC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82" name="5 CuadroTexto" hidden="1">
          <a:extLst>
            <a:ext uri="{FF2B5EF4-FFF2-40B4-BE49-F238E27FC236}">
              <a16:creationId xmlns="" xmlns:a16="http://schemas.microsoft.com/office/drawing/2014/main" id="{44E9659C-76C4-450D-9990-8D8982636598}"/>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291</xdr:row>
      <xdr:rowOff>0</xdr:rowOff>
    </xdr:from>
    <xdr:ext cx="194454" cy="283457"/>
    <xdr:sp macro="" textlink="">
      <xdr:nvSpPr>
        <xdr:cNvPr id="1683" name="5 CuadroTexto" hidden="1">
          <a:extLst>
            <a:ext uri="{FF2B5EF4-FFF2-40B4-BE49-F238E27FC236}">
              <a16:creationId xmlns="" xmlns:a16="http://schemas.microsoft.com/office/drawing/2014/main" id="{F71907E2-419F-4B21-B9A3-C9CDDE29D1C2}"/>
            </a:ext>
          </a:extLst>
        </xdr:cNvPr>
        <xdr:cNvSpPr txBox="1"/>
      </xdr:nvSpPr>
      <xdr:spPr>
        <a:xfrm>
          <a:off x="638175" y="15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84" name="877 CuadroTexto" hidden="1">
          <a:extLst>
            <a:ext uri="{FF2B5EF4-FFF2-40B4-BE49-F238E27FC236}">
              <a16:creationId xmlns="" xmlns:a16="http://schemas.microsoft.com/office/drawing/2014/main" id="{A57E4083-BA1F-4D79-A3AE-2CACB260824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85" name="3 CuadroTexto" hidden="1">
          <a:extLst>
            <a:ext uri="{FF2B5EF4-FFF2-40B4-BE49-F238E27FC236}">
              <a16:creationId xmlns="" xmlns:a16="http://schemas.microsoft.com/office/drawing/2014/main" id="{E45F0A6D-5AAD-4403-9C4C-5557929B0354}"/>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86" name="5 CuadroTexto" hidden="1">
          <a:extLst>
            <a:ext uri="{FF2B5EF4-FFF2-40B4-BE49-F238E27FC236}">
              <a16:creationId xmlns="" xmlns:a16="http://schemas.microsoft.com/office/drawing/2014/main" id="{4B5A99FB-242C-40E2-95D6-ED3F60B794E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87" name="5 CuadroTexto" hidden="1">
          <a:extLst>
            <a:ext uri="{FF2B5EF4-FFF2-40B4-BE49-F238E27FC236}">
              <a16:creationId xmlns="" xmlns:a16="http://schemas.microsoft.com/office/drawing/2014/main" id="{05FFCE77-68A6-4B29-B0A5-77EB2972472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88" name="881 CuadroTexto" hidden="1">
          <a:extLst>
            <a:ext uri="{FF2B5EF4-FFF2-40B4-BE49-F238E27FC236}">
              <a16:creationId xmlns="" xmlns:a16="http://schemas.microsoft.com/office/drawing/2014/main" id="{028F4C74-756E-43E6-B00B-483381D394EA}"/>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89" name="5 CuadroTexto" hidden="1">
          <a:extLst>
            <a:ext uri="{FF2B5EF4-FFF2-40B4-BE49-F238E27FC236}">
              <a16:creationId xmlns="" xmlns:a16="http://schemas.microsoft.com/office/drawing/2014/main" id="{2601CA65-AA04-4962-815F-8E1DA4301884}"/>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0" name="5 CuadroTexto" hidden="1">
          <a:extLst>
            <a:ext uri="{FF2B5EF4-FFF2-40B4-BE49-F238E27FC236}">
              <a16:creationId xmlns="" xmlns:a16="http://schemas.microsoft.com/office/drawing/2014/main" id="{B9A651D4-E273-4E2E-AEF2-0AE7B7231E7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1" name="5 CuadroTexto" hidden="1">
          <a:extLst>
            <a:ext uri="{FF2B5EF4-FFF2-40B4-BE49-F238E27FC236}">
              <a16:creationId xmlns="" xmlns:a16="http://schemas.microsoft.com/office/drawing/2014/main" id="{24268BD7-DDD1-4C19-AA06-BC905C6D97F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2" name="5 CuadroTexto" hidden="1">
          <a:extLst>
            <a:ext uri="{FF2B5EF4-FFF2-40B4-BE49-F238E27FC236}">
              <a16:creationId xmlns="" xmlns:a16="http://schemas.microsoft.com/office/drawing/2014/main" id="{2ECDD0F6-11E3-4AC6-A68E-68E6DECD911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3" name="5 CuadroTexto" hidden="1">
          <a:extLst>
            <a:ext uri="{FF2B5EF4-FFF2-40B4-BE49-F238E27FC236}">
              <a16:creationId xmlns="" xmlns:a16="http://schemas.microsoft.com/office/drawing/2014/main" id="{ECDF829D-24C6-4622-98B1-A29BE4D0CCE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4" name="5 CuadroTexto" hidden="1">
          <a:extLst>
            <a:ext uri="{FF2B5EF4-FFF2-40B4-BE49-F238E27FC236}">
              <a16:creationId xmlns="" xmlns:a16="http://schemas.microsoft.com/office/drawing/2014/main" id="{5EADC541-DB35-4AF3-AF73-6C73D2EABE90}"/>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5" name="5 CuadroTexto" hidden="1">
          <a:extLst>
            <a:ext uri="{FF2B5EF4-FFF2-40B4-BE49-F238E27FC236}">
              <a16:creationId xmlns="" xmlns:a16="http://schemas.microsoft.com/office/drawing/2014/main" id="{36621782-25FB-4FF0-91C6-B075F2C7636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6" name="5 CuadroTexto" hidden="1">
          <a:extLst>
            <a:ext uri="{FF2B5EF4-FFF2-40B4-BE49-F238E27FC236}">
              <a16:creationId xmlns="" xmlns:a16="http://schemas.microsoft.com/office/drawing/2014/main" id="{0137DE99-C8D8-4158-B42E-6D37B8D21F4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7" name="5 CuadroTexto" hidden="1">
          <a:extLst>
            <a:ext uri="{FF2B5EF4-FFF2-40B4-BE49-F238E27FC236}">
              <a16:creationId xmlns="" xmlns:a16="http://schemas.microsoft.com/office/drawing/2014/main" id="{5A8A255F-B2B9-436B-9FD2-D6C8A9BBCA4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8" name="5 CuadroTexto" hidden="1">
          <a:extLst>
            <a:ext uri="{FF2B5EF4-FFF2-40B4-BE49-F238E27FC236}">
              <a16:creationId xmlns="" xmlns:a16="http://schemas.microsoft.com/office/drawing/2014/main" id="{4C94306A-D771-4DFB-A817-3FDA9BCFA74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699" name="5 CuadroTexto" hidden="1">
          <a:extLst>
            <a:ext uri="{FF2B5EF4-FFF2-40B4-BE49-F238E27FC236}">
              <a16:creationId xmlns="" xmlns:a16="http://schemas.microsoft.com/office/drawing/2014/main" id="{5319BD06-DF84-4866-9348-FD70E348BBD5}"/>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0" name="5 CuadroTexto" hidden="1">
          <a:extLst>
            <a:ext uri="{FF2B5EF4-FFF2-40B4-BE49-F238E27FC236}">
              <a16:creationId xmlns="" xmlns:a16="http://schemas.microsoft.com/office/drawing/2014/main" id="{C190BD27-C0BD-4478-81D8-ACE79FAFC954}"/>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1" name="5 CuadroTexto" hidden="1">
          <a:extLst>
            <a:ext uri="{FF2B5EF4-FFF2-40B4-BE49-F238E27FC236}">
              <a16:creationId xmlns="" xmlns:a16="http://schemas.microsoft.com/office/drawing/2014/main" id="{8F261D8E-251C-4CEB-83E3-8BF58962DC7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2" name="5 CuadroTexto" hidden="1">
          <a:extLst>
            <a:ext uri="{FF2B5EF4-FFF2-40B4-BE49-F238E27FC236}">
              <a16:creationId xmlns="" xmlns:a16="http://schemas.microsoft.com/office/drawing/2014/main" id="{1E6B1EFC-1DF9-4B2F-915B-82763502E7F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3" name="5 CuadroTexto" hidden="1">
          <a:extLst>
            <a:ext uri="{FF2B5EF4-FFF2-40B4-BE49-F238E27FC236}">
              <a16:creationId xmlns="" xmlns:a16="http://schemas.microsoft.com/office/drawing/2014/main" id="{1E3EF8C0-9607-4060-9FFB-50931399F05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4" name="5 CuadroTexto" hidden="1">
          <a:extLst>
            <a:ext uri="{FF2B5EF4-FFF2-40B4-BE49-F238E27FC236}">
              <a16:creationId xmlns="" xmlns:a16="http://schemas.microsoft.com/office/drawing/2014/main" id="{5179817B-82B0-4D30-8125-DF7D971A8CB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5" name="5 CuadroTexto" hidden="1">
          <a:extLst>
            <a:ext uri="{FF2B5EF4-FFF2-40B4-BE49-F238E27FC236}">
              <a16:creationId xmlns="" xmlns:a16="http://schemas.microsoft.com/office/drawing/2014/main" id="{A66A34D1-BF70-4500-9F61-0AE1BDA9CCF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6" name="5 CuadroTexto" hidden="1">
          <a:extLst>
            <a:ext uri="{FF2B5EF4-FFF2-40B4-BE49-F238E27FC236}">
              <a16:creationId xmlns="" xmlns:a16="http://schemas.microsoft.com/office/drawing/2014/main" id="{4A04FC45-A2C7-4D07-B342-000CF701DFE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7" name="5 CuadroTexto" hidden="1">
          <a:extLst>
            <a:ext uri="{FF2B5EF4-FFF2-40B4-BE49-F238E27FC236}">
              <a16:creationId xmlns="" xmlns:a16="http://schemas.microsoft.com/office/drawing/2014/main" id="{78D4569F-2C2F-457B-8AAC-E4E30AD394E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8" name="5 CuadroTexto" hidden="1">
          <a:extLst>
            <a:ext uri="{FF2B5EF4-FFF2-40B4-BE49-F238E27FC236}">
              <a16:creationId xmlns="" xmlns:a16="http://schemas.microsoft.com/office/drawing/2014/main" id="{7CE68885-3BB9-46BF-BDE2-7F6A6585CCC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09" name="5 CuadroTexto" hidden="1">
          <a:extLst>
            <a:ext uri="{FF2B5EF4-FFF2-40B4-BE49-F238E27FC236}">
              <a16:creationId xmlns="" xmlns:a16="http://schemas.microsoft.com/office/drawing/2014/main" id="{C773FE85-2F97-4FD5-B248-55E1D91A604A}"/>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0" name="5 CuadroTexto" hidden="1">
          <a:extLst>
            <a:ext uri="{FF2B5EF4-FFF2-40B4-BE49-F238E27FC236}">
              <a16:creationId xmlns="" xmlns:a16="http://schemas.microsoft.com/office/drawing/2014/main" id="{F61A05BC-CD4E-445D-9BA0-F27245657BA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1" name="5 CuadroTexto" hidden="1">
          <a:extLst>
            <a:ext uri="{FF2B5EF4-FFF2-40B4-BE49-F238E27FC236}">
              <a16:creationId xmlns="" xmlns:a16="http://schemas.microsoft.com/office/drawing/2014/main" id="{EF6D891D-19FD-4BEC-86D8-E381086B07FA}"/>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2" name="5 CuadroTexto" hidden="1">
          <a:extLst>
            <a:ext uri="{FF2B5EF4-FFF2-40B4-BE49-F238E27FC236}">
              <a16:creationId xmlns="" xmlns:a16="http://schemas.microsoft.com/office/drawing/2014/main" id="{530ED82A-6CCD-42D7-84B9-A533637D317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3" name="5 CuadroTexto" hidden="1">
          <a:extLst>
            <a:ext uri="{FF2B5EF4-FFF2-40B4-BE49-F238E27FC236}">
              <a16:creationId xmlns="" xmlns:a16="http://schemas.microsoft.com/office/drawing/2014/main" id="{6AD0ADFF-29B8-434C-8AA9-C8E7C21E1FA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4" name="5 CuadroTexto" hidden="1">
          <a:extLst>
            <a:ext uri="{FF2B5EF4-FFF2-40B4-BE49-F238E27FC236}">
              <a16:creationId xmlns="" xmlns:a16="http://schemas.microsoft.com/office/drawing/2014/main" id="{E6CC73D0-F56B-47AE-A900-3B066BF5759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5" name="5 CuadroTexto" hidden="1">
          <a:extLst>
            <a:ext uri="{FF2B5EF4-FFF2-40B4-BE49-F238E27FC236}">
              <a16:creationId xmlns="" xmlns:a16="http://schemas.microsoft.com/office/drawing/2014/main" id="{44B6A693-127E-4C1D-A8BB-BA06A94C616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6" name="5 CuadroTexto" hidden="1">
          <a:extLst>
            <a:ext uri="{FF2B5EF4-FFF2-40B4-BE49-F238E27FC236}">
              <a16:creationId xmlns="" xmlns:a16="http://schemas.microsoft.com/office/drawing/2014/main" id="{D7D6D99B-8767-411A-806C-2960643398D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7" name="5 CuadroTexto" hidden="1">
          <a:extLst>
            <a:ext uri="{FF2B5EF4-FFF2-40B4-BE49-F238E27FC236}">
              <a16:creationId xmlns="" xmlns:a16="http://schemas.microsoft.com/office/drawing/2014/main" id="{C2FA01CD-0152-49AE-A876-A3C40F500750}"/>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8" name="2 CuadroTexto" hidden="1">
          <a:extLst>
            <a:ext uri="{FF2B5EF4-FFF2-40B4-BE49-F238E27FC236}">
              <a16:creationId xmlns="" xmlns:a16="http://schemas.microsoft.com/office/drawing/2014/main" id="{C30606F8-1175-4E77-B045-13BF7EFC843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19" name="5 CuadroTexto" hidden="1">
          <a:extLst>
            <a:ext uri="{FF2B5EF4-FFF2-40B4-BE49-F238E27FC236}">
              <a16:creationId xmlns="" xmlns:a16="http://schemas.microsoft.com/office/drawing/2014/main" id="{F9B01324-6EFD-41A6-9449-76CB55C0016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0" name="5 CuadroTexto" hidden="1">
          <a:extLst>
            <a:ext uri="{FF2B5EF4-FFF2-40B4-BE49-F238E27FC236}">
              <a16:creationId xmlns="" xmlns:a16="http://schemas.microsoft.com/office/drawing/2014/main" id="{53604B4E-AAC4-46DA-A465-44D6237861A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1" name="5 CuadroTexto" hidden="1">
          <a:extLst>
            <a:ext uri="{FF2B5EF4-FFF2-40B4-BE49-F238E27FC236}">
              <a16:creationId xmlns="" xmlns:a16="http://schemas.microsoft.com/office/drawing/2014/main" id="{5375A40B-747E-4646-883B-84F135961EC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2" name="5 CuadroTexto" hidden="1">
          <a:extLst>
            <a:ext uri="{FF2B5EF4-FFF2-40B4-BE49-F238E27FC236}">
              <a16:creationId xmlns="" xmlns:a16="http://schemas.microsoft.com/office/drawing/2014/main" id="{5AE818F4-9141-4730-8861-C006E7DF1FB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3" name="5 CuadroTexto" hidden="1">
          <a:extLst>
            <a:ext uri="{FF2B5EF4-FFF2-40B4-BE49-F238E27FC236}">
              <a16:creationId xmlns="" xmlns:a16="http://schemas.microsoft.com/office/drawing/2014/main" id="{66438E2A-150F-41E8-BA36-D945CDF7ADC5}"/>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4" name="5 CuadroTexto" hidden="1">
          <a:extLst>
            <a:ext uri="{FF2B5EF4-FFF2-40B4-BE49-F238E27FC236}">
              <a16:creationId xmlns="" xmlns:a16="http://schemas.microsoft.com/office/drawing/2014/main" id="{792B7E4E-9CB6-4BFE-97A4-B5A3EB35A90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5" name="5 CuadroTexto" hidden="1">
          <a:extLst>
            <a:ext uri="{FF2B5EF4-FFF2-40B4-BE49-F238E27FC236}">
              <a16:creationId xmlns="" xmlns:a16="http://schemas.microsoft.com/office/drawing/2014/main" id="{CE37906F-058F-4B84-948B-F4FC35CF50F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6" name="5 CuadroTexto" hidden="1">
          <a:extLst>
            <a:ext uri="{FF2B5EF4-FFF2-40B4-BE49-F238E27FC236}">
              <a16:creationId xmlns="" xmlns:a16="http://schemas.microsoft.com/office/drawing/2014/main" id="{03A2552B-2DCA-4EF1-B9AB-0BDF3646DFA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7" name="5 CuadroTexto" hidden="1">
          <a:extLst>
            <a:ext uri="{FF2B5EF4-FFF2-40B4-BE49-F238E27FC236}">
              <a16:creationId xmlns="" xmlns:a16="http://schemas.microsoft.com/office/drawing/2014/main" id="{93AF7EB5-18DD-4E41-A45F-B7518D230E7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8" name="5 CuadroTexto" hidden="1">
          <a:extLst>
            <a:ext uri="{FF2B5EF4-FFF2-40B4-BE49-F238E27FC236}">
              <a16:creationId xmlns="" xmlns:a16="http://schemas.microsoft.com/office/drawing/2014/main" id="{CFB84A16-B734-41B0-A9BA-649223CAFF8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29" name="5 CuadroTexto" hidden="1">
          <a:extLst>
            <a:ext uri="{FF2B5EF4-FFF2-40B4-BE49-F238E27FC236}">
              <a16:creationId xmlns="" xmlns:a16="http://schemas.microsoft.com/office/drawing/2014/main" id="{25FD3B86-75F8-4876-B4EB-33E5D142DC1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0" name="5 CuadroTexto" hidden="1">
          <a:extLst>
            <a:ext uri="{FF2B5EF4-FFF2-40B4-BE49-F238E27FC236}">
              <a16:creationId xmlns="" xmlns:a16="http://schemas.microsoft.com/office/drawing/2014/main" id="{0EEECCC6-4E98-4AB9-9F05-C0020B8B29EF}"/>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1" name="5 CuadroTexto" hidden="1">
          <a:extLst>
            <a:ext uri="{FF2B5EF4-FFF2-40B4-BE49-F238E27FC236}">
              <a16:creationId xmlns="" xmlns:a16="http://schemas.microsoft.com/office/drawing/2014/main" id="{D8E3F77E-3D48-485B-84E2-94EF72B4DEE7}"/>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2" name="5 CuadroTexto" hidden="1">
          <a:extLst>
            <a:ext uri="{FF2B5EF4-FFF2-40B4-BE49-F238E27FC236}">
              <a16:creationId xmlns="" xmlns:a16="http://schemas.microsoft.com/office/drawing/2014/main" id="{1C523328-CF81-4366-9D3C-3F86553AE485}"/>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3" name="5 CuadroTexto" hidden="1">
          <a:extLst>
            <a:ext uri="{FF2B5EF4-FFF2-40B4-BE49-F238E27FC236}">
              <a16:creationId xmlns="" xmlns:a16="http://schemas.microsoft.com/office/drawing/2014/main" id="{63244BAB-EC02-4BC7-BD99-D854409FEEB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4" name="5 CuadroTexto" hidden="1">
          <a:extLst>
            <a:ext uri="{FF2B5EF4-FFF2-40B4-BE49-F238E27FC236}">
              <a16:creationId xmlns="" xmlns:a16="http://schemas.microsoft.com/office/drawing/2014/main" id="{A710320F-E5C9-4E9C-A231-236007D407A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5" name="5 CuadroTexto" hidden="1">
          <a:extLst>
            <a:ext uri="{FF2B5EF4-FFF2-40B4-BE49-F238E27FC236}">
              <a16:creationId xmlns="" xmlns:a16="http://schemas.microsoft.com/office/drawing/2014/main" id="{F3232E03-99F9-4123-A710-4E1DD0366B6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6" name="5 CuadroTexto" hidden="1">
          <a:extLst>
            <a:ext uri="{FF2B5EF4-FFF2-40B4-BE49-F238E27FC236}">
              <a16:creationId xmlns="" xmlns:a16="http://schemas.microsoft.com/office/drawing/2014/main" id="{811C3F32-693E-40A6-815C-ED8638EDDBB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7" name="103 CuadroTexto" hidden="1">
          <a:extLst>
            <a:ext uri="{FF2B5EF4-FFF2-40B4-BE49-F238E27FC236}">
              <a16:creationId xmlns="" xmlns:a16="http://schemas.microsoft.com/office/drawing/2014/main" id="{B46C7CE0-36ED-4655-8FFD-11DCE00DAFE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8" name="2 CuadroTexto" hidden="1">
          <a:extLst>
            <a:ext uri="{FF2B5EF4-FFF2-40B4-BE49-F238E27FC236}">
              <a16:creationId xmlns="" xmlns:a16="http://schemas.microsoft.com/office/drawing/2014/main" id="{B0EFFC00-B23E-46DE-B36A-BA180B347C4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39" name="106 CuadroTexto" hidden="1">
          <a:extLst>
            <a:ext uri="{FF2B5EF4-FFF2-40B4-BE49-F238E27FC236}">
              <a16:creationId xmlns="" xmlns:a16="http://schemas.microsoft.com/office/drawing/2014/main" id="{88CC4065-9845-4E69-976A-44071A36452B}"/>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0" name="2 CuadroTexto" hidden="1">
          <a:extLst>
            <a:ext uri="{FF2B5EF4-FFF2-40B4-BE49-F238E27FC236}">
              <a16:creationId xmlns="" xmlns:a16="http://schemas.microsoft.com/office/drawing/2014/main" id="{CA2F5647-36B4-495A-A900-0D8C810AFFF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1" name="5 CuadroTexto" hidden="1">
          <a:extLst>
            <a:ext uri="{FF2B5EF4-FFF2-40B4-BE49-F238E27FC236}">
              <a16:creationId xmlns="" xmlns:a16="http://schemas.microsoft.com/office/drawing/2014/main" id="{64CAFA6C-DA50-406F-9C2C-9D82CB8AB67E}"/>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2" name="5 CuadroTexto" hidden="1">
          <a:extLst>
            <a:ext uri="{FF2B5EF4-FFF2-40B4-BE49-F238E27FC236}">
              <a16:creationId xmlns="" xmlns:a16="http://schemas.microsoft.com/office/drawing/2014/main" id="{874FE37F-7908-45C1-A6D2-4DAB83A1BFC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3" name="5 CuadroTexto" hidden="1">
          <a:extLst>
            <a:ext uri="{FF2B5EF4-FFF2-40B4-BE49-F238E27FC236}">
              <a16:creationId xmlns="" xmlns:a16="http://schemas.microsoft.com/office/drawing/2014/main" id="{512362CD-B27E-4FC0-9475-549FF18258F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4" name="5 CuadroTexto" hidden="1">
          <a:extLst>
            <a:ext uri="{FF2B5EF4-FFF2-40B4-BE49-F238E27FC236}">
              <a16:creationId xmlns="" xmlns:a16="http://schemas.microsoft.com/office/drawing/2014/main" id="{CE6A09F0-DDE9-4D28-AEE6-8755C9AE8D5A}"/>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5" name="5 CuadroTexto" hidden="1">
          <a:extLst>
            <a:ext uri="{FF2B5EF4-FFF2-40B4-BE49-F238E27FC236}">
              <a16:creationId xmlns="" xmlns:a16="http://schemas.microsoft.com/office/drawing/2014/main" id="{9D2C03E3-4776-4551-80C0-15CB29DF5BB9}"/>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6" name="5 CuadroTexto" hidden="1">
          <a:extLst>
            <a:ext uri="{FF2B5EF4-FFF2-40B4-BE49-F238E27FC236}">
              <a16:creationId xmlns="" xmlns:a16="http://schemas.microsoft.com/office/drawing/2014/main" id="{A032E975-2F59-4089-8D9A-C371A2DCF69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7" name="5 CuadroTexto" hidden="1">
          <a:extLst>
            <a:ext uri="{FF2B5EF4-FFF2-40B4-BE49-F238E27FC236}">
              <a16:creationId xmlns="" xmlns:a16="http://schemas.microsoft.com/office/drawing/2014/main" id="{817E82B7-9DEE-48B9-95D4-03DC2B323B46}"/>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8" name="5 CuadroTexto" hidden="1">
          <a:extLst>
            <a:ext uri="{FF2B5EF4-FFF2-40B4-BE49-F238E27FC236}">
              <a16:creationId xmlns="" xmlns:a16="http://schemas.microsoft.com/office/drawing/2014/main" id="{EA8BDD85-F3B4-4407-90CB-BAF969F49AF1}"/>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49" name="5 CuadroTexto" hidden="1">
          <a:extLst>
            <a:ext uri="{FF2B5EF4-FFF2-40B4-BE49-F238E27FC236}">
              <a16:creationId xmlns="" xmlns:a16="http://schemas.microsoft.com/office/drawing/2014/main" id="{15583753-9E5B-41C7-A6CA-52F250D49C4D}"/>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50" name="5 CuadroTexto" hidden="1">
          <a:extLst>
            <a:ext uri="{FF2B5EF4-FFF2-40B4-BE49-F238E27FC236}">
              <a16:creationId xmlns="" xmlns:a16="http://schemas.microsoft.com/office/drawing/2014/main" id="{173C561A-2E98-4DAF-AB19-495BF3027BB3}"/>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51" name="5 CuadroTexto" hidden="1">
          <a:extLst>
            <a:ext uri="{FF2B5EF4-FFF2-40B4-BE49-F238E27FC236}">
              <a16:creationId xmlns="" xmlns:a16="http://schemas.microsoft.com/office/drawing/2014/main" id="{22AEF3E2-9C1F-4C09-80AE-F4B190F7680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52" name="5 CuadroTexto" hidden="1">
          <a:extLst>
            <a:ext uri="{FF2B5EF4-FFF2-40B4-BE49-F238E27FC236}">
              <a16:creationId xmlns="" xmlns:a16="http://schemas.microsoft.com/office/drawing/2014/main" id="{CAE2D5CA-60E9-4C6D-AD54-72B4D20A9A95}"/>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53" name="5 CuadroTexto" hidden="1">
          <a:extLst>
            <a:ext uri="{FF2B5EF4-FFF2-40B4-BE49-F238E27FC236}">
              <a16:creationId xmlns="" xmlns:a16="http://schemas.microsoft.com/office/drawing/2014/main" id="{644F1B5C-D106-4B8F-90B2-F7D96AC6D2F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54" name="5 CuadroTexto" hidden="1">
          <a:extLst>
            <a:ext uri="{FF2B5EF4-FFF2-40B4-BE49-F238E27FC236}">
              <a16:creationId xmlns="" xmlns:a16="http://schemas.microsoft.com/office/drawing/2014/main" id="{53807240-DA64-4B51-951C-9A8D43ECE302}"/>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55" name="5 CuadroTexto" hidden="1">
          <a:extLst>
            <a:ext uri="{FF2B5EF4-FFF2-40B4-BE49-F238E27FC236}">
              <a16:creationId xmlns="" xmlns:a16="http://schemas.microsoft.com/office/drawing/2014/main" id="{E835EC4F-AFD1-4004-BA17-688832F75AFC}"/>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638175</xdr:colOff>
      <xdr:row>307</xdr:row>
      <xdr:rowOff>0</xdr:rowOff>
    </xdr:from>
    <xdr:ext cx="194454" cy="283457"/>
    <xdr:sp macro="" textlink="">
      <xdr:nvSpPr>
        <xdr:cNvPr id="1756" name="5 CuadroTexto" hidden="1">
          <a:extLst>
            <a:ext uri="{FF2B5EF4-FFF2-40B4-BE49-F238E27FC236}">
              <a16:creationId xmlns="" xmlns:a16="http://schemas.microsoft.com/office/drawing/2014/main" id="{A054F7F7-BBBF-4602-A742-520536493628}"/>
            </a:ext>
          </a:extLst>
        </xdr:cNvPr>
        <xdr:cNvSpPr txBox="1"/>
      </xdr:nvSpPr>
      <xdr:spPr>
        <a:xfrm>
          <a:off x="638175" y="2041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twoCellAnchor>
    <xdr:from>
      <xdr:col>3</xdr:col>
      <xdr:colOff>1980079</xdr:colOff>
      <xdr:row>243</xdr:row>
      <xdr:rowOff>182096</xdr:rowOff>
    </xdr:from>
    <xdr:to>
      <xdr:col>4</xdr:col>
      <xdr:colOff>2751752</xdr:colOff>
      <xdr:row>248</xdr:row>
      <xdr:rowOff>196104</xdr:rowOff>
    </xdr:to>
    <xdr:pic>
      <xdr:nvPicPr>
        <xdr:cNvPr id="1757" name="Imagen 1">
          <a:extLst>
            <a:ext uri="{FF2B5EF4-FFF2-40B4-BE49-F238E27FC236}">
              <a16:creationId xmlns="" xmlns:a16="http://schemas.microsoft.com/office/drawing/2014/main" id="{D0149A1B-DFD5-48C8-ABBE-2CBEC43EAD1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95447" y="100544780"/>
          <a:ext cx="2844761" cy="1260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400</xdr:row>
      <xdr:rowOff>0</xdr:rowOff>
    </xdr:from>
    <xdr:ext cx="184731" cy="264560"/>
    <xdr:sp macro="" textlink="">
      <xdr:nvSpPr>
        <xdr:cNvPr id="1758" name="1 CuadroTexto" hidden="1">
          <a:extLst>
            <a:ext uri="{FF2B5EF4-FFF2-40B4-BE49-F238E27FC236}">
              <a16:creationId xmlns="" xmlns:a16="http://schemas.microsoft.com/office/drawing/2014/main" id="{5BF219C6-48E3-485B-AB97-71DE3D740139}"/>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59" name="3 CuadroTexto" hidden="1">
          <a:extLst>
            <a:ext uri="{FF2B5EF4-FFF2-40B4-BE49-F238E27FC236}">
              <a16:creationId xmlns="" xmlns:a16="http://schemas.microsoft.com/office/drawing/2014/main" id="{3CBA4530-45E7-457B-8F60-F4C98C6651E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0" name="5 CuadroTexto" hidden="1">
          <a:extLst>
            <a:ext uri="{FF2B5EF4-FFF2-40B4-BE49-F238E27FC236}">
              <a16:creationId xmlns="" xmlns:a16="http://schemas.microsoft.com/office/drawing/2014/main" id="{A3CAAD44-B7D8-4667-930B-4265D5AAB169}"/>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1" name="5 CuadroTexto" hidden="1">
          <a:extLst>
            <a:ext uri="{FF2B5EF4-FFF2-40B4-BE49-F238E27FC236}">
              <a16:creationId xmlns="" xmlns:a16="http://schemas.microsoft.com/office/drawing/2014/main" id="{56008694-75E5-4BF0-8E15-716B6882A775}"/>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2" name="5 CuadroTexto" hidden="1">
          <a:extLst>
            <a:ext uri="{FF2B5EF4-FFF2-40B4-BE49-F238E27FC236}">
              <a16:creationId xmlns="" xmlns:a16="http://schemas.microsoft.com/office/drawing/2014/main" id="{FBF87BCE-556E-4A7A-A453-0F75EF2F9925}"/>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3" name="5 CuadroTexto" hidden="1">
          <a:extLst>
            <a:ext uri="{FF2B5EF4-FFF2-40B4-BE49-F238E27FC236}">
              <a16:creationId xmlns="" xmlns:a16="http://schemas.microsoft.com/office/drawing/2014/main" id="{6088D2E9-32F2-4DE1-81B6-5CDA084D43C1}"/>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4" name="5 CuadroTexto" hidden="1">
          <a:extLst>
            <a:ext uri="{FF2B5EF4-FFF2-40B4-BE49-F238E27FC236}">
              <a16:creationId xmlns="" xmlns:a16="http://schemas.microsoft.com/office/drawing/2014/main" id="{D4D12E38-680D-49D5-9C2E-9FE76D6BD616}"/>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5" name="5 CuadroTexto" hidden="1">
          <a:extLst>
            <a:ext uri="{FF2B5EF4-FFF2-40B4-BE49-F238E27FC236}">
              <a16:creationId xmlns="" xmlns:a16="http://schemas.microsoft.com/office/drawing/2014/main" id="{EB548C7A-976B-44A3-A64E-B954C405500D}"/>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6" name="5 CuadroTexto" hidden="1">
          <a:extLst>
            <a:ext uri="{FF2B5EF4-FFF2-40B4-BE49-F238E27FC236}">
              <a16:creationId xmlns="" xmlns:a16="http://schemas.microsoft.com/office/drawing/2014/main" id="{A9085C09-A4B6-4239-8A5D-990BB6B2190C}"/>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7" name="5 CuadroTexto" hidden="1">
          <a:extLst>
            <a:ext uri="{FF2B5EF4-FFF2-40B4-BE49-F238E27FC236}">
              <a16:creationId xmlns="" xmlns:a16="http://schemas.microsoft.com/office/drawing/2014/main" id="{28944254-B9C9-46AC-8B53-EBA1CBFACF9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8" name="5 CuadroTexto" hidden="1">
          <a:extLst>
            <a:ext uri="{FF2B5EF4-FFF2-40B4-BE49-F238E27FC236}">
              <a16:creationId xmlns="" xmlns:a16="http://schemas.microsoft.com/office/drawing/2014/main" id="{6523EE78-36B1-4637-9DF3-D817F30949C8}"/>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69" name="5 CuadroTexto" hidden="1">
          <a:extLst>
            <a:ext uri="{FF2B5EF4-FFF2-40B4-BE49-F238E27FC236}">
              <a16:creationId xmlns="" xmlns:a16="http://schemas.microsoft.com/office/drawing/2014/main" id="{06454C62-7A44-4187-8991-2F2D67E4ACE7}"/>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0" name="5 CuadroTexto" hidden="1">
          <a:extLst>
            <a:ext uri="{FF2B5EF4-FFF2-40B4-BE49-F238E27FC236}">
              <a16:creationId xmlns="" xmlns:a16="http://schemas.microsoft.com/office/drawing/2014/main" id="{7981BE35-96C8-4046-A1D5-D06976A6C946}"/>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1" name="5 CuadroTexto" hidden="1">
          <a:extLst>
            <a:ext uri="{FF2B5EF4-FFF2-40B4-BE49-F238E27FC236}">
              <a16:creationId xmlns="" xmlns:a16="http://schemas.microsoft.com/office/drawing/2014/main" id="{03A787A4-8089-41E0-9558-3C89493B8733}"/>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2" name="5 CuadroTexto" hidden="1">
          <a:extLst>
            <a:ext uri="{FF2B5EF4-FFF2-40B4-BE49-F238E27FC236}">
              <a16:creationId xmlns="" xmlns:a16="http://schemas.microsoft.com/office/drawing/2014/main" id="{1AD26138-FA1D-4D75-83AC-B9A59A41D6F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3" name="5 CuadroTexto" hidden="1">
          <a:extLst>
            <a:ext uri="{FF2B5EF4-FFF2-40B4-BE49-F238E27FC236}">
              <a16:creationId xmlns="" xmlns:a16="http://schemas.microsoft.com/office/drawing/2014/main" id="{12030401-7220-4912-995E-D10B023F11B0}"/>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4" name="5 CuadroTexto" hidden="1">
          <a:extLst>
            <a:ext uri="{FF2B5EF4-FFF2-40B4-BE49-F238E27FC236}">
              <a16:creationId xmlns="" xmlns:a16="http://schemas.microsoft.com/office/drawing/2014/main" id="{E1CF350E-926D-4BA6-9558-9ECD885CE2E5}"/>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5" name="5 CuadroTexto" hidden="1">
          <a:extLst>
            <a:ext uri="{FF2B5EF4-FFF2-40B4-BE49-F238E27FC236}">
              <a16:creationId xmlns="" xmlns:a16="http://schemas.microsoft.com/office/drawing/2014/main" id="{461219CA-A170-455E-91F4-0BE0F8A9FC24}"/>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6" name="5 CuadroTexto" hidden="1">
          <a:extLst>
            <a:ext uri="{FF2B5EF4-FFF2-40B4-BE49-F238E27FC236}">
              <a16:creationId xmlns="" xmlns:a16="http://schemas.microsoft.com/office/drawing/2014/main" id="{5CFAC2B1-F3B9-4018-ADF9-6B9D35E1FB98}"/>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7" name="5 CuadroTexto" hidden="1">
          <a:extLst>
            <a:ext uri="{FF2B5EF4-FFF2-40B4-BE49-F238E27FC236}">
              <a16:creationId xmlns="" xmlns:a16="http://schemas.microsoft.com/office/drawing/2014/main" id="{BAAF8501-D2F4-4F4C-8AD7-5AD852D66211}"/>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8" name="5 CuadroTexto" hidden="1">
          <a:extLst>
            <a:ext uri="{FF2B5EF4-FFF2-40B4-BE49-F238E27FC236}">
              <a16:creationId xmlns="" xmlns:a16="http://schemas.microsoft.com/office/drawing/2014/main" id="{A9B831A8-DDB0-4E10-8B80-07A4A83CB79E}"/>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79" name="5 CuadroTexto" hidden="1">
          <a:extLst>
            <a:ext uri="{FF2B5EF4-FFF2-40B4-BE49-F238E27FC236}">
              <a16:creationId xmlns="" xmlns:a16="http://schemas.microsoft.com/office/drawing/2014/main" id="{26E1F6F6-2F33-41A1-A150-8660F539A32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0" name="5 CuadroTexto" hidden="1">
          <a:extLst>
            <a:ext uri="{FF2B5EF4-FFF2-40B4-BE49-F238E27FC236}">
              <a16:creationId xmlns="" xmlns:a16="http://schemas.microsoft.com/office/drawing/2014/main" id="{F54846DC-DD82-4513-B855-1AEDAF20ED2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1" name="5 CuadroTexto" hidden="1">
          <a:extLst>
            <a:ext uri="{FF2B5EF4-FFF2-40B4-BE49-F238E27FC236}">
              <a16:creationId xmlns="" xmlns:a16="http://schemas.microsoft.com/office/drawing/2014/main" id="{BCE25DBD-B542-4FB1-B2E4-79BAAA3DACA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2" name="5 CuadroTexto" hidden="1">
          <a:extLst>
            <a:ext uri="{FF2B5EF4-FFF2-40B4-BE49-F238E27FC236}">
              <a16:creationId xmlns="" xmlns:a16="http://schemas.microsoft.com/office/drawing/2014/main" id="{44C7D157-6671-45BA-8EE4-0F2A8456B295}"/>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3" name="5 CuadroTexto" hidden="1">
          <a:extLst>
            <a:ext uri="{FF2B5EF4-FFF2-40B4-BE49-F238E27FC236}">
              <a16:creationId xmlns="" xmlns:a16="http://schemas.microsoft.com/office/drawing/2014/main" id="{20CAAB71-D9E6-47E9-89B7-1518802C84F4}"/>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4" name="5 CuadroTexto" hidden="1">
          <a:extLst>
            <a:ext uri="{FF2B5EF4-FFF2-40B4-BE49-F238E27FC236}">
              <a16:creationId xmlns="" xmlns:a16="http://schemas.microsoft.com/office/drawing/2014/main" id="{00BA57D6-0DEA-4801-9D87-0F0509DE7736}"/>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5" name="5 CuadroTexto" hidden="1">
          <a:extLst>
            <a:ext uri="{FF2B5EF4-FFF2-40B4-BE49-F238E27FC236}">
              <a16:creationId xmlns="" xmlns:a16="http://schemas.microsoft.com/office/drawing/2014/main" id="{1029441D-4039-4D9E-81E6-C506160D5D2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6" name="5 CuadroTexto" hidden="1">
          <a:extLst>
            <a:ext uri="{FF2B5EF4-FFF2-40B4-BE49-F238E27FC236}">
              <a16:creationId xmlns="" xmlns:a16="http://schemas.microsoft.com/office/drawing/2014/main" id="{7FB10437-0162-468D-BA2C-31F28AC8954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7" name="5 CuadroTexto" hidden="1">
          <a:extLst>
            <a:ext uri="{FF2B5EF4-FFF2-40B4-BE49-F238E27FC236}">
              <a16:creationId xmlns="" xmlns:a16="http://schemas.microsoft.com/office/drawing/2014/main" id="{A929CF43-C4DD-4490-BECE-F117AEFBCD72}"/>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8" name="5 CuadroTexto" hidden="1">
          <a:extLst>
            <a:ext uri="{FF2B5EF4-FFF2-40B4-BE49-F238E27FC236}">
              <a16:creationId xmlns="" xmlns:a16="http://schemas.microsoft.com/office/drawing/2014/main" id="{1108070E-8678-4C5A-92C8-A6D288ED22E9}"/>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89" name="5 CuadroTexto" hidden="1">
          <a:extLst>
            <a:ext uri="{FF2B5EF4-FFF2-40B4-BE49-F238E27FC236}">
              <a16:creationId xmlns="" xmlns:a16="http://schemas.microsoft.com/office/drawing/2014/main" id="{E52D63FD-3B37-4C8E-9E39-AF5CE7E498AC}"/>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0" name="5 CuadroTexto" hidden="1">
          <a:extLst>
            <a:ext uri="{FF2B5EF4-FFF2-40B4-BE49-F238E27FC236}">
              <a16:creationId xmlns="" xmlns:a16="http://schemas.microsoft.com/office/drawing/2014/main" id="{8BC7022D-06C9-4940-AD18-11EFFBA40C30}"/>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1" name="5 CuadroTexto" hidden="1">
          <a:extLst>
            <a:ext uri="{FF2B5EF4-FFF2-40B4-BE49-F238E27FC236}">
              <a16:creationId xmlns="" xmlns:a16="http://schemas.microsoft.com/office/drawing/2014/main" id="{03FB2CB3-4511-47A0-A423-65C45032EC66}"/>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2" name="2 CuadroTexto" hidden="1">
          <a:extLst>
            <a:ext uri="{FF2B5EF4-FFF2-40B4-BE49-F238E27FC236}">
              <a16:creationId xmlns="" xmlns:a16="http://schemas.microsoft.com/office/drawing/2014/main" id="{B4C4257E-2FB3-4596-AF38-689EE8B4DD4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3" name="5 CuadroTexto" hidden="1">
          <a:extLst>
            <a:ext uri="{FF2B5EF4-FFF2-40B4-BE49-F238E27FC236}">
              <a16:creationId xmlns="" xmlns:a16="http://schemas.microsoft.com/office/drawing/2014/main" id="{FEE8E0AE-3778-4694-B719-E9F80C52AAD7}"/>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4" name="5 CuadroTexto" hidden="1">
          <a:extLst>
            <a:ext uri="{FF2B5EF4-FFF2-40B4-BE49-F238E27FC236}">
              <a16:creationId xmlns="" xmlns:a16="http://schemas.microsoft.com/office/drawing/2014/main" id="{7A0BA3FF-A7A1-47DC-8BB9-3F2425A0F862}"/>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5" name="5 CuadroTexto" hidden="1">
          <a:extLst>
            <a:ext uri="{FF2B5EF4-FFF2-40B4-BE49-F238E27FC236}">
              <a16:creationId xmlns="" xmlns:a16="http://schemas.microsoft.com/office/drawing/2014/main" id="{E218C519-3FFA-42D1-BF1C-9FA481D8C516}"/>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6" name="5 CuadroTexto" hidden="1">
          <a:extLst>
            <a:ext uri="{FF2B5EF4-FFF2-40B4-BE49-F238E27FC236}">
              <a16:creationId xmlns="" xmlns:a16="http://schemas.microsoft.com/office/drawing/2014/main" id="{2146D249-FA54-4AAB-97C3-9C811F1323B9}"/>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7" name="5 CuadroTexto" hidden="1">
          <a:extLst>
            <a:ext uri="{FF2B5EF4-FFF2-40B4-BE49-F238E27FC236}">
              <a16:creationId xmlns="" xmlns:a16="http://schemas.microsoft.com/office/drawing/2014/main" id="{E6860FC4-F4A2-41D5-BBD9-E6B8CD839C4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8" name="5 CuadroTexto" hidden="1">
          <a:extLst>
            <a:ext uri="{FF2B5EF4-FFF2-40B4-BE49-F238E27FC236}">
              <a16:creationId xmlns="" xmlns:a16="http://schemas.microsoft.com/office/drawing/2014/main" id="{269C4B73-C2D1-4193-8E2B-D34307EA0F59}"/>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799" name="5 CuadroTexto" hidden="1">
          <a:extLst>
            <a:ext uri="{FF2B5EF4-FFF2-40B4-BE49-F238E27FC236}">
              <a16:creationId xmlns="" xmlns:a16="http://schemas.microsoft.com/office/drawing/2014/main" id="{BC2B2B9E-A25D-4B99-B4E0-1EE809450AB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0" name="5 CuadroTexto" hidden="1">
          <a:extLst>
            <a:ext uri="{FF2B5EF4-FFF2-40B4-BE49-F238E27FC236}">
              <a16:creationId xmlns="" xmlns:a16="http://schemas.microsoft.com/office/drawing/2014/main" id="{B9CB2EED-3697-439B-8665-90FCCBBA5265}"/>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1" name="5 CuadroTexto" hidden="1">
          <a:extLst>
            <a:ext uri="{FF2B5EF4-FFF2-40B4-BE49-F238E27FC236}">
              <a16:creationId xmlns="" xmlns:a16="http://schemas.microsoft.com/office/drawing/2014/main" id="{F322F5C7-3740-4509-96C3-E92DFF273ABD}"/>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2" name="5 CuadroTexto" hidden="1">
          <a:extLst>
            <a:ext uri="{FF2B5EF4-FFF2-40B4-BE49-F238E27FC236}">
              <a16:creationId xmlns="" xmlns:a16="http://schemas.microsoft.com/office/drawing/2014/main" id="{41425A01-3381-4872-975A-7C5D49C23D97}"/>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3" name="5 CuadroTexto" hidden="1">
          <a:extLst>
            <a:ext uri="{FF2B5EF4-FFF2-40B4-BE49-F238E27FC236}">
              <a16:creationId xmlns="" xmlns:a16="http://schemas.microsoft.com/office/drawing/2014/main" id="{EE9CD85C-01F3-4C86-BCF9-D40755DE3D6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4" name="5 CuadroTexto" hidden="1">
          <a:extLst>
            <a:ext uri="{FF2B5EF4-FFF2-40B4-BE49-F238E27FC236}">
              <a16:creationId xmlns="" xmlns:a16="http://schemas.microsoft.com/office/drawing/2014/main" id="{F6BF3114-B5AF-4420-AD61-2FF7E07D789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5" name="5 CuadroTexto" hidden="1">
          <a:extLst>
            <a:ext uri="{FF2B5EF4-FFF2-40B4-BE49-F238E27FC236}">
              <a16:creationId xmlns="" xmlns:a16="http://schemas.microsoft.com/office/drawing/2014/main" id="{442E5420-0611-4EF1-A35E-E7BF57CD1697}"/>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6" name="5 CuadroTexto" hidden="1">
          <a:extLst>
            <a:ext uri="{FF2B5EF4-FFF2-40B4-BE49-F238E27FC236}">
              <a16:creationId xmlns="" xmlns:a16="http://schemas.microsoft.com/office/drawing/2014/main" id="{2402E1E4-42AA-43F1-9AB7-D6E4DAA9E3B3}"/>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7" name="5 CuadroTexto" hidden="1">
          <a:extLst>
            <a:ext uri="{FF2B5EF4-FFF2-40B4-BE49-F238E27FC236}">
              <a16:creationId xmlns="" xmlns:a16="http://schemas.microsoft.com/office/drawing/2014/main" id="{975EAFC9-23F7-4BA2-BFE2-C75EB2C1DBFF}"/>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8" name="5 CuadroTexto" hidden="1">
          <a:extLst>
            <a:ext uri="{FF2B5EF4-FFF2-40B4-BE49-F238E27FC236}">
              <a16:creationId xmlns="" xmlns:a16="http://schemas.microsoft.com/office/drawing/2014/main" id="{14747B39-391D-4B58-BC7C-902946FF80C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09" name="5 CuadroTexto" hidden="1">
          <a:extLst>
            <a:ext uri="{FF2B5EF4-FFF2-40B4-BE49-F238E27FC236}">
              <a16:creationId xmlns="" xmlns:a16="http://schemas.microsoft.com/office/drawing/2014/main" id="{5455773E-A4B6-42FA-B415-6863467E9656}"/>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0" name="5 CuadroTexto" hidden="1">
          <a:extLst>
            <a:ext uri="{FF2B5EF4-FFF2-40B4-BE49-F238E27FC236}">
              <a16:creationId xmlns="" xmlns:a16="http://schemas.microsoft.com/office/drawing/2014/main" id="{AAB02904-98E4-45F3-9B24-A2EE1C2BEF3B}"/>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1" name="103 CuadroTexto" hidden="1">
          <a:extLst>
            <a:ext uri="{FF2B5EF4-FFF2-40B4-BE49-F238E27FC236}">
              <a16:creationId xmlns="" xmlns:a16="http://schemas.microsoft.com/office/drawing/2014/main" id="{3D758A19-3652-4546-AA1E-D654DD3A7D37}"/>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2" name="2 CuadroTexto" hidden="1">
          <a:extLst>
            <a:ext uri="{FF2B5EF4-FFF2-40B4-BE49-F238E27FC236}">
              <a16:creationId xmlns="" xmlns:a16="http://schemas.microsoft.com/office/drawing/2014/main" id="{387E994B-D5E6-46EB-A0FB-6C3470DA9A4B}"/>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3" name="106 CuadroTexto" hidden="1">
          <a:extLst>
            <a:ext uri="{FF2B5EF4-FFF2-40B4-BE49-F238E27FC236}">
              <a16:creationId xmlns="" xmlns:a16="http://schemas.microsoft.com/office/drawing/2014/main" id="{257296AE-8005-4637-BAE5-63ADA660B0AD}"/>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4" name="2 CuadroTexto" hidden="1">
          <a:extLst>
            <a:ext uri="{FF2B5EF4-FFF2-40B4-BE49-F238E27FC236}">
              <a16:creationId xmlns="" xmlns:a16="http://schemas.microsoft.com/office/drawing/2014/main" id="{0D875880-AEAA-4D3D-B9FC-15DBC9E16A96}"/>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5" name="5 CuadroTexto" hidden="1">
          <a:extLst>
            <a:ext uri="{FF2B5EF4-FFF2-40B4-BE49-F238E27FC236}">
              <a16:creationId xmlns="" xmlns:a16="http://schemas.microsoft.com/office/drawing/2014/main" id="{D2EB902C-C4B6-401B-AE77-767168A1B8C4}"/>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6" name="5 CuadroTexto" hidden="1">
          <a:extLst>
            <a:ext uri="{FF2B5EF4-FFF2-40B4-BE49-F238E27FC236}">
              <a16:creationId xmlns="" xmlns:a16="http://schemas.microsoft.com/office/drawing/2014/main" id="{6CC2F9CB-3C73-49BE-B1E7-D551CBD359FB}"/>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7" name="5 CuadroTexto" hidden="1">
          <a:extLst>
            <a:ext uri="{FF2B5EF4-FFF2-40B4-BE49-F238E27FC236}">
              <a16:creationId xmlns="" xmlns:a16="http://schemas.microsoft.com/office/drawing/2014/main" id="{4A6A9E7A-8284-4982-9FAF-58085C807C4D}"/>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8" name="5 CuadroTexto" hidden="1">
          <a:extLst>
            <a:ext uri="{FF2B5EF4-FFF2-40B4-BE49-F238E27FC236}">
              <a16:creationId xmlns="" xmlns:a16="http://schemas.microsoft.com/office/drawing/2014/main" id="{9A4FB874-69A6-4929-9C80-76DD49CCA711}"/>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19" name="5 CuadroTexto" hidden="1">
          <a:extLst>
            <a:ext uri="{FF2B5EF4-FFF2-40B4-BE49-F238E27FC236}">
              <a16:creationId xmlns="" xmlns:a16="http://schemas.microsoft.com/office/drawing/2014/main" id="{7B9FA56D-AE7D-4B76-9E07-42A38BFA5401}"/>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0" name="5 CuadroTexto" hidden="1">
          <a:extLst>
            <a:ext uri="{FF2B5EF4-FFF2-40B4-BE49-F238E27FC236}">
              <a16:creationId xmlns="" xmlns:a16="http://schemas.microsoft.com/office/drawing/2014/main" id="{68BA1FDD-DB22-4D96-B032-F1B6D7EA29DA}"/>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1" name="5 CuadroTexto" hidden="1">
          <a:extLst>
            <a:ext uri="{FF2B5EF4-FFF2-40B4-BE49-F238E27FC236}">
              <a16:creationId xmlns="" xmlns:a16="http://schemas.microsoft.com/office/drawing/2014/main" id="{1C5D827C-98CF-40AA-A303-C7A5BFBE8038}"/>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2" name="5 CuadroTexto" hidden="1">
          <a:extLst>
            <a:ext uri="{FF2B5EF4-FFF2-40B4-BE49-F238E27FC236}">
              <a16:creationId xmlns="" xmlns:a16="http://schemas.microsoft.com/office/drawing/2014/main" id="{9F50A5E2-AB6B-498E-AB99-6DA4F7FFFCC3}"/>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3" name="5 CuadroTexto" hidden="1">
          <a:extLst>
            <a:ext uri="{FF2B5EF4-FFF2-40B4-BE49-F238E27FC236}">
              <a16:creationId xmlns="" xmlns:a16="http://schemas.microsoft.com/office/drawing/2014/main" id="{8C1249A9-47F4-47ED-9E7E-A0D4EA055C45}"/>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4" name="5 CuadroTexto" hidden="1">
          <a:extLst>
            <a:ext uri="{FF2B5EF4-FFF2-40B4-BE49-F238E27FC236}">
              <a16:creationId xmlns="" xmlns:a16="http://schemas.microsoft.com/office/drawing/2014/main" id="{8FE681D5-81CB-440E-BC7C-E768122CA71B}"/>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5" name="5 CuadroTexto" hidden="1">
          <a:extLst>
            <a:ext uri="{FF2B5EF4-FFF2-40B4-BE49-F238E27FC236}">
              <a16:creationId xmlns="" xmlns:a16="http://schemas.microsoft.com/office/drawing/2014/main" id="{EEA02866-63C2-4252-8CC7-290BF160D8DC}"/>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6" name="5 CuadroTexto" hidden="1">
          <a:extLst>
            <a:ext uri="{FF2B5EF4-FFF2-40B4-BE49-F238E27FC236}">
              <a16:creationId xmlns="" xmlns:a16="http://schemas.microsoft.com/office/drawing/2014/main" id="{F2081357-DA2A-4BC2-9A20-90AD23167159}"/>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7" name="5 CuadroTexto" hidden="1">
          <a:extLst>
            <a:ext uri="{FF2B5EF4-FFF2-40B4-BE49-F238E27FC236}">
              <a16:creationId xmlns="" xmlns:a16="http://schemas.microsoft.com/office/drawing/2014/main" id="{35FE0AB3-39DE-431B-AF57-39683D5E74F1}"/>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8" name="5 CuadroTexto" hidden="1">
          <a:extLst>
            <a:ext uri="{FF2B5EF4-FFF2-40B4-BE49-F238E27FC236}">
              <a16:creationId xmlns="" xmlns:a16="http://schemas.microsoft.com/office/drawing/2014/main" id="{91DF76D7-988D-4EC2-8797-D81A1D9C8B35}"/>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29" name="5 CuadroTexto" hidden="1">
          <a:extLst>
            <a:ext uri="{FF2B5EF4-FFF2-40B4-BE49-F238E27FC236}">
              <a16:creationId xmlns="" xmlns:a16="http://schemas.microsoft.com/office/drawing/2014/main" id="{C402BA13-6AE9-4A8F-A6EC-D06138D3549E}"/>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400</xdr:row>
      <xdr:rowOff>0</xdr:rowOff>
    </xdr:from>
    <xdr:ext cx="184731" cy="264560"/>
    <xdr:sp macro="" textlink="">
      <xdr:nvSpPr>
        <xdr:cNvPr id="1830" name="5 CuadroTexto" hidden="1">
          <a:extLst>
            <a:ext uri="{FF2B5EF4-FFF2-40B4-BE49-F238E27FC236}">
              <a16:creationId xmlns="" xmlns:a16="http://schemas.microsoft.com/office/drawing/2014/main" id="{8F8EEE0F-9901-41B2-BFA3-BBD1440C3582}"/>
            </a:ext>
          </a:extLst>
        </xdr:cNvPr>
        <xdr:cNvSpPr txBox="1"/>
      </xdr:nvSpPr>
      <xdr:spPr>
        <a:xfrm>
          <a:off x="647700" y="1721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1" name="182 CuadroTexto" hidden="1">
          <a:extLst>
            <a:ext uri="{FF2B5EF4-FFF2-40B4-BE49-F238E27FC236}">
              <a16:creationId xmlns="" xmlns:a16="http://schemas.microsoft.com/office/drawing/2014/main" id="{164C1347-24D4-4F9B-A44C-62B98AB1AB3F}"/>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2" name="183 CuadroTexto" hidden="1">
          <a:extLst>
            <a:ext uri="{FF2B5EF4-FFF2-40B4-BE49-F238E27FC236}">
              <a16:creationId xmlns="" xmlns:a16="http://schemas.microsoft.com/office/drawing/2014/main" id="{FB908050-7BC9-4689-8714-1EFAA2FBBD31}"/>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3" name="5 CuadroTexto" hidden="1">
          <a:extLst>
            <a:ext uri="{FF2B5EF4-FFF2-40B4-BE49-F238E27FC236}">
              <a16:creationId xmlns="" xmlns:a16="http://schemas.microsoft.com/office/drawing/2014/main" id="{46B81C5B-9BDE-466A-9755-088155878CDE}"/>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4" name="5 CuadroTexto" hidden="1">
          <a:extLst>
            <a:ext uri="{FF2B5EF4-FFF2-40B4-BE49-F238E27FC236}">
              <a16:creationId xmlns="" xmlns:a16="http://schemas.microsoft.com/office/drawing/2014/main" id="{324CD40D-9288-4F6C-A484-B7628B658F34}"/>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5" name="5 CuadroTexto" hidden="1">
          <a:extLst>
            <a:ext uri="{FF2B5EF4-FFF2-40B4-BE49-F238E27FC236}">
              <a16:creationId xmlns="" xmlns:a16="http://schemas.microsoft.com/office/drawing/2014/main" id="{D4E328E9-EBA9-4E45-A296-8FE7E7A89FEF}"/>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6" name="5 CuadroTexto" hidden="1">
          <a:extLst>
            <a:ext uri="{FF2B5EF4-FFF2-40B4-BE49-F238E27FC236}">
              <a16:creationId xmlns="" xmlns:a16="http://schemas.microsoft.com/office/drawing/2014/main" id="{B128095B-8CF6-4A35-AF77-E2435B028AA7}"/>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7" name="5 CuadroTexto" hidden="1">
          <a:extLst>
            <a:ext uri="{FF2B5EF4-FFF2-40B4-BE49-F238E27FC236}">
              <a16:creationId xmlns="" xmlns:a16="http://schemas.microsoft.com/office/drawing/2014/main" id="{D0FF8723-580D-464B-B80F-B9B93F86A993}"/>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8" name="5 CuadroTexto" hidden="1">
          <a:extLst>
            <a:ext uri="{FF2B5EF4-FFF2-40B4-BE49-F238E27FC236}">
              <a16:creationId xmlns="" xmlns:a16="http://schemas.microsoft.com/office/drawing/2014/main" id="{2F561C10-836D-45D9-9894-1EC073535885}"/>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39" name="5 CuadroTexto" hidden="1">
          <a:extLst>
            <a:ext uri="{FF2B5EF4-FFF2-40B4-BE49-F238E27FC236}">
              <a16:creationId xmlns="" xmlns:a16="http://schemas.microsoft.com/office/drawing/2014/main" id="{332F66A7-2BCA-405A-BDE9-616BEB208A56}"/>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0" name="5 CuadroTexto" hidden="1">
          <a:extLst>
            <a:ext uri="{FF2B5EF4-FFF2-40B4-BE49-F238E27FC236}">
              <a16:creationId xmlns="" xmlns:a16="http://schemas.microsoft.com/office/drawing/2014/main" id="{3826E3F5-BDE0-4822-AD97-814608839ECF}"/>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1" name="5 CuadroTexto" hidden="1">
          <a:extLst>
            <a:ext uri="{FF2B5EF4-FFF2-40B4-BE49-F238E27FC236}">
              <a16:creationId xmlns="" xmlns:a16="http://schemas.microsoft.com/office/drawing/2014/main" id="{551BFC49-FE16-4AA8-9CA6-4120AC8B3504}"/>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2" name="5 CuadroTexto" hidden="1">
          <a:extLst>
            <a:ext uri="{FF2B5EF4-FFF2-40B4-BE49-F238E27FC236}">
              <a16:creationId xmlns="" xmlns:a16="http://schemas.microsoft.com/office/drawing/2014/main" id="{B4F9C878-8FF1-4974-89F7-AD3E22860535}"/>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3" name="5 CuadroTexto" hidden="1">
          <a:extLst>
            <a:ext uri="{FF2B5EF4-FFF2-40B4-BE49-F238E27FC236}">
              <a16:creationId xmlns="" xmlns:a16="http://schemas.microsoft.com/office/drawing/2014/main" id="{A70B03CD-DDE2-48DC-B74A-7AEBEDA342BB}"/>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4" name="5 CuadroTexto" hidden="1">
          <a:extLst>
            <a:ext uri="{FF2B5EF4-FFF2-40B4-BE49-F238E27FC236}">
              <a16:creationId xmlns="" xmlns:a16="http://schemas.microsoft.com/office/drawing/2014/main" id="{D64127C0-5A78-4295-B92B-92F762938C86}"/>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5" name="5 CuadroTexto" hidden="1">
          <a:extLst>
            <a:ext uri="{FF2B5EF4-FFF2-40B4-BE49-F238E27FC236}">
              <a16:creationId xmlns="" xmlns:a16="http://schemas.microsoft.com/office/drawing/2014/main" id="{DAC2BBFE-8D43-41C4-A05A-D0B7C60059C1}"/>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6" name="5 CuadroTexto" hidden="1">
          <a:extLst>
            <a:ext uri="{FF2B5EF4-FFF2-40B4-BE49-F238E27FC236}">
              <a16:creationId xmlns="" xmlns:a16="http://schemas.microsoft.com/office/drawing/2014/main" id="{D64E1FEF-09B3-4958-BDDA-2EAD71504A0E}"/>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7" name="5 CuadroTexto" hidden="1">
          <a:extLst>
            <a:ext uri="{FF2B5EF4-FFF2-40B4-BE49-F238E27FC236}">
              <a16:creationId xmlns="" xmlns:a16="http://schemas.microsoft.com/office/drawing/2014/main" id="{7E4EF22F-8547-4582-A20B-1FD94B802D3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8" name="5 CuadroTexto" hidden="1">
          <a:extLst>
            <a:ext uri="{FF2B5EF4-FFF2-40B4-BE49-F238E27FC236}">
              <a16:creationId xmlns="" xmlns:a16="http://schemas.microsoft.com/office/drawing/2014/main" id="{7F951CD8-BB4E-4EF6-B4FA-06601EE8F6C4}"/>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49" name="5 CuadroTexto" hidden="1">
          <a:extLst>
            <a:ext uri="{FF2B5EF4-FFF2-40B4-BE49-F238E27FC236}">
              <a16:creationId xmlns="" xmlns:a16="http://schemas.microsoft.com/office/drawing/2014/main" id="{BA05E65A-EE9A-4506-BE02-571B58C8188F}"/>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0" name="5 CuadroTexto" hidden="1">
          <a:extLst>
            <a:ext uri="{FF2B5EF4-FFF2-40B4-BE49-F238E27FC236}">
              <a16:creationId xmlns="" xmlns:a16="http://schemas.microsoft.com/office/drawing/2014/main" id="{9003DD76-9C07-4906-904C-01B01B0F605A}"/>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1" name="5 CuadroTexto" hidden="1">
          <a:extLst>
            <a:ext uri="{FF2B5EF4-FFF2-40B4-BE49-F238E27FC236}">
              <a16:creationId xmlns="" xmlns:a16="http://schemas.microsoft.com/office/drawing/2014/main" id="{4F709E9D-A2A3-44C0-8602-BC575328607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2" name="5 CuadroTexto" hidden="1">
          <a:extLst>
            <a:ext uri="{FF2B5EF4-FFF2-40B4-BE49-F238E27FC236}">
              <a16:creationId xmlns="" xmlns:a16="http://schemas.microsoft.com/office/drawing/2014/main" id="{0E2A4E1D-13CF-4010-93CA-B9093C2139AC}"/>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3" name="5 CuadroTexto" hidden="1">
          <a:extLst>
            <a:ext uri="{FF2B5EF4-FFF2-40B4-BE49-F238E27FC236}">
              <a16:creationId xmlns="" xmlns:a16="http://schemas.microsoft.com/office/drawing/2014/main" id="{EF68AFFE-CBBB-4932-B988-02532E5E2C7B}"/>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4" name="5 CuadroTexto" hidden="1">
          <a:extLst>
            <a:ext uri="{FF2B5EF4-FFF2-40B4-BE49-F238E27FC236}">
              <a16:creationId xmlns="" xmlns:a16="http://schemas.microsoft.com/office/drawing/2014/main" id="{4774B98F-3D51-4EF4-BC2A-1DCC276DAA33}"/>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5" name="5 CuadroTexto" hidden="1">
          <a:extLst>
            <a:ext uri="{FF2B5EF4-FFF2-40B4-BE49-F238E27FC236}">
              <a16:creationId xmlns="" xmlns:a16="http://schemas.microsoft.com/office/drawing/2014/main" id="{38FF5540-E6FD-423A-8C35-03EA2365CFB5}"/>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6" name="5 CuadroTexto" hidden="1">
          <a:extLst>
            <a:ext uri="{FF2B5EF4-FFF2-40B4-BE49-F238E27FC236}">
              <a16:creationId xmlns="" xmlns:a16="http://schemas.microsoft.com/office/drawing/2014/main" id="{CDE38A2C-CB3B-41AE-BFB8-A2529D45AC6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7" name="5 CuadroTexto" hidden="1">
          <a:extLst>
            <a:ext uri="{FF2B5EF4-FFF2-40B4-BE49-F238E27FC236}">
              <a16:creationId xmlns="" xmlns:a16="http://schemas.microsoft.com/office/drawing/2014/main" id="{C83671A8-13C9-40A2-B086-A86892B0E0F0}"/>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8" name="5 CuadroTexto" hidden="1">
          <a:extLst>
            <a:ext uri="{FF2B5EF4-FFF2-40B4-BE49-F238E27FC236}">
              <a16:creationId xmlns="" xmlns:a16="http://schemas.microsoft.com/office/drawing/2014/main" id="{1C7C0F30-D793-400A-AF45-63A0C13895A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59" name="5 CuadroTexto" hidden="1">
          <a:extLst>
            <a:ext uri="{FF2B5EF4-FFF2-40B4-BE49-F238E27FC236}">
              <a16:creationId xmlns="" xmlns:a16="http://schemas.microsoft.com/office/drawing/2014/main" id="{EA623641-4761-46E5-9730-15A56A0966EB}"/>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0" name="5 CuadroTexto" hidden="1">
          <a:extLst>
            <a:ext uri="{FF2B5EF4-FFF2-40B4-BE49-F238E27FC236}">
              <a16:creationId xmlns="" xmlns:a16="http://schemas.microsoft.com/office/drawing/2014/main" id="{87E48F8E-23FA-443A-BF27-B013C233B15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1" name="5 CuadroTexto" hidden="1">
          <a:extLst>
            <a:ext uri="{FF2B5EF4-FFF2-40B4-BE49-F238E27FC236}">
              <a16:creationId xmlns="" xmlns:a16="http://schemas.microsoft.com/office/drawing/2014/main" id="{BC961640-01C1-4A3D-BE34-33A73DBAD1C1}"/>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2" name="5 CuadroTexto" hidden="1">
          <a:extLst>
            <a:ext uri="{FF2B5EF4-FFF2-40B4-BE49-F238E27FC236}">
              <a16:creationId xmlns="" xmlns:a16="http://schemas.microsoft.com/office/drawing/2014/main" id="{D9E264F8-06B9-4980-AEED-853D737CC49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3" name="5 CuadroTexto" hidden="1">
          <a:extLst>
            <a:ext uri="{FF2B5EF4-FFF2-40B4-BE49-F238E27FC236}">
              <a16:creationId xmlns="" xmlns:a16="http://schemas.microsoft.com/office/drawing/2014/main" id="{B4180B67-D636-409D-85FB-EFFCF026AB2A}"/>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4" name="5 CuadroTexto" hidden="1">
          <a:extLst>
            <a:ext uri="{FF2B5EF4-FFF2-40B4-BE49-F238E27FC236}">
              <a16:creationId xmlns="" xmlns:a16="http://schemas.microsoft.com/office/drawing/2014/main" id="{C68C7B6E-68F4-45DC-BA81-7D65DC711EC9}"/>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5" name="2 CuadroTexto" hidden="1">
          <a:extLst>
            <a:ext uri="{FF2B5EF4-FFF2-40B4-BE49-F238E27FC236}">
              <a16:creationId xmlns="" xmlns:a16="http://schemas.microsoft.com/office/drawing/2014/main" id="{A3ACBDE4-E1B3-46CB-A579-ED64B5538E2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6" name="5 CuadroTexto" hidden="1">
          <a:extLst>
            <a:ext uri="{FF2B5EF4-FFF2-40B4-BE49-F238E27FC236}">
              <a16:creationId xmlns="" xmlns:a16="http://schemas.microsoft.com/office/drawing/2014/main" id="{FEFC520A-B46E-4B18-A289-A429132E39D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7" name="5 CuadroTexto" hidden="1">
          <a:extLst>
            <a:ext uri="{FF2B5EF4-FFF2-40B4-BE49-F238E27FC236}">
              <a16:creationId xmlns="" xmlns:a16="http://schemas.microsoft.com/office/drawing/2014/main" id="{5FB941F0-CDE5-45DD-A8C9-7EAF54546356}"/>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8" name="5 CuadroTexto" hidden="1">
          <a:extLst>
            <a:ext uri="{FF2B5EF4-FFF2-40B4-BE49-F238E27FC236}">
              <a16:creationId xmlns="" xmlns:a16="http://schemas.microsoft.com/office/drawing/2014/main" id="{CF5024CF-3200-472E-985C-BAF0E49E2EDD}"/>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69" name="5 CuadroTexto" hidden="1">
          <a:extLst>
            <a:ext uri="{FF2B5EF4-FFF2-40B4-BE49-F238E27FC236}">
              <a16:creationId xmlns="" xmlns:a16="http://schemas.microsoft.com/office/drawing/2014/main" id="{756D7B9C-6E21-41B6-9FFE-E28373D87FA3}"/>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0" name="5 CuadroTexto" hidden="1">
          <a:extLst>
            <a:ext uri="{FF2B5EF4-FFF2-40B4-BE49-F238E27FC236}">
              <a16:creationId xmlns="" xmlns:a16="http://schemas.microsoft.com/office/drawing/2014/main" id="{F3616C68-31D9-4BC4-99D8-F05F69288573}"/>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1" name="5 CuadroTexto" hidden="1">
          <a:extLst>
            <a:ext uri="{FF2B5EF4-FFF2-40B4-BE49-F238E27FC236}">
              <a16:creationId xmlns="" xmlns:a16="http://schemas.microsoft.com/office/drawing/2014/main" id="{6701637B-6C26-41BF-85F8-C8265CAEEC1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2" name="5 CuadroTexto" hidden="1">
          <a:extLst>
            <a:ext uri="{FF2B5EF4-FFF2-40B4-BE49-F238E27FC236}">
              <a16:creationId xmlns="" xmlns:a16="http://schemas.microsoft.com/office/drawing/2014/main" id="{70752168-A0FF-40E5-8594-68F5DC80690C}"/>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3" name="5 CuadroTexto" hidden="1">
          <a:extLst>
            <a:ext uri="{FF2B5EF4-FFF2-40B4-BE49-F238E27FC236}">
              <a16:creationId xmlns="" xmlns:a16="http://schemas.microsoft.com/office/drawing/2014/main" id="{F7E8BF15-CD8E-489A-97DA-7497B856FB0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4" name="5 CuadroTexto" hidden="1">
          <a:extLst>
            <a:ext uri="{FF2B5EF4-FFF2-40B4-BE49-F238E27FC236}">
              <a16:creationId xmlns="" xmlns:a16="http://schemas.microsoft.com/office/drawing/2014/main" id="{D14385C0-7A8D-4BA5-A064-4CAC495CB1AC}"/>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5" name="5 CuadroTexto" hidden="1">
          <a:extLst>
            <a:ext uri="{FF2B5EF4-FFF2-40B4-BE49-F238E27FC236}">
              <a16:creationId xmlns="" xmlns:a16="http://schemas.microsoft.com/office/drawing/2014/main" id="{23C46DB8-E77F-4223-BBC8-79AF32B46A8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6" name="5 CuadroTexto" hidden="1">
          <a:extLst>
            <a:ext uri="{FF2B5EF4-FFF2-40B4-BE49-F238E27FC236}">
              <a16:creationId xmlns="" xmlns:a16="http://schemas.microsoft.com/office/drawing/2014/main" id="{A0C75E0F-B183-45BB-9BE8-6C1D32770DAB}"/>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7" name="5 CuadroTexto" hidden="1">
          <a:extLst>
            <a:ext uri="{FF2B5EF4-FFF2-40B4-BE49-F238E27FC236}">
              <a16:creationId xmlns="" xmlns:a16="http://schemas.microsoft.com/office/drawing/2014/main" id="{AC75B48D-68FE-42E5-A7A7-362E684188D9}"/>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8" name="5 CuadroTexto" hidden="1">
          <a:extLst>
            <a:ext uri="{FF2B5EF4-FFF2-40B4-BE49-F238E27FC236}">
              <a16:creationId xmlns="" xmlns:a16="http://schemas.microsoft.com/office/drawing/2014/main" id="{5A656B8E-0FC9-4EBF-911A-34FD051CA540}"/>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79" name="5 CuadroTexto" hidden="1">
          <a:extLst>
            <a:ext uri="{FF2B5EF4-FFF2-40B4-BE49-F238E27FC236}">
              <a16:creationId xmlns="" xmlns:a16="http://schemas.microsoft.com/office/drawing/2014/main" id="{11911C46-3911-473D-8DE1-9FE264BEA153}"/>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0" name="5 CuadroTexto" hidden="1">
          <a:extLst>
            <a:ext uri="{FF2B5EF4-FFF2-40B4-BE49-F238E27FC236}">
              <a16:creationId xmlns="" xmlns:a16="http://schemas.microsoft.com/office/drawing/2014/main" id="{B2B985D1-9560-4BB0-ACD7-D7502D9AF125}"/>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1" name="5 CuadroTexto" hidden="1">
          <a:extLst>
            <a:ext uri="{FF2B5EF4-FFF2-40B4-BE49-F238E27FC236}">
              <a16:creationId xmlns="" xmlns:a16="http://schemas.microsoft.com/office/drawing/2014/main" id="{D43F5853-AA87-405D-96F7-AA9E36106C6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2" name="5 CuadroTexto" hidden="1">
          <a:extLst>
            <a:ext uri="{FF2B5EF4-FFF2-40B4-BE49-F238E27FC236}">
              <a16:creationId xmlns="" xmlns:a16="http://schemas.microsoft.com/office/drawing/2014/main" id="{81E338EA-0233-40F7-BFC0-E280919F2AAE}"/>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3" name="5 CuadroTexto" hidden="1">
          <a:extLst>
            <a:ext uri="{FF2B5EF4-FFF2-40B4-BE49-F238E27FC236}">
              <a16:creationId xmlns="" xmlns:a16="http://schemas.microsoft.com/office/drawing/2014/main" id="{CA78F79D-70D7-4D57-8E7A-1C0B402CCA90}"/>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4" name="235 CuadroTexto" hidden="1">
          <a:extLst>
            <a:ext uri="{FF2B5EF4-FFF2-40B4-BE49-F238E27FC236}">
              <a16:creationId xmlns="" xmlns:a16="http://schemas.microsoft.com/office/drawing/2014/main" id="{F0DF6FD6-3675-4871-A420-650C886EA04E}"/>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5" name="2 CuadroTexto" hidden="1">
          <a:extLst>
            <a:ext uri="{FF2B5EF4-FFF2-40B4-BE49-F238E27FC236}">
              <a16:creationId xmlns="" xmlns:a16="http://schemas.microsoft.com/office/drawing/2014/main" id="{C6A86168-2037-49EC-8746-360954367E6F}"/>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6" name="237 CuadroTexto" hidden="1">
          <a:extLst>
            <a:ext uri="{FF2B5EF4-FFF2-40B4-BE49-F238E27FC236}">
              <a16:creationId xmlns="" xmlns:a16="http://schemas.microsoft.com/office/drawing/2014/main" id="{954E0628-948B-4FF2-881D-E6A2B1EE1F39}"/>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7" name="2 CuadroTexto" hidden="1">
          <a:extLst>
            <a:ext uri="{FF2B5EF4-FFF2-40B4-BE49-F238E27FC236}">
              <a16:creationId xmlns="" xmlns:a16="http://schemas.microsoft.com/office/drawing/2014/main" id="{E4DB86F7-FC05-4BD0-9627-67FA6257C1F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8" name="5 CuadroTexto" hidden="1">
          <a:extLst>
            <a:ext uri="{FF2B5EF4-FFF2-40B4-BE49-F238E27FC236}">
              <a16:creationId xmlns="" xmlns:a16="http://schemas.microsoft.com/office/drawing/2014/main" id="{D37D3DCC-9454-4F3A-88EF-3ADA439DC44C}"/>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89" name="5 CuadroTexto" hidden="1">
          <a:extLst>
            <a:ext uri="{FF2B5EF4-FFF2-40B4-BE49-F238E27FC236}">
              <a16:creationId xmlns="" xmlns:a16="http://schemas.microsoft.com/office/drawing/2014/main" id="{034B808D-EE65-454B-BBAB-8F4C1A5561A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0" name="5 CuadroTexto" hidden="1">
          <a:extLst>
            <a:ext uri="{FF2B5EF4-FFF2-40B4-BE49-F238E27FC236}">
              <a16:creationId xmlns="" xmlns:a16="http://schemas.microsoft.com/office/drawing/2014/main" id="{DDD31448-5B57-4FEC-886B-DD6B205A7397}"/>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1" name="5 CuadroTexto" hidden="1">
          <a:extLst>
            <a:ext uri="{FF2B5EF4-FFF2-40B4-BE49-F238E27FC236}">
              <a16:creationId xmlns="" xmlns:a16="http://schemas.microsoft.com/office/drawing/2014/main" id="{5EFAFA5C-C49F-42AE-B8A3-75C97DCCD90B}"/>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2" name="5 CuadroTexto" hidden="1">
          <a:extLst>
            <a:ext uri="{FF2B5EF4-FFF2-40B4-BE49-F238E27FC236}">
              <a16:creationId xmlns="" xmlns:a16="http://schemas.microsoft.com/office/drawing/2014/main" id="{54F323A7-C841-4D8A-8E1E-59C8A4F60336}"/>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3" name="5 CuadroTexto" hidden="1">
          <a:extLst>
            <a:ext uri="{FF2B5EF4-FFF2-40B4-BE49-F238E27FC236}">
              <a16:creationId xmlns="" xmlns:a16="http://schemas.microsoft.com/office/drawing/2014/main" id="{CB5E265A-3FE7-4FFF-90A5-B77F649DAC26}"/>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4" name="5 CuadroTexto" hidden="1">
          <a:extLst>
            <a:ext uri="{FF2B5EF4-FFF2-40B4-BE49-F238E27FC236}">
              <a16:creationId xmlns="" xmlns:a16="http://schemas.microsoft.com/office/drawing/2014/main" id="{74E2B5A1-B2D4-4CA0-8EA0-638D2D85C6AB}"/>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5" name="5 CuadroTexto" hidden="1">
          <a:extLst>
            <a:ext uri="{FF2B5EF4-FFF2-40B4-BE49-F238E27FC236}">
              <a16:creationId xmlns="" xmlns:a16="http://schemas.microsoft.com/office/drawing/2014/main" id="{E324AD80-F87B-4D65-B2AD-C941C0909879}"/>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6" name="5 CuadroTexto" hidden="1">
          <a:extLst>
            <a:ext uri="{FF2B5EF4-FFF2-40B4-BE49-F238E27FC236}">
              <a16:creationId xmlns="" xmlns:a16="http://schemas.microsoft.com/office/drawing/2014/main" id="{0A3AA3D0-7792-41DB-9028-DDEA0F2CC308}"/>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7" name="5 CuadroTexto" hidden="1">
          <a:extLst>
            <a:ext uri="{FF2B5EF4-FFF2-40B4-BE49-F238E27FC236}">
              <a16:creationId xmlns="" xmlns:a16="http://schemas.microsoft.com/office/drawing/2014/main" id="{38315517-0A1A-4C8C-B395-466634609CFC}"/>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8" name="5 CuadroTexto" hidden="1">
          <a:extLst>
            <a:ext uri="{FF2B5EF4-FFF2-40B4-BE49-F238E27FC236}">
              <a16:creationId xmlns="" xmlns:a16="http://schemas.microsoft.com/office/drawing/2014/main" id="{8F6CEBE7-488C-4AF0-B6DD-626890962FE6}"/>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899" name="5 CuadroTexto" hidden="1">
          <a:extLst>
            <a:ext uri="{FF2B5EF4-FFF2-40B4-BE49-F238E27FC236}">
              <a16:creationId xmlns="" xmlns:a16="http://schemas.microsoft.com/office/drawing/2014/main" id="{D7B2859B-3971-4256-AC51-E600908EC0F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900" name="5 CuadroTexto" hidden="1">
          <a:extLst>
            <a:ext uri="{FF2B5EF4-FFF2-40B4-BE49-F238E27FC236}">
              <a16:creationId xmlns="" xmlns:a16="http://schemas.microsoft.com/office/drawing/2014/main" id="{D80981F9-3DC8-4D9E-B351-18C227383EE7}"/>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901" name="5 CuadroTexto" hidden="1">
          <a:extLst>
            <a:ext uri="{FF2B5EF4-FFF2-40B4-BE49-F238E27FC236}">
              <a16:creationId xmlns="" xmlns:a16="http://schemas.microsoft.com/office/drawing/2014/main" id="{1BA812DD-9B22-4562-A9E9-494691FEF882}"/>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902" name="5 CuadroTexto" hidden="1">
          <a:extLst>
            <a:ext uri="{FF2B5EF4-FFF2-40B4-BE49-F238E27FC236}">
              <a16:creationId xmlns="" xmlns:a16="http://schemas.microsoft.com/office/drawing/2014/main" id="{0A23B32D-5896-4DC7-8548-10FC8C1DAF60}"/>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416</xdr:row>
      <xdr:rowOff>0</xdr:rowOff>
    </xdr:from>
    <xdr:ext cx="184731" cy="264560"/>
    <xdr:sp macro="" textlink="">
      <xdr:nvSpPr>
        <xdr:cNvPr id="1903" name="5 CuadroTexto" hidden="1">
          <a:extLst>
            <a:ext uri="{FF2B5EF4-FFF2-40B4-BE49-F238E27FC236}">
              <a16:creationId xmlns="" xmlns:a16="http://schemas.microsoft.com/office/drawing/2014/main" id="{D3C41A81-55C9-4CA9-8379-04F7246769A9}"/>
            </a:ext>
          </a:extLst>
        </xdr:cNvPr>
        <xdr:cNvSpPr txBox="1"/>
      </xdr:nvSpPr>
      <xdr:spPr>
        <a:xfrm>
          <a:off x="6477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04" name="75 CuadroTexto" hidden="1">
          <a:extLst>
            <a:ext uri="{FF2B5EF4-FFF2-40B4-BE49-F238E27FC236}">
              <a16:creationId xmlns="" xmlns:a16="http://schemas.microsoft.com/office/drawing/2014/main" id="{F5C904F4-7AD3-4158-B53B-BDC63D5B1862}"/>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05" name="77 CuadroTexto" hidden="1">
          <a:extLst>
            <a:ext uri="{FF2B5EF4-FFF2-40B4-BE49-F238E27FC236}">
              <a16:creationId xmlns="" xmlns:a16="http://schemas.microsoft.com/office/drawing/2014/main" id="{6DE14734-6F06-4DF7-B827-6CA04B3559D7}"/>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06" name="5 CuadroTexto" hidden="1">
          <a:extLst>
            <a:ext uri="{FF2B5EF4-FFF2-40B4-BE49-F238E27FC236}">
              <a16:creationId xmlns="" xmlns:a16="http://schemas.microsoft.com/office/drawing/2014/main" id="{DA7B8AF7-7E6D-4ABB-895C-DA50B51627B5}"/>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07" name="5 CuadroTexto" hidden="1">
          <a:extLst>
            <a:ext uri="{FF2B5EF4-FFF2-40B4-BE49-F238E27FC236}">
              <a16:creationId xmlns="" xmlns:a16="http://schemas.microsoft.com/office/drawing/2014/main" id="{20CD0E6C-5650-43E2-BEC0-7640D26A9D15}"/>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08" name="5 CuadroTexto" hidden="1">
          <a:extLst>
            <a:ext uri="{FF2B5EF4-FFF2-40B4-BE49-F238E27FC236}">
              <a16:creationId xmlns="" xmlns:a16="http://schemas.microsoft.com/office/drawing/2014/main" id="{4089EAFE-757E-496C-807E-8F4D612731E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09" name="5 CuadroTexto" hidden="1">
          <a:extLst>
            <a:ext uri="{FF2B5EF4-FFF2-40B4-BE49-F238E27FC236}">
              <a16:creationId xmlns="" xmlns:a16="http://schemas.microsoft.com/office/drawing/2014/main" id="{A3B435F7-7DFA-4321-B75E-58F11B377DD1}"/>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0" name="5 CuadroTexto" hidden="1">
          <a:extLst>
            <a:ext uri="{FF2B5EF4-FFF2-40B4-BE49-F238E27FC236}">
              <a16:creationId xmlns="" xmlns:a16="http://schemas.microsoft.com/office/drawing/2014/main" id="{5A22A3FB-E364-4A0E-8500-EBF86D6EEF1A}"/>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1" name="5 CuadroTexto" hidden="1">
          <a:extLst>
            <a:ext uri="{FF2B5EF4-FFF2-40B4-BE49-F238E27FC236}">
              <a16:creationId xmlns="" xmlns:a16="http://schemas.microsoft.com/office/drawing/2014/main" id="{66CB4AAF-5F9B-4BFC-9F03-370E5902CE3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2" name="5 CuadroTexto" hidden="1">
          <a:extLst>
            <a:ext uri="{FF2B5EF4-FFF2-40B4-BE49-F238E27FC236}">
              <a16:creationId xmlns="" xmlns:a16="http://schemas.microsoft.com/office/drawing/2014/main" id="{E49BC6F2-7624-4F0D-91CF-C840E772B988}"/>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3" name="5 CuadroTexto" hidden="1">
          <a:extLst>
            <a:ext uri="{FF2B5EF4-FFF2-40B4-BE49-F238E27FC236}">
              <a16:creationId xmlns="" xmlns:a16="http://schemas.microsoft.com/office/drawing/2014/main" id="{8A8125DB-23AA-493E-BA28-1B44B1A1ECD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4" name="5 CuadroTexto" hidden="1">
          <a:extLst>
            <a:ext uri="{FF2B5EF4-FFF2-40B4-BE49-F238E27FC236}">
              <a16:creationId xmlns="" xmlns:a16="http://schemas.microsoft.com/office/drawing/2014/main" id="{78A148EC-3F86-4338-A3AA-03F2D6845002}"/>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5" name="5 CuadroTexto" hidden="1">
          <a:extLst>
            <a:ext uri="{FF2B5EF4-FFF2-40B4-BE49-F238E27FC236}">
              <a16:creationId xmlns="" xmlns:a16="http://schemas.microsoft.com/office/drawing/2014/main" id="{7168A3DC-A637-42B6-900C-1FA2BB4A858E}"/>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6" name="5 CuadroTexto" hidden="1">
          <a:extLst>
            <a:ext uri="{FF2B5EF4-FFF2-40B4-BE49-F238E27FC236}">
              <a16:creationId xmlns="" xmlns:a16="http://schemas.microsoft.com/office/drawing/2014/main" id="{D3DB7AB9-FC1F-42E2-8111-705604E80593}"/>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7" name="5 CuadroTexto" hidden="1">
          <a:extLst>
            <a:ext uri="{FF2B5EF4-FFF2-40B4-BE49-F238E27FC236}">
              <a16:creationId xmlns="" xmlns:a16="http://schemas.microsoft.com/office/drawing/2014/main" id="{C06CEAAB-FE3D-442E-9F1F-085188B5D1D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8" name="5 CuadroTexto" hidden="1">
          <a:extLst>
            <a:ext uri="{FF2B5EF4-FFF2-40B4-BE49-F238E27FC236}">
              <a16:creationId xmlns="" xmlns:a16="http://schemas.microsoft.com/office/drawing/2014/main" id="{D424DDC5-8F9C-452E-8C8A-79981AD52D77}"/>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19" name="5 CuadroTexto" hidden="1">
          <a:extLst>
            <a:ext uri="{FF2B5EF4-FFF2-40B4-BE49-F238E27FC236}">
              <a16:creationId xmlns="" xmlns:a16="http://schemas.microsoft.com/office/drawing/2014/main" id="{73838767-283A-40B4-960C-80D6B547F2CF}"/>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0" name="5 CuadroTexto" hidden="1">
          <a:extLst>
            <a:ext uri="{FF2B5EF4-FFF2-40B4-BE49-F238E27FC236}">
              <a16:creationId xmlns="" xmlns:a16="http://schemas.microsoft.com/office/drawing/2014/main" id="{1A31B495-A45A-4B9A-B78C-420918BB8813}"/>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1" name="5 CuadroTexto" hidden="1">
          <a:extLst>
            <a:ext uri="{FF2B5EF4-FFF2-40B4-BE49-F238E27FC236}">
              <a16:creationId xmlns="" xmlns:a16="http://schemas.microsoft.com/office/drawing/2014/main" id="{9E9D07A0-CA45-4275-A83F-CEB10527F868}"/>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2" name="5 CuadroTexto" hidden="1">
          <a:extLst>
            <a:ext uri="{FF2B5EF4-FFF2-40B4-BE49-F238E27FC236}">
              <a16:creationId xmlns="" xmlns:a16="http://schemas.microsoft.com/office/drawing/2014/main" id="{FB09F036-1C7F-4B90-993F-C543543024A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3" name="5 CuadroTexto" hidden="1">
          <a:extLst>
            <a:ext uri="{FF2B5EF4-FFF2-40B4-BE49-F238E27FC236}">
              <a16:creationId xmlns="" xmlns:a16="http://schemas.microsoft.com/office/drawing/2014/main" id="{F75E8A18-FC11-4F5C-A469-EBFA00BED556}"/>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4" name="5 CuadroTexto" hidden="1">
          <a:extLst>
            <a:ext uri="{FF2B5EF4-FFF2-40B4-BE49-F238E27FC236}">
              <a16:creationId xmlns="" xmlns:a16="http://schemas.microsoft.com/office/drawing/2014/main" id="{1F0EAC43-AC6E-4D72-A85F-32BF0A046C37}"/>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5" name="5 CuadroTexto" hidden="1">
          <a:extLst>
            <a:ext uri="{FF2B5EF4-FFF2-40B4-BE49-F238E27FC236}">
              <a16:creationId xmlns="" xmlns:a16="http://schemas.microsoft.com/office/drawing/2014/main" id="{AA9C3F48-7E89-46CC-A1BC-A95F491AD5D7}"/>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6" name="5 CuadroTexto" hidden="1">
          <a:extLst>
            <a:ext uri="{FF2B5EF4-FFF2-40B4-BE49-F238E27FC236}">
              <a16:creationId xmlns="" xmlns:a16="http://schemas.microsoft.com/office/drawing/2014/main" id="{F1686740-E2B7-478F-8F57-EE18555D8B57}"/>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7" name="5 CuadroTexto" hidden="1">
          <a:extLst>
            <a:ext uri="{FF2B5EF4-FFF2-40B4-BE49-F238E27FC236}">
              <a16:creationId xmlns="" xmlns:a16="http://schemas.microsoft.com/office/drawing/2014/main" id="{2BF877CB-A342-4A5F-AF4D-EC05874F5CB3}"/>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8" name="5 CuadroTexto" hidden="1">
          <a:extLst>
            <a:ext uri="{FF2B5EF4-FFF2-40B4-BE49-F238E27FC236}">
              <a16:creationId xmlns="" xmlns:a16="http://schemas.microsoft.com/office/drawing/2014/main" id="{D47F0F6F-0C9D-4ABB-A0C4-24F7A7B7B01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29" name="5 CuadroTexto" hidden="1">
          <a:extLst>
            <a:ext uri="{FF2B5EF4-FFF2-40B4-BE49-F238E27FC236}">
              <a16:creationId xmlns="" xmlns:a16="http://schemas.microsoft.com/office/drawing/2014/main" id="{1C9FF600-617E-4966-875E-55F7BB44E23C}"/>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0" name="5 CuadroTexto" hidden="1">
          <a:extLst>
            <a:ext uri="{FF2B5EF4-FFF2-40B4-BE49-F238E27FC236}">
              <a16:creationId xmlns="" xmlns:a16="http://schemas.microsoft.com/office/drawing/2014/main" id="{DDBA0272-9EA7-4EA1-9B40-20F4053801B1}"/>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1" name="5 CuadroTexto" hidden="1">
          <a:extLst>
            <a:ext uri="{FF2B5EF4-FFF2-40B4-BE49-F238E27FC236}">
              <a16:creationId xmlns="" xmlns:a16="http://schemas.microsoft.com/office/drawing/2014/main" id="{11CE414C-5685-41CC-8782-BF948808377F}"/>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2" name="5 CuadroTexto" hidden="1">
          <a:extLst>
            <a:ext uri="{FF2B5EF4-FFF2-40B4-BE49-F238E27FC236}">
              <a16:creationId xmlns="" xmlns:a16="http://schemas.microsoft.com/office/drawing/2014/main" id="{17B4D3CC-DA1B-4E95-994F-E61221F70676}"/>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3" name="5 CuadroTexto" hidden="1">
          <a:extLst>
            <a:ext uri="{FF2B5EF4-FFF2-40B4-BE49-F238E27FC236}">
              <a16:creationId xmlns="" xmlns:a16="http://schemas.microsoft.com/office/drawing/2014/main" id="{100FFB7B-419E-4D63-8A84-DDD3FED9A11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4" name="5 CuadroTexto" hidden="1">
          <a:extLst>
            <a:ext uri="{FF2B5EF4-FFF2-40B4-BE49-F238E27FC236}">
              <a16:creationId xmlns="" xmlns:a16="http://schemas.microsoft.com/office/drawing/2014/main" id="{79F77FA3-9A35-4BCB-8772-7890FD62993B}"/>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5" name="5 CuadroTexto" hidden="1">
          <a:extLst>
            <a:ext uri="{FF2B5EF4-FFF2-40B4-BE49-F238E27FC236}">
              <a16:creationId xmlns="" xmlns:a16="http://schemas.microsoft.com/office/drawing/2014/main" id="{1579AFE0-E060-4011-8C4E-A17FE2876148}"/>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6" name="5 CuadroTexto" hidden="1">
          <a:extLst>
            <a:ext uri="{FF2B5EF4-FFF2-40B4-BE49-F238E27FC236}">
              <a16:creationId xmlns="" xmlns:a16="http://schemas.microsoft.com/office/drawing/2014/main" id="{ED62915A-98CF-4B70-86F2-09BC89DE338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7" name="5 CuadroTexto" hidden="1">
          <a:extLst>
            <a:ext uri="{FF2B5EF4-FFF2-40B4-BE49-F238E27FC236}">
              <a16:creationId xmlns="" xmlns:a16="http://schemas.microsoft.com/office/drawing/2014/main" id="{262C8B5F-2D92-4E10-87CB-CDE61267020C}"/>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8" name="2 CuadroTexto" hidden="1">
          <a:extLst>
            <a:ext uri="{FF2B5EF4-FFF2-40B4-BE49-F238E27FC236}">
              <a16:creationId xmlns="" xmlns:a16="http://schemas.microsoft.com/office/drawing/2014/main" id="{65D903EF-E790-4C4C-A3B8-A7BB44B3BF55}"/>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39" name="5 CuadroTexto" hidden="1">
          <a:extLst>
            <a:ext uri="{FF2B5EF4-FFF2-40B4-BE49-F238E27FC236}">
              <a16:creationId xmlns="" xmlns:a16="http://schemas.microsoft.com/office/drawing/2014/main" id="{F225CC9D-7B33-401D-B3DE-4F3073CAEEC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0" name="5 CuadroTexto" hidden="1">
          <a:extLst>
            <a:ext uri="{FF2B5EF4-FFF2-40B4-BE49-F238E27FC236}">
              <a16:creationId xmlns="" xmlns:a16="http://schemas.microsoft.com/office/drawing/2014/main" id="{1E265782-70ED-40B9-BC82-5774F9A2CF3E}"/>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1" name="5 CuadroTexto" hidden="1">
          <a:extLst>
            <a:ext uri="{FF2B5EF4-FFF2-40B4-BE49-F238E27FC236}">
              <a16:creationId xmlns="" xmlns:a16="http://schemas.microsoft.com/office/drawing/2014/main" id="{49EDEF1E-82E6-41EE-AD28-36CA07D7B5FF}"/>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2" name="5 CuadroTexto" hidden="1">
          <a:extLst>
            <a:ext uri="{FF2B5EF4-FFF2-40B4-BE49-F238E27FC236}">
              <a16:creationId xmlns="" xmlns:a16="http://schemas.microsoft.com/office/drawing/2014/main" id="{2803EF3A-9FA5-43AD-AF51-30DF4EDBF4FE}"/>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3" name="5 CuadroTexto" hidden="1">
          <a:extLst>
            <a:ext uri="{FF2B5EF4-FFF2-40B4-BE49-F238E27FC236}">
              <a16:creationId xmlns="" xmlns:a16="http://schemas.microsoft.com/office/drawing/2014/main" id="{3E075D6C-A884-42B0-A684-6521681C682F}"/>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4" name="5 CuadroTexto" hidden="1">
          <a:extLst>
            <a:ext uri="{FF2B5EF4-FFF2-40B4-BE49-F238E27FC236}">
              <a16:creationId xmlns="" xmlns:a16="http://schemas.microsoft.com/office/drawing/2014/main" id="{33CD6D4E-FCD7-4BC3-8ACA-82245FDC7EFE}"/>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5" name="5 CuadroTexto" hidden="1">
          <a:extLst>
            <a:ext uri="{FF2B5EF4-FFF2-40B4-BE49-F238E27FC236}">
              <a16:creationId xmlns="" xmlns:a16="http://schemas.microsoft.com/office/drawing/2014/main" id="{AA19597E-EFC0-445A-81B5-DF236B2D5F4C}"/>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6" name="5 CuadroTexto" hidden="1">
          <a:extLst>
            <a:ext uri="{FF2B5EF4-FFF2-40B4-BE49-F238E27FC236}">
              <a16:creationId xmlns="" xmlns:a16="http://schemas.microsoft.com/office/drawing/2014/main" id="{58E8D776-0877-4F32-8D06-BDD674DB33E7}"/>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7" name="5 CuadroTexto" hidden="1">
          <a:extLst>
            <a:ext uri="{FF2B5EF4-FFF2-40B4-BE49-F238E27FC236}">
              <a16:creationId xmlns="" xmlns:a16="http://schemas.microsoft.com/office/drawing/2014/main" id="{1DCCA034-AF52-4FAB-A94A-F70263DCF29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8" name="5 CuadroTexto" hidden="1">
          <a:extLst>
            <a:ext uri="{FF2B5EF4-FFF2-40B4-BE49-F238E27FC236}">
              <a16:creationId xmlns="" xmlns:a16="http://schemas.microsoft.com/office/drawing/2014/main" id="{6F7838EC-79AE-4715-BD43-58FDC963DC6D}"/>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49" name="5 CuadroTexto" hidden="1">
          <a:extLst>
            <a:ext uri="{FF2B5EF4-FFF2-40B4-BE49-F238E27FC236}">
              <a16:creationId xmlns="" xmlns:a16="http://schemas.microsoft.com/office/drawing/2014/main" id="{DEFE6962-89E0-492B-8715-E48BF28BC32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0" name="5 CuadroTexto" hidden="1">
          <a:extLst>
            <a:ext uri="{FF2B5EF4-FFF2-40B4-BE49-F238E27FC236}">
              <a16:creationId xmlns="" xmlns:a16="http://schemas.microsoft.com/office/drawing/2014/main" id="{E6EB2096-7775-4099-A699-92E947A8A942}"/>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1" name="5 CuadroTexto" hidden="1">
          <a:extLst>
            <a:ext uri="{FF2B5EF4-FFF2-40B4-BE49-F238E27FC236}">
              <a16:creationId xmlns="" xmlns:a16="http://schemas.microsoft.com/office/drawing/2014/main" id="{7DDCD549-CAD0-4A7F-AF4A-B7657CE80E1C}"/>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2" name="5 CuadroTexto" hidden="1">
          <a:extLst>
            <a:ext uri="{FF2B5EF4-FFF2-40B4-BE49-F238E27FC236}">
              <a16:creationId xmlns="" xmlns:a16="http://schemas.microsoft.com/office/drawing/2014/main" id="{0AFD6234-2F8D-4AE4-BEA5-E5B982EC6B6D}"/>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3" name="5 CuadroTexto" hidden="1">
          <a:extLst>
            <a:ext uri="{FF2B5EF4-FFF2-40B4-BE49-F238E27FC236}">
              <a16:creationId xmlns="" xmlns:a16="http://schemas.microsoft.com/office/drawing/2014/main" id="{1A9F75A1-FE1D-4CD9-9EFC-C37C83FEA149}"/>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4" name="5 CuadroTexto" hidden="1">
          <a:extLst>
            <a:ext uri="{FF2B5EF4-FFF2-40B4-BE49-F238E27FC236}">
              <a16:creationId xmlns="" xmlns:a16="http://schemas.microsoft.com/office/drawing/2014/main" id="{8EBC78C9-0985-4DAF-A845-FB0E1781E9EA}"/>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5" name="5 CuadroTexto" hidden="1">
          <a:extLst>
            <a:ext uri="{FF2B5EF4-FFF2-40B4-BE49-F238E27FC236}">
              <a16:creationId xmlns="" xmlns:a16="http://schemas.microsoft.com/office/drawing/2014/main" id="{DFB23842-6D6D-49B1-A2DC-74F93F3A3859}"/>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6" name="5 CuadroTexto" hidden="1">
          <a:extLst>
            <a:ext uri="{FF2B5EF4-FFF2-40B4-BE49-F238E27FC236}">
              <a16:creationId xmlns="" xmlns:a16="http://schemas.microsoft.com/office/drawing/2014/main" id="{8E60E6B1-246A-48AB-BD13-B9E798B1493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7" name="162 CuadroTexto" hidden="1">
          <a:extLst>
            <a:ext uri="{FF2B5EF4-FFF2-40B4-BE49-F238E27FC236}">
              <a16:creationId xmlns="" xmlns:a16="http://schemas.microsoft.com/office/drawing/2014/main" id="{CAEA8708-7D8E-4939-8B7C-5EDD0F4E179D}"/>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8" name="2 CuadroTexto" hidden="1">
          <a:extLst>
            <a:ext uri="{FF2B5EF4-FFF2-40B4-BE49-F238E27FC236}">
              <a16:creationId xmlns="" xmlns:a16="http://schemas.microsoft.com/office/drawing/2014/main" id="{A4D6835B-79CB-4F25-9DFF-A971992E694B}"/>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59" name="164 CuadroTexto" hidden="1">
          <a:extLst>
            <a:ext uri="{FF2B5EF4-FFF2-40B4-BE49-F238E27FC236}">
              <a16:creationId xmlns="" xmlns:a16="http://schemas.microsoft.com/office/drawing/2014/main" id="{315E5593-2BC0-4E1B-9467-DCF06200E06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0" name="2 CuadroTexto" hidden="1">
          <a:extLst>
            <a:ext uri="{FF2B5EF4-FFF2-40B4-BE49-F238E27FC236}">
              <a16:creationId xmlns="" xmlns:a16="http://schemas.microsoft.com/office/drawing/2014/main" id="{25A80464-2A70-43A1-B8A7-3995CA463135}"/>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1" name="5 CuadroTexto" hidden="1">
          <a:extLst>
            <a:ext uri="{FF2B5EF4-FFF2-40B4-BE49-F238E27FC236}">
              <a16:creationId xmlns="" xmlns:a16="http://schemas.microsoft.com/office/drawing/2014/main" id="{4FBC7393-80BE-4FD5-8E7B-606792A8EB17}"/>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2" name="5 CuadroTexto" hidden="1">
          <a:extLst>
            <a:ext uri="{FF2B5EF4-FFF2-40B4-BE49-F238E27FC236}">
              <a16:creationId xmlns="" xmlns:a16="http://schemas.microsoft.com/office/drawing/2014/main" id="{45D2C861-1006-4D07-9B40-85DD5151D249}"/>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3" name="5 CuadroTexto" hidden="1">
          <a:extLst>
            <a:ext uri="{FF2B5EF4-FFF2-40B4-BE49-F238E27FC236}">
              <a16:creationId xmlns="" xmlns:a16="http://schemas.microsoft.com/office/drawing/2014/main" id="{F504E0C8-F289-4B25-8972-63751CF275F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4" name="5 CuadroTexto" hidden="1">
          <a:extLst>
            <a:ext uri="{FF2B5EF4-FFF2-40B4-BE49-F238E27FC236}">
              <a16:creationId xmlns="" xmlns:a16="http://schemas.microsoft.com/office/drawing/2014/main" id="{59A33160-3F90-4AA9-A5C4-A2340FEEF0DB}"/>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5" name="5 CuadroTexto" hidden="1">
          <a:extLst>
            <a:ext uri="{FF2B5EF4-FFF2-40B4-BE49-F238E27FC236}">
              <a16:creationId xmlns="" xmlns:a16="http://schemas.microsoft.com/office/drawing/2014/main" id="{1677B139-7F06-4A04-ACDD-D347158C2271}"/>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6" name="5 CuadroTexto" hidden="1">
          <a:extLst>
            <a:ext uri="{FF2B5EF4-FFF2-40B4-BE49-F238E27FC236}">
              <a16:creationId xmlns="" xmlns:a16="http://schemas.microsoft.com/office/drawing/2014/main" id="{E8D897CF-F4E1-48F7-8DE5-0254678E18E8}"/>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7" name="5 CuadroTexto" hidden="1">
          <a:extLst>
            <a:ext uri="{FF2B5EF4-FFF2-40B4-BE49-F238E27FC236}">
              <a16:creationId xmlns="" xmlns:a16="http://schemas.microsoft.com/office/drawing/2014/main" id="{214287A3-E282-46C2-8860-E4D2A111E600}"/>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8" name="5 CuadroTexto" hidden="1">
          <a:extLst>
            <a:ext uri="{FF2B5EF4-FFF2-40B4-BE49-F238E27FC236}">
              <a16:creationId xmlns="" xmlns:a16="http://schemas.microsoft.com/office/drawing/2014/main" id="{6B77704B-8BB4-4B32-8E64-7BEDBC3B87D5}"/>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69" name="5 CuadroTexto" hidden="1">
          <a:extLst>
            <a:ext uri="{FF2B5EF4-FFF2-40B4-BE49-F238E27FC236}">
              <a16:creationId xmlns="" xmlns:a16="http://schemas.microsoft.com/office/drawing/2014/main" id="{430C4060-57C7-4C5B-8773-337A118BA8FB}"/>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70" name="5 CuadroTexto" hidden="1">
          <a:extLst>
            <a:ext uri="{FF2B5EF4-FFF2-40B4-BE49-F238E27FC236}">
              <a16:creationId xmlns="" xmlns:a16="http://schemas.microsoft.com/office/drawing/2014/main" id="{A1E1DAA6-DBF1-4007-B265-C9E629D79E36}"/>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71" name="5 CuadroTexto" hidden="1">
          <a:extLst>
            <a:ext uri="{FF2B5EF4-FFF2-40B4-BE49-F238E27FC236}">
              <a16:creationId xmlns="" xmlns:a16="http://schemas.microsoft.com/office/drawing/2014/main" id="{F6181F3A-E75D-4495-85D6-38D0E5B0CD6D}"/>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72" name="5 CuadroTexto" hidden="1">
          <a:extLst>
            <a:ext uri="{FF2B5EF4-FFF2-40B4-BE49-F238E27FC236}">
              <a16:creationId xmlns="" xmlns:a16="http://schemas.microsoft.com/office/drawing/2014/main" id="{B8DEAC5F-BC51-4842-8703-67FD5FD7F924}"/>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73" name="5 CuadroTexto" hidden="1">
          <a:extLst>
            <a:ext uri="{FF2B5EF4-FFF2-40B4-BE49-F238E27FC236}">
              <a16:creationId xmlns="" xmlns:a16="http://schemas.microsoft.com/office/drawing/2014/main" id="{80D552DE-F1AA-4C41-9C00-FF31F097CFD3}"/>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74" name="5 CuadroTexto" hidden="1">
          <a:extLst>
            <a:ext uri="{FF2B5EF4-FFF2-40B4-BE49-F238E27FC236}">
              <a16:creationId xmlns="" xmlns:a16="http://schemas.microsoft.com/office/drawing/2014/main" id="{C6C385D1-CC47-4898-8E7E-D66AEAC35BF9}"/>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75" name="5 CuadroTexto" hidden="1">
          <a:extLst>
            <a:ext uri="{FF2B5EF4-FFF2-40B4-BE49-F238E27FC236}">
              <a16:creationId xmlns="" xmlns:a16="http://schemas.microsoft.com/office/drawing/2014/main" id="{756B3FE9-6373-436B-BE64-DB14324834A8}"/>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1976" name="5 CuadroTexto" hidden="1">
          <a:extLst>
            <a:ext uri="{FF2B5EF4-FFF2-40B4-BE49-F238E27FC236}">
              <a16:creationId xmlns="" xmlns:a16="http://schemas.microsoft.com/office/drawing/2014/main" id="{1EAD186E-605E-483D-B9C0-E2962E83C418}"/>
            </a:ext>
          </a:extLst>
        </xdr:cNvPr>
        <xdr:cNvSpPr txBox="1"/>
      </xdr:nvSpPr>
      <xdr:spPr>
        <a:xfrm>
          <a:off x="647700" y="222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77" name="1 CuadroTexto" hidden="1">
          <a:extLst>
            <a:ext uri="{FF2B5EF4-FFF2-40B4-BE49-F238E27FC236}">
              <a16:creationId xmlns="" xmlns:a16="http://schemas.microsoft.com/office/drawing/2014/main" id="{6871C2A5-CDB7-476D-A025-35612AFC67E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78" name="3 CuadroTexto" hidden="1">
          <a:extLst>
            <a:ext uri="{FF2B5EF4-FFF2-40B4-BE49-F238E27FC236}">
              <a16:creationId xmlns="" xmlns:a16="http://schemas.microsoft.com/office/drawing/2014/main" id="{3BA29111-11C0-4B9C-BC1A-DBA96D51B4B3}"/>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79" name="5 CuadroTexto" hidden="1">
          <a:extLst>
            <a:ext uri="{FF2B5EF4-FFF2-40B4-BE49-F238E27FC236}">
              <a16:creationId xmlns="" xmlns:a16="http://schemas.microsoft.com/office/drawing/2014/main" id="{4975A6E8-3981-455C-A0A9-D8F0D824FC5C}"/>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0" name="5 CuadroTexto" hidden="1">
          <a:extLst>
            <a:ext uri="{FF2B5EF4-FFF2-40B4-BE49-F238E27FC236}">
              <a16:creationId xmlns="" xmlns:a16="http://schemas.microsoft.com/office/drawing/2014/main" id="{7A38CA12-23A1-47A8-B3CC-1A332C44E753}"/>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1" name="5 CuadroTexto" hidden="1">
          <a:extLst>
            <a:ext uri="{FF2B5EF4-FFF2-40B4-BE49-F238E27FC236}">
              <a16:creationId xmlns="" xmlns:a16="http://schemas.microsoft.com/office/drawing/2014/main" id="{02DF3104-2D09-4859-B485-2F67B943B90D}"/>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2" name="5 CuadroTexto" hidden="1">
          <a:extLst>
            <a:ext uri="{FF2B5EF4-FFF2-40B4-BE49-F238E27FC236}">
              <a16:creationId xmlns="" xmlns:a16="http://schemas.microsoft.com/office/drawing/2014/main" id="{4815047A-0DD4-4914-89F4-41B91A1AC4FD}"/>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3" name="5 CuadroTexto" hidden="1">
          <a:extLst>
            <a:ext uri="{FF2B5EF4-FFF2-40B4-BE49-F238E27FC236}">
              <a16:creationId xmlns="" xmlns:a16="http://schemas.microsoft.com/office/drawing/2014/main" id="{07342347-9017-416E-B792-17C072D713D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4" name="5 CuadroTexto" hidden="1">
          <a:extLst>
            <a:ext uri="{FF2B5EF4-FFF2-40B4-BE49-F238E27FC236}">
              <a16:creationId xmlns="" xmlns:a16="http://schemas.microsoft.com/office/drawing/2014/main" id="{F14C5A40-56BE-4BAE-BE49-117C3917F2CD}"/>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5" name="5 CuadroTexto" hidden="1">
          <a:extLst>
            <a:ext uri="{FF2B5EF4-FFF2-40B4-BE49-F238E27FC236}">
              <a16:creationId xmlns="" xmlns:a16="http://schemas.microsoft.com/office/drawing/2014/main" id="{4E96A4D2-BA5A-4033-A58E-04ACA6BDBCF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6" name="5 CuadroTexto" hidden="1">
          <a:extLst>
            <a:ext uri="{FF2B5EF4-FFF2-40B4-BE49-F238E27FC236}">
              <a16:creationId xmlns="" xmlns:a16="http://schemas.microsoft.com/office/drawing/2014/main" id="{13933CC9-24F8-4066-A471-51E785B3E7C3}"/>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7" name="5 CuadroTexto" hidden="1">
          <a:extLst>
            <a:ext uri="{FF2B5EF4-FFF2-40B4-BE49-F238E27FC236}">
              <a16:creationId xmlns="" xmlns:a16="http://schemas.microsoft.com/office/drawing/2014/main" id="{6B334058-9287-4053-992F-364891482DCC}"/>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8" name="5 CuadroTexto" hidden="1">
          <a:extLst>
            <a:ext uri="{FF2B5EF4-FFF2-40B4-BE49-F238E27FC236}">
              <a16:creationId xmlns="" xmlns:a16="http://schemas.microsoft.com/office/drawing/2014/main" id="{6114D844-E152-4BD4-980B-7FD1E5B75C69}"/>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89" name="5 CuadroTexto" hidden="1">
          <a:extLst>
            <a:ext uri="{FF2B5EF4-FFF2-40B4-BE49-F238E27FC236}">
              <a16:creationId xmlns="" xmlns:a16="http://schemas.microsoft.com/office/drawing/2014/main" id="{62686CCC-5DB1-45CC-9D94-0D0A2E70CB8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0" name="5 CuadroTexto" hidden="1">
          <a:extLst>
            <a:ext uri="{FF2B5EF4-FFF2-40B4-BE49-F238E27FC236}">
              <a16:creationId xmlns="" xmlns:a16="http://schemas.microsoft.com/office/drawing/2014/main" id="{F25C6389-ECF5-468D-AD73-839B98D3AA2C}"/>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1" name="5 CuadroTexto" hidden="1">
          <a:extLst>
            <a:ext uri="{FF2B5EF4-FFF2-40B4-BE49-F238E27FC236}">
              <a16:creationId xmlns="" xmlns:a16="http://schemas.microsoft.com/office/drawing/2014/main" id="{A0126BF0-D699-4EE4-B80C-2735AE8CDE8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2" name="5 CuadroTexto" hidden="1">
          <a:extLst>
            <a:ext uri="{FF2B5EF4-FFF2-40B4-BE49-F238E27FC236}">
              <a16:creationId xmlns="" xmlns:a16="http://schemas.microsoft.com/office/drawing/2014/main" id="{97D6B425-97E0-45AC-9054-488BD02021F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3" name="5 CuadroTexto" hidden="1">
          <a:extLst>
            <a:ext uri="{FF2B5EF4-FFF2-40B4-BE49-F238E27FC236}">
              <a16:creationId xmlns="" xmlns:a16="http://schemas.microsoft.com/office/drawing/2014/main" id="{3B370627-129F-463C-A4C1-AC21C363EAB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4" name="5 CuadroTexto" hidden="1">
          <a:extLst>
            <a:ext uri="{FF2B5EF4-FFF2-40B4-BE49-F238E27FC236}">
              <a16:creationId xmlns="" xmlns:a16="http://schemas.microsoft.com/office/drawing/2014/main" id="{74E3CBF3-2683-4A0E-A810-1935E7DD29A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5" name="5 CuadroTexto" hidden="1">
          <a:extLst>
            <a:ext uri="{FF2B5EF4-FFF2-40B4-BE49-F238E27FC236}">
              <a16:creationId xmlns="" xmlns:a16="http://schemas.microsoft.com/office/drawing/2014/main" id="{DF1272F7-ABE4-4A7E-8EA6-9F4AAD9BA2E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6" name="5 CuadroTexto" hidden="1">
          <a:extLst>
            <a:ext uri="{FF2B5EF4-FFF2-40B4-BE49-F238E27FC236}">
              <a16:creationId xmlns="" xmlns:a16="http://schemas.microsoft.com/office/drawing/2014/main" id="{E0A778D1-E69B-4791-AE62-930D3A27CD78}"/>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7" name="5 CuadroTexto" hidden="1">
          <a:extLst>
            <a:ext uri="{FF2B5EF4-FFF2-40B4-BE49-F238E27FC236}">
              <a16:creationId xmlns="" xmlns:a16="http://schemas.microsoft.com/office/drawing/2014/main" id="{6B7DA86B-429B-48F5-AA66-948088FC5DA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8" name="5 CuadroTexto" hidden="1">
          <a:extLst>
            <a:ext uri="{FF2B5EF4-FFF2-40B4-BE49-F238E27FC236}">
              <a16:creationId xmlns="" xmlns:a16="http://schemas.microsoft.com/office/drawing/2014/main" id="{831B5FB6-03C3-4992-9324-3A1C27840040}"/>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1999" name="5 CuadroTexto" hidden="1">
          <a:extLst>
            <a:ext uri="{FF2B5EF4-FFF2-40B4-BE49-F238E27FC236}">
              <a16:creationId xmlns="" xmlns:a16="http://schemas.microsoft.com/office/drawing/2014/main" id="{00C2BB30-A7AE-4714-AFE5-2364FDCAEB3A}"/>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0" name="5 CuadroTexto" hidden="1">
          <a:extLst>
            <a:ext uri="{FF2B5EF4-FFF2-40B4-BE49-F238E27FC236}">
              <a16:creationId xmlns="" xmlns:a16="http://schemas.microsoft.com/office/drawing/2014/main" id="{3794047A-B67C-42FD-9E39-C36E806E7604}"/>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1" name="5 CuadroTexto" hidden="1">
          <a:extLst>
            <a:ext uri="{FF2B5EF4-FFF2-40B4-BE49-F238E27FC236}">
              <a16:creationId xmlns="" xmlns:a16="http://schemas.microsoft.com/office/drawing/2014/main" id="{7EA17CFA-512C-4E08-822C-E85C240FB1CC}"/>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2" name="5 CuadroTexto" hidden="1">
          <a:extLst>
            <a:ext uri="{FF2B5EF4-FFF2-40B4-BE49-F238E27FC236}">
              <a16:creationId xmlns="" xmlns:a16="http://schemas.microsoft.com/office/drawing/2014/main" id="{86D6712E-C45C-462E-B45D-43455C3851FD}"/>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3" name="5 CuadroTexto" hidden="1">
          <a:extLst>
            <a:ext uri="{FF2B5EF4-FFF2-40B4-BE49-F238E27FC236}">
              <a16:creationId xmlns="" xmlns:a16="http://schemas.microsoft.com/office/drawing/2014/main" id="{B985A631-547B-48A2-B247-58990E741D53}"/>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4" name="5 CuadroTexto" hidden="1">
          <a:extLst>
            <a:ext uri="{FF2B5EF4-FFF2-40B4-BE49-F238E27FC236}">
              <a16:creationId xmlns="" xmlns:a16="http://schemas.microsoft.com/office/drawing/2014/main" id="{F636BB9F-B544-4EC3-A439-5F2799DD7B4F}"/>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5" name="5 CuadroTexto" hidden="1">
          <a:extLst>
            <a:ext uri="{FF2B5EF4-FFF2-40B4-BE49-F238E27FC236}">
              <a16:creationId xmlns="" xmlns:a16="http://schemas.microsoft.com/office/drawing/2014/main" id="{7642DDA8-6238-4981-98F2-4B45F897D857}"/>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6" name="5 CuadroTexto" hidden="1">
          <a:extLst>
            <a:ext uri="{FF2B5EF4-FFF2-40B4-BE49-F238E27FC236}">
              <a16:creationId xmlns="" xmlns:a16="http://schemas.microsoft.com/office/drawing/2014/main" id="{00A35ADD-D008-4B2D-80B2-404630E35BC6}"/>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7" name="5 CuadroTexto" hidden="1">
          <a:extLst>
            <a:ext uri="{FF2B5EF4-FFF2-40B4-BE49-F238E27FC236}">
              <a16:creationId xmlns="" xmlns:a16="http://schemas.microsoft.com/office/drawing/2014/main" id="{0F43B985-0394-4D43-904C-9A34D8C77F37}"/>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8" name="5 CuadroTexto" hidden="1">
          <a:extLst>
            <a:ext uri="{FF2B5EF4-FFF2-40B4-BE49-F238E27FC236}">
              <a16:creationId xmlns="" xmlns:a16="http://schemas.microsoft.com/office/drawing/2014/main" id="{7CCF8B03-3FDE-4208-B23B-1C8C574C7647}"/>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09" name="5 CuadroTexto" hidden="1">
          <a:extLst>
            <a:ext uri="{FF2B5EF4-FFF2-40B4-BE49-F238E27FC236}">
              <a16:creationId xmlns="" xmlns:a16="http://schemas.microsoft.com/office/drawing/2014/main" id="{9F352241-03CA-41DC-901A-E88477044DD8}"/>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0" name="5 CuadroTexto" hidden="1">
          <a:extLst>
            <a:ext uri="{FF2B5EF4-FFF2-40B4-BE49-F238E27FC236}">
              <a16:creationId xmlns="" xmlns:a16="http://schemas.microsoft.com/office/drawing/2014/main" id="{501F1267-D5CB-4C1F-A3A8-8ECA9B070A6D}"/>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1" name="2 CuadroTexto" hidden="1">
          <a:extLst>
            <a:ext uri="{FF2B5EF4-FFF2-40B4-BE49-F238E27FC236}">
              <a16:creationId xmlns="" xmlns:a16="http://schemas.microsoft.com/office/drawing/2014/main" id="{622D61BE-09AD-418D-8758-B241AFD2C927}"/>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2" name="5 CuadroTexto" hidden="1">
          <a:extLst>
            <a:ext uri="{FF2B5EF4-FFF2-40B4-BE49-F238E27FC236}">
              <a16:creationId xmlns="" xmlns:a16="http://schemas.microsoft.com/office/drawing/2014/main" id="{2B961101-0E8F-4B7A-AB83-C9F260950FCF}"/>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3" name="5 CuadroTexto" hidden="1">
          <a:extLst>
            <a:ext uri="{FF2B5EF4-FFF2-40B4-BE49-F238E27FC236}">
              <a16:creationId xmlns="" xmlns:a16="http://schemas.microsoft.com/office/drawing/2014/main" id="{8343113C-F213-4293-8289-7915C9DB4FF4}"/>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4" name="5 CuadroTexto" hidden="1">
          <a:extLst>
            <a:ext uri="{FF2B5EF4-FFF2-40B4-BE49-F238E27FC236}">
              <a16:creationId xmlns="" xmlns:a16="http://schemas.microsoft.com/office/drawing/2014/main" id="{DC1E0B91-2DAF-4970-92A2-D97B0C53781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5" name="5 CuadroTexto" hidden="1">
          <a:extLst>
            <a:ext uri="{FF2B5EF4-FFF2-40B4-BE49-F238E27FC236}">
              <a16:creationId xmlns="" xmlns:a16="http://schemas.microsoft.com/office/drawing/2014/main" id="{F01731A1-BC3E-4712-B41F-FF3DB364EC9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6" name="5 CuadroTexto" hidden="1">
          <a:extLst>
            <a:ext uri="{FF2B5EF4-FFF2-40B4-BE49-F238E27FC236}">
              <a16:creationId xmlns="" xmlns:a16="http://schemas.microsoft.com/office/drawing/2014/main" id="{2D1F192F-23F5-4862-9DCF-70D1382CF1D0}"/>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7" name="5 CuadroTexto" hidden="1">
          <a:extLst>
            <a:ext uri="{FF2B5EF4-FFF2-40B4-BE49-F238E27FC236}">
              <a16:creationId xmlns="" xmlns:a16="http://schemas.microsoft.com/office/drawing/2014/main" id="{FF185A89-BE0D-4E15-A7AA-549FEBED435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8" name="5 CuadroTexto" hidden="1">
          <a:extLst>
            <a:ext uri="{FF2B5EF4-FFF2-40B4-BE49-F238E27FC236}">
              <a16:creationId xmlns="" xmlns:a16="http://schemas.microsoft.com/office/drawing/2014/main" id="{760F2CED-BF3B-4BB1-BA19-632E8528AC76}"/>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19" name="5 CuadroTexto" hidden="1">
          <a:extLst>
            <a:ext uri="{FF2B5EF4-FFF2-40B4-BE49-F238E27FC236}">
              <a16:creationId xmlns="" xmlns:a16="http://schemas.microsoft.com/office/drawing/2014/main" id="{EAF3BCE9-E487-4EA8-8EDA-35839691777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0" name="5 CuadroTexto" hidden="1">
          <a:extLst>
            <a:ext uri="{FF2B5EF4-FFF2-40B4-BE49-F238E27FC236}">
              <a16:creationId xmlns="" xmlns:a16="http://schemas.microsoft.com/office/drawing/2014/main" id="{E783C471-EBA7-4FBE-8A15-FECA44C44766}"/>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1" name="5 CuadroTexto" hidden="1">
          <a:extLst>
            <a:ext uri="{FF2B5EF4-FFF2-40B4-BE49-F238E27FC236}">
              <a16:creationId xmlns="" xmlns:a16="http://schemas.microsoft.com/office/drawing/2014/main" id="{B5374A23-E4CC-4BDB-922C-C1D8F3CA3C3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2" name="5 CuadroTexto" hidden="1">
          <a:extLst>
            <a:ext uri="{FF2B5EF4-FFF2-40B4-BE49-F238E27FC236}">
              <a16:creationId xmlns="" xmlns:a16="http://schemas.microsoft.com/office/drawing/2014/main" id="{0D65004B-FD09-4D50-9CAA-56104AC1E3B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3" name="5 CuadroTexto" hidden="1">
          <a:extLst>
            <a:ext uri="{FF2B5EF4-FFF2-40B4-BE49-F238E27FC236}">
              <a16:creationId xmlns="" xmlns:a16="http://schemas.microsoft.com/office/drawing/2014/main" id="{83DFF2F9-3896-4EF4-9591-36FAA495C391}"/>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4" name="5 CuadroTexto" hidden="1">
          <a:extLst>
            <a:ext uri="{FF2B5EF4-FFF2-40B4-BE49-F238E27FC236}">
              <a16:creationId xmlns="" xmlns:a16="http://schemas.microsoft.com/office/drawing/2014/main" id="{16A3C104-A874-4B75-8862-7073B3C422A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5" name="5 CuadroTexto" hidden="1">
          <a:extLst>
            <a:ext uri="{FF2B5EF4-FFF2-40B4-BE49-F238E27FC236}">
              <a16:creationId xmlns="" xmlns:a16="http://schemas.microsoft.com/office/drawing/2014/main" id="{A6A08694-9D5D-4E63-B1E6-DAD242B5B96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6" name="5 CuadroTexto" hidden="1">
          <a:extLst>
            <a:ext uri="{FF2B5EF4-FFF2-40B4-BE49-F238E27FC236}">
              <a16:creationId xmlns="" xmlns:a16="http://schemas.microsoft.com/office/drawing/2014/main" id="{01DB2E46-D32A-4E09-859B-F7FC8DF8377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7" name="5 CuadroTexto" hidden="1">
          <a:extLst>
            <a:ext uri="{FF2B5EF4-FFF2-40B4-BE49-F238E27FC236}">
              <a16:creationId xmlns="" xmlns:a16="http://schemas.microsoft.com/office/drawing/2014/main" id="{D76B005F-A8DE-4B9C-AFC3-3C572B3B2203}"/>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8" name="5 CuadroTexto" hidden="1">
          <a:extLst>
            <a:ext uri="{FF2B5EF4-FFF2-40B4-BE49-F238E27FC236}">
              <a16:creationId xmlns="" xmlns:a16="http://schemas.microsoft.com/office/drawing/2014/main" id="{98BE5018-5A49-46FF-A2B9-4D1CDD6412BF}"/>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29" name="5 CuadroTexto" hidden="1">
          <a:extLst>
            <a:ext uri="{FF2B5EF4-FFF2-40B4-BE49-F238E27FC236}">
              <a16:creationId xmlns="" xmlns:a16="http://schemas.microsoft.com/office/drawing/2014/main" id="{B9FAC763-E623-4F38-A71C-BF07A11C010C}"/>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0" name="103 CuadroTexto" hidden="1">
          <a:extLst>
            <a:ext uri="{FF2B5EF4-FFF2-40B4-BE49-F238E27FC236}">
              <a16:creationId xmlns="" xmlns:a16="http://schemas.microsoft.com/office/drawing/2014/main" id="{2F687966-00D2-44DF-B6C8-F50D9955E4FE}"/>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1" name="2 CuadroTexto" hidden="1">
          <a:extLst>
            <a:ext uri="{FF2B5EF4-FFF2-40B4-BE49-F238E27FC236}">
              <a16:creationId xmlns="" xmlns:a16="http://schemas.microsoft.com/office/drawing/2014/main" id="{502D9E4D-9A98-4E29-B2E0-CF3C4ABD62E1}"/>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2" name="106 CuadroTexto" hidden="1">
          <a:extLst>
            <a:ext uri="{FF2B5EF4-FFF2-40B4-BE49-F238E27FC236}">
              <a16:creationId xmlns="" xmlns:a16="http://schemas.microsoft.com/office/drawing/2014/main" id="{DF619514-21D8-4529-BAED-CDCAF179B299}"/>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3" name="2 CuadroTexto" hidden="1">
          <a:extLst>
            <a:ext uri="{FF2B5EF4-FFF2-40B4-BE49-F238E27FC236}">
              <a16:creationId xmlns="" xmlns:a16="http://schemas.microsoft.com/office/drawing/2014/main" id="{1AA4263F-5635-4493-8A49-B78DB4CDB890}"/>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4" name="5 CuadroTexto" hidden="1">
          <a:extLst>
            <a:ext uri="{FF2B5EF4-FFF2-40B4-BE49-F238E27FC236}">
              <a16:creationId xmlns="" xmlns:a16="http://schemas.microsoft.com/office/drawing/2014/main" id="{26AA6AD7-1062-4969-ADF1-CC0F6B5B1E3F}"/>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5" name="5 CuadroTexto" hidden="1">
          <a:extLst>
            <a:ext uri="{FF2B5EF4-FFF2-40B4-BE49-F238E27FC236}">
              <a16:creationId xmlns="" xmlns:a16="http://schemas.microsoft.com/office/drawing/2014/main" id="{A42960FB-0921-4719-81B8-C92975333C5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6" name="5 CuadroTexto" hidden="1">
          <a:extLst>
            <a:ext uri="{FF2B5EF4-FFF2-40B4-BE49-F238E27FC236}">
              <a16:creationId xmlns="" xmlns:a16="http://schemas.microsoft.com/office/drawing/2014/main" id="{1E5B0D6F-FCCB-4C56-A86D-75F396B69FC9}"/>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7" name="5 CuadroTexto" hidden="1">
          <a:extLst>
            <a:ext uri="{FF2B5EF4-FFF2-40B4-BE49-F238E27FC236}">
              <a16:creationId xmlns="" xmlns:a16="http://schemas.microsoft.com/office/drawing/2014/main" id="{D74D2D79-C79E-43CD-89FD-2EC10DC9B89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8" name="5 CuadroTexto" hidden="1">
          <a:extLst>
            <a:ext uri="{FF2B5EF4-FFF2-40B4-BE49-F238E27FC236}">
              <a16:creationId xmlns="" xmlns:a16="http://schemas.microsoft.com/office/drawing/2014/main" id="{770EA205-EC03-4657-8887-259F5706D75D}"/>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39" name="5 CuadroTexto" hidden="1">
          <a:extLst>
            <a:ext uri="{FF2B5EF4-FFF2-40B4-BE49-F238E27FC236}">
              <a16:creationId xmlns="" xmlns:a16="http://schemas.microsoft.com/office/drawing/2014/main" id="{CFDF9802-8E04-4350-A827-617603F6A2D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0" name="5 CuadroTexto" hidden="1">
          <a:extLst>
            <a:ext uri="{FF2B5EF4-FFF2-40B4-BE49-F238E27FC236}">
              <a16:creationId xmlns="" xmlns:a16="http://schemas.microsoft.com/office/drawing/2014/main" id="{F5E3F9CA-209B-4667-B133-93D2F7DB88C5}"/>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1" name="5 CuadroTexto" hidden="1">
          <a:extLst>
            <a:ext uri="{FF2B5EF4-FFF2-40B4-BE49-F238E27FC236}">
              <a16:creationId xmlns="" xmlns:a16="http://schemas.microsoft.com/office/drawing/2014/main" id="{CDACD594-65FE-4E86-BDF8-73FB2D1FB183}"/>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2" name="5 CuadroTexto" hidden="1">
          <a:extLst>
            <a:ext uri="{FF2B5EF4-FFF2-40B4-BE49-F238E27FC236}">
              <a16:creationId xmlns="" xmlns:a16="http://schemas.microsoft.com/office/drawing/2014/main" id="{F6FDC168-01EE-403B-8CBB-7E467B52E8A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3" name="5 CuadroTexto" hidden="1">
          <a:extLst>
            <a:ext uri="{FF2B5EF4-FFF2-40B4-BE49-F238E27FC236}">
              <a16:creationId xmlns="" xmlns:a16="http://schemas.microsoft.com/office/drawing/2014/main" id="{47110CF5-2F70-4CBA-8FAC-6A0CCB7BD6F3}"/>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4" name="5 CuadroTexto" hidden="1">
          <a:extLst>
            <a:ext uri="{FF2B5EF4-FFF2-40B4-BE49-F238E27FC236}">
              <a16:creationId xmlns="" xmlns:a16="http://schemas.microsoft.com/office/drawing/2014/main" id="{B973B216-563D-4D0A-BDE0-FF67E1CDA2F2}"/>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5" name="5 CuadroTexto" hidden="1">
          <a:extLst>
            <a:ext uri="{FF2B5EF4-FFF2-40B4-BE49-F238E27FC236}">
              <a16:creationId xmlns="" xmlns:a16="http://schemas.microsoft.com/office/drawing/2014/main" id="{D5765DD6-3AC4-4FE9-9691-E169E496120B}"/>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6" name="5 CuadroTexto" hidden="1">
          <a:extLst>
            <a:ext uri="{FF2B5EF4-FFF2-40B4-BE49-F238E27FC236}">
              <a16:creationId xmlns="" xmlns:a16="http://schemas.microsoft.com/office/drawing/2014/main" id="{5FBF232D-8AB1-4E43-ACE1-C325526EEF2E}"/>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7" name="5 CuadroTexto" hidden="1">
          <a:extLst>
            <a:ext uri="{FF2B5EF4-FFF2-40B4-BE49-F238E27FC236}">
              <a16:creationId xmlns="" xmlns:a16="http://schemas.microsoft.com/office/drawing/2014/main" id="{BCAF1BC7-E1FA-48F8-ACE5-66D889060C3D}"/>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8" name="5 CuadroTexto" hidden="1">
          <a:extLst>
            <a:ext uri="{FF2B5EF4-FFF2-40B4-BE49-F238E27FC236}">
              <a16:creationId xmlns="" xmlns:a16="http://schemas.microsoft.com/office/drawing/2014/main" id="{41C89E8A-0987-41EB-AB72-7410A5A73CFE}"/>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414</xdr:row>
      <xdr:rowOff>0</xdr:rowOff>
    </xdr:from>
    <xdr:ext cx="184731" cy="264560"/>
    <xdr:sp macro="" textlink="">
      <xdr:nvSpPr>
        <xdr:cNvPr id="2049" name="5 CuadroTexto" hidden="1">
          <a:extLst>
            <a:ext uri="{FF2B5EF4-FFF2-40B4-BE49-F238E27FC236}">
              <a16:creationId xmlns="" xmlns:a16="http://schemas.microsoft.com/office/drawing/2014/main" id="{29B812BF-3680-49AD-862D-2133A2890BA8}"/>
            </a:ext>
          </a:extLst>
        </xdr:cNvPr>
        <xdr:cNvSpPr txBox="1"/>
      </xdr:nvSpPr>
      <xdr:spPr>
        <a:xfrm>
          <a:off x="6477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twoCellAnchor>
    <xdr:from>
      <xdr:col>7</xdr:col>
      <xdr:colOff>411232</xdr:colOff>
      <xdr:row>360</xdr:row>
      <xdr:rowOff>122859</xdr:rowOff>
    </xdr:from>
    <xdr:to>
      <xdr:col>9</xdr:col>
      <xdr:colOff>420205</xdr:colOff>
      <xdr:row>363</xdr:row>
      <xdr:rowOff>289063</xdr:rowOff>
    </xdr:to>
    <xdr:pic>
      <xdr:nvPicPr>
        <xdr:cNvPr id="2050" name="Imagen 1">
          <a:extLst>
            <a:ext uri="{FF2B5EF4-FFF2-40B4-BE49-F238E27FC236}">
              <a16:creationId xmlns="" xmlns:a16="http://schemas.microsoft.com/office/drawing/2014/main" id="{84F00D6C-D4EF-402C-BFD3-224CC80D3BB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46007" y="637209"/>
          <a:ext cx="2094948" cy="110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647700</xdr:colOff>
      <xdr:row>475</xdr:row>
      <xdr:rowOff>0</xdr:rowOff>
    </xdr:from>
    <xdr:ext cx="184731" cy="264560"/>
    <xdr:sp macro="" textlink="">
      <xdr:nvSpPr>
        <xdr:cNvPr id="2051" name="1 CuadroTexto" hidden="1">
          <a:extLst>
            <a:ext uri="{FF2B5EF4-FFF2-40B4-BE49-F238E27FC236}">
              <a16:creationId xmlns="" xmlns:a16="http://schemas.microsoft.com/office/drawing/2014/main" id="{6995FA68-9751-4BF3-B1FF-C7FC3162BB11}"/>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2" name="3 CuadroTexto" hidden="1">
          <a:extLst>
            <a:ext uri="{FF2B5EF4-FFF2-40B4-BE49-F238E27FC236}">
              <a16:creationId xmlns="" xmlns:a16="http://schemas.microsoft.com/office/drawing/2014/main" id="{59552D35-6B59-4998-AD1C-90608285F6BA}"/>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3" name="5 CuadroTexto" hidden="1">
          <a:extLst>
            <a:ext uri="{FF2B5EF4-FFF2-40B4-BE49-F238E27FC236}">
              <a16:creationId xmlns="" xmlns:a16="http://schemas.microsoft.com/office/drawing/2014/main" id="{A8A13B9A-D535-4BB2-A06A-6C52402FBD51}"/>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4" name="5 CuadroTexto" hidden="1">
          <a:extLst>
            <a:ext uri="{FF2B5EF4-FFF2-40B4-BE49-F238E27FC236}">
              <a16:creationId xmlns="" xmlns:a16="http://schemas.microsoft.com/office/drawing/2014/main" id="{9CE92FD8-5693-4D40-87AE-CD87A88388F1}"/>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5" name="5 CuadroTexto" hidden="1">
          <a:extLst>
            <a:ext uri="{FF2B5EF4-FFF2-40B4-BE49-F238E27FC236}">
              <a16:creationId xmlns="" xmlns:a16="http://schemas.microsoft.com/office/drawing/2014/main" id="{62F7933B-A8A9-4180-8D61-8BA6EF584C10}"/>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6" name="5 CuadroTexto" hidden="1">
          <a:extLst>
            <a:ext uri="{FF2B5EF4-FFF2-40B4-BE49-F238E27FC236}">
              <a16:creationId xmlns="" xmlns:a16="http://schemas.microsoft.com/office/drawing/2014/main" id="{E92A0F4B-5B1F-485B-AC09-C7E22E735B73}"/>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7" name="5 CuadroTexto" hidden="1">
          <a:extLst>
            <a:ext uri="{FF2B5EF4-FFF2-40B4-BE49-F238E27FC236}">
              <a16:creationId xmlns="" xmlns:a16="http://schemas.microsoft.com/office/drawing/2014/main" id="{9B9B8A67-0315-4A05-89BC-246693A7ED9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8" name="5 CuadroTexto" hidden="1">
          <a:extLst>
            <a:ext uri="{FF2B5EF4-FFF2-40B4-BE49-F238E27FC236}">
              <a16:creationId xmlns="" xmlns:a16="http://schemas.microsoft.com/office/drawing/2014/main" id="{432E1A86-0D42-4A36-987E-8447A09A487C}"/>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59" name="5 CuadroTexto" hidden="1">
          <a:extLst>
            <a:ext uri="{FF2B5EF4-FFF2-40B4-BE49-F238E27FC236}">
              <a16:creationId xmlns="" xmlns:a16="http://schemas.microsoft.com/office/drawing/2014/main" id="{142FE484-ED36-4156-B892-1582D165F27B}"/>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0" name="5 CuadroTexto" hidden="1">
          <a:extLst>
            <a:ext uri="{FF2B5EF4-FFF2-40B4-BE49-F238E27FC236}">
              <a16:creationId xmlns="" xmlns:a16="http://schemas.microsoft.com/office/drawing/2014/main" id="{386417CF-2945-472A-A0E9-1651287BE9BC}"/>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1" name="5 CuadroTexto" hidden="1">
          <a:extLst>
            <a:ext uri="{FF2B5EF4-FFF2-40B4-BE49-F238E27FC236}">
              <a16:creationId xmlns="" xmlns:a16="http://schemas.microsoft.com/office/drawing/2014/main" id="{4DA157BF-4755-49BD-AAA4-7FB636C87433}"/>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2" name="5 CuadroTexto" hidden="1">
          <a:extLst>
            <a:ext uri="{FF2B5EF4-FFF2-40B4-BE49-F238E27FC236}">
              <a16:creationId xmlns="" xmlns:a16="http://schemas.microsoft.com/office/drawing/2014/main" id="{7B5C4ACF-E982-43BA-BD84-1C94F34BA58B}"/>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3" name="5 CuadroTexto" hidden="1">
          <a:extLst>
            <a:ext uri="{FF2B5EF4-FFF2-40B4-BE49-F238E27FC236}">
              <a16:creationId xmlns="" xmlns:a16="http://schemas.microsoft.com/office/drawing/2014/main" id="{ADF9FBC5-786F-49A6-8FE2-E8C59288A9B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4" name="5 CuadroTexto" hidden="1">
          <a:extLst>
            <a:ext uri="{FF2B5EF4-FFF2-40B4-BE49-F238E27FC236}">
              <a16:creationId xmlns="" xmlns:a16="http://schemas.microsoft.com/office/drawing/2014/main" id="{E2B9F546-B5AE-4ADF-B746-FAA8FD6F5C3A}"/>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5" name="5 CuadroTexto" hidden="1">
          <a:extLst>
            <a:ext uri="{FF2B5EF4-FFF2-40B4-BE49-F238E27FC236}">
              <a16:creationId xmlns="" xmlns:a16="http://schemas.microsoft.com/office/drawing/2014/main" id="{CAA21469-FA89-4F8B-AE5F-51E494161367}"/>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6" name="5 CuadroTexto" hidden="1">
          <a:extLst>
            <a:ext uri="{FF2B5EF4-FFF2-40B4-BE49-F238E27FC236}">
              <a16:creationId xmlns="" xmlns:a16="http://schemas.microsoft.com/office/drawing/2014/main" id="{508C7B47-9BB2-458D-89D3-536E64308CB9}"/>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7" name="5 CuadroTexto" hidden="1">
          <a:extLst>
            <a:ext uri="{FF2B5EF4-FFF2-40B4-BE49-F238E27FC236}">
              <a16:creationId xmlns="" xmlns:a16="http://schemas.microsoft.com/office/drawing/2014/main" id="{7E046486-0951-4A5A-AC70-23127CA7195E}"/>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8" name="5 CuadroTexto" hidden="1">
          <a:extLst>
            <a:ext uri="{FF2B5EF4-FFF2-40B4-BE49-F238E27FC236}">
              <a16:creationId xmlns="" xmlns:a16="http://schemas.microsoft.com/office/drawing/2014/main" id="{38A6F1CC-EFE4-4969-BD37-DFBF41DAA814}"/>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69" name="5 CuadroTexto" hidden="1">
          <a:extLst>
            <a:ext uri="{FF2B5EF4-FFF2-40B4-BE49-F238E27FC236}">
              <a16:creationId xmlns="" xmlns:a16="http://schemas.microsoft.com/office/drawing/2014/main" id="{806831A3-0406-4E03-8986-A069787A35BC}"/>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0" name="5 CuadroTexto" hidden="1">
          <a:extLst>
            <a:ext uri="{FF2B5EF4-FFF2-40B4-BE49-F238E27FC236}">
              <a16:creationId xmlns="" xmlns:a16="http://schemas.microsoft.com/office/drawing/2014/main" id="{AC00C534-53ED-43D5-9EBD-0138B2E6DA8D}"/>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1" name="5 CuadroTexto" hidden="1">
          <a:extLst>
            <a:ext uri="{FF2B5EF4-FFF2-40B4-BE49-F238E27FC236}">
              <a16:creationId xmlns="" xmlns:a16="http://schemas.microsoft.com/office/drawing/2014/main" id="{63E58EB2-86E5-4252-992D-FEAFCF77633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2" name="5 CuadroTexto" hidden="1">
          <a:extLst>
            <a:ext uri="{FF2B5EF4-FFF2-40B4-BE49-F238E27FC236}">
              <a16:creationId xmlns="" xmlns:a16="http://schemas.microsoft.com/office/drawing/2014/main" id="{D868F2B9-A5CB-47BB-B3FF-FB59B51049C7}"/>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3" name="5 CuadroTexto" hidden="1">
          <a:extLst>
            <a:ext uri="{FF2B5EF4-FFF2-40B4-BE49-F238E27FC236}">
              <a16:creationId xmlns="" xmlns:a16="http://schemas.microsoft.com/office/drawing/2014/main" id="{F1475B6F-E1BA-453E-AA1C-A2A587AC19E3}"/>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4" name="5 CuadroTexto" hidden="1">
          <a:extLst>
            <a:ext uri="{FF2B5EF4-FFF2-40B4-BE49-F238E27FC236}">
              <a16:creationId xmlns="" xmlns:a16="http://schemas.microsoft.com/office/drawing/2014/main" id="{D9E62E83-D11E-49E9-9607-45348825A576}"/>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5" name="5 CuadroTexto" hidden="1">
          <a:extLst>
            <a:ext uri="{FF2B5EF4-FFF2-40B4-BE49-F238E27FC236}">
              <a16:creationId xmlns="" xmlns:a16="http://schemas.microsoft.com/office/drawing/2014/main" id="{286884FC-3D14-428C-B694-31FDA7806A9B}"/>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6" name="5 CuadroTexto" hidden="1">
          <a:extLst>
            <a:ext uri="{FF2B5EF4-FFF2-40B4-BE49-F238E27FC236}">
              <a16:creationId xmlns="" xmlns:a16="http://schemas.microsoft.com/office/drawing/2014/main" id="{FAC14BC2-2289-4458-90A9-011FB96E34C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7" name="5 CuadroTexto" hidden="1">
          <a:extLst>
            <a:ext uri="{FF2B5EF4-FFF2-40B4-BE49-F238E27FC236}">
              <a16:creationId xmlns="" xmlns:a16="http://schemas.microsoft.com/office/drawing/2014/main" id="{168C67EA-BB7F-4181-BC99-4535D100D394}"/>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8" name="5 CuadroTexto" hidden="1">
          <a:extLst>
            <a:ext uri="{FF2B5EF4-FFF2-40B4-BE49-F238E27FC236}">
              <a16:creationId xmlns="" xmlns:a16="http://schemas.microsoft.com/office/drawing/2014/main" id="{54C277F1-239F-45A3-A00C-8B41D5A336EE}"/>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79" name="5 CuadroTexto" hidden="1">
          <a:extLst>
            <a:ext uri="{FF2B5EF4-FFF2-40B4-BE49-F238E27FC236}">
              <a16:creationId xmlns="" xmlns:a16="http://schemas.microsoft.com/office/drawing/2014/main" id="{39B6AF35-BB9B-4214-890D-FD82F2B31261}"/>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0" name="5 CuadroTexto" hidden="1">
          <a:extLst>
            <a:ext uri="{FF2B5EF4-FFF2-40B4-BE49-F238E27FC236}">
              <a16:creationId xmlns="" xmlns:a16="http://schemas.microsoft.com/office/drawing/2014/main" id="{B14337DC-7DC9-48F8-8FC6-46946087C66E}"/>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1" name="5 CuadroTexto" hidden="1">
          <a:extLst>
            <a:ext uri="{FF2B5EF4-FFF2-40B4-BE49-F238E27FC236}">
              <a16:creationId xmlns="" xmlns:a16="http://schemas.microsoft.com/office/drawing/2014/main" id="{20D9651E-FBCF-4DEF-8D08-6D51459BCA12}"/>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2" name="5 CuadroTexto" hidden="1">
          <a:extLst>
            <a:ext uri="{FF2B5EF4-FFF2-40B4-BE49-F238E27FC236}">
              <a16:creationId xmlns="" xmlns:a16="http://schemas.microsoft.com/office/drawing/2014/main" id="{7BCF341D-3E57-4E18-9568-CC6232A0702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3" name="5 CuadroTexto" hidden="1">
          <a:extLst>
            <a:ext uri="{FF2B5EF4-FFF2-40B4-BE49-F238E27FC236}">
              <a16:creationId xmlns="" xmlns:a16="http://schemas.microsoft.com/office/drawing/2014/main" id="{1F3BBEED-99D2-4024-B96B-70BFDCFF228F}"/>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4" name="5 CuadroTexto" hidden="1">
          <a:extLst>
            <a:ext uri="{FF2B5EF4-FFF2-40B4-BE49-F238E27FC236}">
              <a16:creationId xmlns="" xmlns:a16="http://schemas.microsoft.com/office/drawing/2014/main" id="{9F496701-40C7-4C94-B395-BEA0FAB075EF}"/>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5" name="2 CuadroTexto" hidden="1">
          <a:extLst>
            <a:ext uri="{FF2B5EF4-FFF2-40B4-BE49-F238E27FC236}">
              <a16:creationId xmlns="" xmlns:a16="http://schemas.microsoft.com/office/drawing/2014/main" id="{820747A7-4554-416F-B7F8-936A1ACB0BDA}"/>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6" name="5 CuadroTexto" hidden="1">
          <a:extLst>
            <a:ext uri="{FF2B5EF4-FFF2-40B4-BE49-F238E27FC236}">
              <a16:creationId xmlns="" xmlns:a16="http://schemas.microsoft.com/office/drawing/2014/main" id="{2EA9DFD4-5C30-4C5C-8B13-25D3B85FAFB3}"/>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7" name="5 CuadroTexto" hidden="1">
          <a:extLst>
            <a:ext uri="{FF2B5EF4-FFF2-40B4-BE49-F238E27FC236}">
              <a16:creationId xmlns="" xmlns:a16="http://schemas.microsoft.com/office/drawing/2014/main" id="{B6D8D516-9AA0-442F-8700-469F01F7F7EE}"/>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8" name="5 CuadroTexto" hidden="1">
          <a:extLst>
            <a:ext uri="{FF2B5EF4-FFF2-40B4-BE49-F238E27FC236}">
              <a16:creationId xmlns="" xmlns:a16="http://schemas.microsoft.com/office/drawing/2014/main" id="{4723EA0F-0C86-4C16-9358-0EDDBF0F9DA1}"/>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89" name="5 CuadroTexto" hidden="1">
          <a:extLst>
            <a:ext uri="{FF2B5EF4-FFF2-40B4-BE49-F238E27FC236}">
              <a16:creationId xmlns="" xmlns:a16="http://schemas.microsoft.com/office/drawing/2014/main" id="{EC9198DB-EA60-4542-AC5C-7EF70198CDC9}"/>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0" name="5 CuadroTexto" hidden="1">
          <a:extLst>
            <a:ext uri="{FF2B5EF4-FFF2-40B4-BE49-F238E27FC236}">
              <a16:creationId xmlns="" xmlns:a16="http://schemas.microsoft.com/office/drawing/2014/main" id="{A671BF91-A3CC-4E42-9BBA-1534714A500D}"/>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1" name="5 CuadroTexto" hidden="1">
          <a:extLst>
            <a:ext uri="{FF2B5EF4-FFF2-40B4-BE49-F238E27FC236}">
              <a16:creationId xmlns="" xmlns:a16="http://schemas.microsoft.com/office/drawing/2014/main" id="{B689EA60-F249-4D9C-B0D4-782D418CEC8C}"/>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2" name="5 CuadroTexto" hidden="1">
          <a:extLst>
            <a:ext uri="{FF2B5EF4-FFF2-40B4-BE49-F238E27FC236}">
              <a16:creationId xmlns="" xmlns:a16="http://schemas.microsoft.com/office/drawing/2014/main" id="{2FFE6803-EBCB-4A7B-919D-5BDC8C8AF78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3" name="5 CuadroTexto" hidden="1">
          <a:extLst>
            <a:ext uri="{FF2B5EF4-FFF2-40B4-BE49-F238E27FC236}">
              <a16:creationId xmlns="" xmlns:a16="http://schemas.microsoft.com/office/drawing/2014/main" id="{796CB5F9-E2D1-4E98-94C9-F9756B79AD5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4" name="5 CuadroTexto" hidden="1">
          <a:extLst>
            <a:ext uri="{FF2B5EF4-FFF2-40B4-BE49-F238E27FC236}">
              <a16:creationId xmlns="" xmlns:a16="http://schemas.microsoft.com/office/drawing/2014/main" id="{D077C66C-0E1B-4C31-9E57-BD5FD3BDC9A5}"/>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5" name="5 CuadroTexto" hidden="1">
          <a:extLst>
            <a:ext uri="{FF2B5EF4-FFF2-40B4-BE49-F238E27FC236}">
              <a16:creationId xmlns="" xmlns:a16="http://schemas.microsoft.com/office/drawing/2014/main" id="{A44FDF61-FC4D-4D0A-BF0B-D731A71E5730}"/>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6" name="5 CuadroTexto" hidden="1">
          <a:extLst>
            <a:ext uri="{FF2B5EF4-FFF2-40B4-BE49-F238E27FC236}">
              <a16:creationId xmlns="" xmlns:a16="http://schemas.microsoft.com/office/drawing/2014/main" id="{9FD9124C-0D72-4D86-B1A3-DE5D02A0C907}"/>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7" name="5 CuadroTexto" hidden="1">
          <a:extLst>
            <a:ext uri="{FF2B5EF4-FFF2-40B4-BE49-F238E27FC236}">
              <a16:creationId xmlns="" xmlns:a16="http://schemas.microsoft.com/office/drawing/2014/main" id="{249C7310-7FF7-453C-9C45-AD4660522242}"/>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8" name="5 CuadroTexto" hidden="1">
          <a:extLst>
            <a:ext uri="{FF2B5EF4-FFF2-40B4-BE49-F238E27FC236}">
              <a16:creationId xmlns="" xmlns:a16="http://schemas.microsoft.com/office/drawing/2014/main" id="{6C259779-F4CA-4EA5-BC2A-C3DCBDE56EA2}"/>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099" name="5 CuadroTexto" hidden="1">
          <a:extLst>
            <a:ext uri="{FF2B5EF4-FFF2-40B4-BE49-F238E27FC236}">
              <a16:creationId xmlns="" xmlns:a16="http://schemas.microsoft.com/office/drawing/2014/main" id="{858A162A-E1BE-49CF-9F50-D0F9915FCFB4}"/>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0" name="5 CuadroTexto" hidden="1">
          <a:extLst>
            <a:ext uri="{FF2B5EF4-FFF2-40B4-BE49-F238E27FC236}">
              <a16:creationId xmlns="" xmlns:a16="http://schemas.microsoft.com/office/drawing/2014/main" id="{EFE3D7FA-52FE-4C78-8A69-9EB1A8A61514}"/>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1" name="5 CuadroTexto" hidden="1">
          <a:extLst>
            <a:ext uri="{FF2B5EF4-FFF2-40B4-BE49-F238E27FC236}">
              <a16:creationId xmlns="" xmlns:a16="http://schemas.microsoft.com/office/drawing/2014/main" id="{B2054D07-ED4C-4A33-A257-B0D2960ED8C2}"/>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2" name="5 CuadroTexto" hidden="1">
          <a:extLst>
            <a:ext uri="{FF2B5EF4-FFF2-40B4-BE49-F238E27FC236}">
              <a16:creationId xmlns="" xmlns:a16="http://schemas.microsoft.com/office/drawing/2014/main" id="{E977935B-9462-4758-AE99-619411134779}"/>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3" name="5 CuadroTexto" hidden="1">
          <a:extLst>
            <a:ext uri="{FF2B5EF4-FFF2-40B4-BE49-F238E27FC236}">
              <a16:creationId xmlns="" xmlns:a16="http://schemas.microsoft.com/office/drawing/2014/main" id="{5E420CC5-4D7B-431D-BD4F-5F10607C63C3}"/>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4" name="103 CuadroTexto" hidden="1">
          <a:extLst>
            <a:ext uri="{FF2B5EF4-FFF2-40B4-BE49-F238E27FC236}">
              <a16:creationId xmlns="" xmlns:a16="http://schemas.microsoft.com/office/drawing/2014/main" id="{E02BF769-09CF-4456-B567-9F1DCF9D86BA}"/>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5" name="2 CuadroTexto" hidden="1">
          <a:extLst>
            <a:ext uri="{FF2B5EF4-FFF2-40B4-BE49-F238E27FC236}">
              <a16:creationId xmlns="" xmlns:a16="http://schemas.microsoft.com/office/drawing/2014/main" id="{4DBAB750-660A-4C42-A75D-E57D53FBF5D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6" name="106 CuadroTexto" hidden="1">
          <a:extLst>
            <a:ext uri="{FF2B5EF4-FFF2-40B4-BE49-F238E27FC236}">
              <a16:creationId xmlns="" xmlns:a16="http://schemas.microsoft.com/office/drawing/2014/main" id="{0991615F-020A-4567-8494-D6EABBB9C81F}"/>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7" name="2 CuadroTexto" hidden="1">
          <a:extLst>
            <a:ext uri="{FF2B5EF4-FFF2-40B4-BE49-F238E27FC236}">
              <a16:creationId xmlns="" xmlns:a16="http://schemas.microsoft.com/office/drawing/2014/main" id="{2BC3A207-F567-4618-9EB3-BC177E8A93D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8" name="5 CuadroTexto" hidden="1">
          <a:extLst>
            <a:ext uri="{FF2B5EF4-FFF2-40B4-BE49-F238E27FC236}">
              <a16:creationId xmlns="" xmlns:a16="http://schemas.microsoft.com/office/drawing/2014/main" id="{C5F22228-EA67-43AF-A85D-48E23351430B}"/>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09" name="5 CuadroTexto" hidden="1">
          <a:extLst>
            <a:ext uri="{FF2B5EF4-FFF2-40B4-BE49-F238E27FC236}">
              <a16:creationId xmlns="" xmlns:a16="http://schemas.microsoft.com/office/drawing/2014/main" id="{8DA6183B-498A-4A75-AC75-D5512FD428C2}"/>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0" name="5 CuadroTexto" hidden="1">
          <a:extLst>
            <a:ext uri="{FF2B5EF4-FFF2-40B4-BE49-F238E27FC236}">
              <a16:creationId xmlns="" xmlns:a16="http://schemas.microsoft.com/office/drawing/2014/main" id="{2F3A83E6-D5F5-40FC-8AAE-7B3BE79CAE09}"/>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1" name="5 CuadroTexto" hidden="1">
          <a:extLst>
            <a:ext uri="{FF2B5EF4-FFF2-40B4-BE49-F238E27FC236}">
              <a16:creationId xmlns="" xmlns:a16="http://schemas.microsoft.com/office/drawing/2014/main" id="{A0FF1DCE-70EB-4D3D-B8EC-784A6538B27A}"/>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2" name="5 CuadroTexto" hidden="1">
          <a:extLst>
            <a:ext uri="{FF2B5EF4-FFF2-40B4-BE49-F238E27FC236}">
              <a16:creationId xmlns="" xmlns:a16="http://schemas.microsoft.com/office/drawing/2014/main" id="{3EDB5D6C-794E-41E0-BEF3-2184EFB00722}"/>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3" name="5 CuadroTexto" hidden="1">
          <a:extLst>
            <a:ext uri="{FF2B5EF4-FFF2-40B4-BE49-F238E27FC236}">
              <a16:creationId xmlns="" xmlns:a16="http://schemas.microsoft.com/office/drawing/2014/main" id="{ADF6D0E5-D1A7-4524-B95B-008FFE153743}"/>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4" name="5 CuadroTexto" hidden="1">
          <a:extLst>
            <a:ext uri="{FF2B5EF4-FFF2-40B4-BE49-F238E27FC236}">
              <a16:creationId xmlns="" xmlns:a16="http://schemas.microsoft.com/office/drawing/2014/main" id="{95A494DF-BB09-4CA3-89DF-3955719CC0B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5" name="5 CuadroTexto" hidden="1">
          <a:extLst>
            <a:ext uri="{FF2B5EF4-FFF2-40B4-BE49-F238E27FC236}">
              <a16:creationId xmlns="" xmlns:a16="http://schemas.microsoft.com/office/drawing/2014/main" id="{5B6D7662-C3E9-41D2-B0A9-89066D8AAD93}"/>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6" name="5 CuadroTexto" hidden="1">
          <a:extLst>
            <a:ext uri="{FF2B5EF4-FFF2-40B4-BE49-F238E27FC236}">
              <a16:creationId xmlns="" xmlns:a16="http://schemas.microsoft.com/office/drawing/2014/main" id="{1A220A19-EB24-44E7-A955-977E37ABBDB4}"/>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7" name="5 CuadroTexto" hidden="1">
          <a:extLst>
            <a:ext uri="{FF2B5EF4-FFF2-40B4-BE49-F238E27FC236}">
              <a16:creationId xmlns="" xmlns:a16="http://schemas.microsoft.com/office/drawing/2014/main" id="{B1A809DB-D7D4-47B3-8381-F0ECDE798370}"/>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8" name="5 CuadroTexto" hidden="1">
          <a:extLst>
            <a:ext uri="{FF2B5EF4-FFF2-40B4-BE49-F238E27FC236}">
              <a16:creationId xmlns="" xmlns:a16="http://schemas.microsoft.com/office/drawing/2014/main" id="{1D5E2D59-4681-4B58-BD17-BA339D28D309}"/>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19" name="5 CuadroTexto" hidden="1">
          <a:extLst>
            <a:ext uri="{FF2B5EF4-FFF2-40B4-BE49-F238E27FC236}">
              <a16:creationId xmlns="" xmlns:a16="http://schemas.microsoft.com/office/drawing/2014/main" id="{002FE8C2-91E5-4370-88D3-7C4471AC44E5}"/>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20" name="5 CuadroTexto" hidden="1">
          <a:extLst>
            <a:ext uri="{FF2B5EF4-FFF2-40B4-BE49-F238E27FC236}">
              <a16:creationId xmlns="" xmlns:a16="http://schemas.microsoft.com/office/drawing/2014/main" id="{F2B6C1C2-0F83-4A0B-B982-04877EC2196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21" name="5 CuadroTexto" hidden="1">
          <a:extLst>
            <a:ext uri="{FF2B5EF4-FFF2-40B4-BE49-F238E27FC236}">
              <a16:creationId xmlns="" xmlns:a16="http://schemas.microsoft.com/office/drawing/2014/main" id="{5B31F913-6306-4BB6-9893-8C16B5EF9276}"/>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22" name="5 CuadroTexto" hidden="1">
          <a:extLst>
            <a:ext uri="{FF2B5EF4-FFF2-40B4-BE49-F238E27FC236}">
              <a16:creationId xmlns="" xmlns:a16="http://schemas.microsoft.com/office/drawing/2014/main" id="{1352D7E3-6279-4DBC-99F1-6EE599068168}"/>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475</xdr:row>
      <xdr:rowOff>0</xdr:rowOff>
    </xdr:from>
    <xdr:ext cx="184731" cy="264560"/>
    <xdr:sp macro="" textlink="">
      <xdr:nvSpPr>
        <xdr:cNvPr id="2123" name="5 CuadroTexto" hidden="1">
          <a:extLst>
            <a:ext uri="{FF2B5EF4-FFF2-40B4-BE49-F238E27FC236}">
              <a16:creationId xmlns="" xmlns:a16="http://schemas.microsoft.com/office/drawing/2014/main" id="{7B893097-8F92-4B59-832B-3E52B14794FB}"/>
            </a:ext>
          </a:extLst>
        </xdr:cNvPr>
        <xdr:cNvSpPr txBox="1"/>
      </xdr:nvSpPr>
      <xdr:spPr>
        <a:xfrm>
          <a:off x="6477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twoCellAnchor>
    <xdr:from>
      <xdr:col>5</xdr:col>
      <xdr:colOff>39158</xdr:colOff>
      <xdr:row>451</xdr:row>
      <xdr:rowOff>244475</xdr:rowOff>
    </xdr:from>
    <xdr:to>
      <xdr:col>7</xdr:col>
      <xdr:colOff>413808</xdr:colOff>
      <xdr:row>454</xdr:row>
      <xdr:rowOff>316442</xdr:rowOff>
    </xdr:to>
    <xdr:pic>
      <xdr:nvPicPr>
        <xdr:cNvPr id="2124" name="Imagen 1">
          <a:extLst>
            <a:ext uri="{FF2B5EF4-FFF2-40B4-BE49-F238E27FC236}">
              <a16:creationId xmlns="" xmlns:a16="http://schemas.microsoft.com/office/drawing/2014/main" id="{4452C4B6-CB95-4A40-A77C-86BA98309A2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3558" y="873125"/>
          <a:ext cx="2432050" cy="1138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647700</xdr:colOff>
      <xdr:row>485</xdr:row>
      <xdr:rowOff>0</xdr:rowOff>
    </xdr:from>
    <xdr:ext cx="184731" cy="264560"/>
    <xdr:sp macro="" textlink="">
      <xdr:nvSpPr>
        <xdr:cNvPr id="2125" name="1 CuadroTexto" hidden="1">
          <a:extLst>
            <a:ext uri="{FF2B5EF4-FFF2-40B4-BE49-F238E27FC236}">
              <a16:creationId xmlns="" xmlns:a16="http://schemas.microsoft.com/office/drawing/2014/main" id="{6A9AC793-67D4-4594-8D46-07D35789FA81}"/>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26" name="3 CuadroTexto" hidden="1">
          <a:extLst>
            <a:ext uri="{FF2B5EF4-FFF2-40B4-BE49-F238E27FC236}">
              <a16:creationId xmlns="" xmlns:a16="http://schemas.microsoft.com/office/drawing/2014/main" id="{ECFB698D-C3D4-4C5F-AD22-ED72158AB0AC}"/>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27" name="5 CuadroTexto" hidden="1">
          <a:extLst>
            <a:ext uri="{FF2B5EF4-FFF2-40B4-BE49-F238E27FC236}">
              <a16:creationId xmlns="" xmlns:a16="http://schemas.microsoft.com/office/drawing/2014/main" id="{8456AB14-CDFF-4A3E-BD96-F612766A93F1}"/>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28" name="5 CuadroTexto" hidden="1">
          <a:extLst>
            <a:ext uri="{FF2B5EF4-FFF2-40B4-BE49-F238E27FC236}">
              <a16:creationId xmlns="" xmlns:a16="http://schemas.microsoft.com/office/drawing/2014/main" id="{D1630625-8A68-41F6-B07C-D6554C7E0F77}"/>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29" name="5 CuadroTexto" hidden="1">
          <a:extLst>
            <a:ext uri="{FF2B5EF4-FFF2-40B4-BE49-F238E27FC236}">
              <a16:creationId xmlns="" xmlns:a16="http://schemas.microsoft.com/office/drawing/2014/main" id="{4BAE0E16-B0BE-4E8F-8D75-497FFD0AF3A5}"/>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0" name="5 CuadroTexto" hidden="1">
          <a:extLst>
            <a:ext uri="{FF2B5EF4-FFF2-40B4-BE49-F238E27FC236}">
              <a16:creationId xmlns="" xmlns:a16="http://schemas.microsoft.com/office/drawing/2014/main" id="{ED9D5E35-85FC-428C-9C31-BBB496B0D56E}"/>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1" name="5 CuadroTexto" hidden="1">
          <a:extLst>
            <a:ext uri="{FF2B5EF4-FFF2-40B4-BE49-F238E27FC236}">
              <a16:creationId xmlns="" xmlns:a16="http://schemas.microsoft.com/office/drawing/2014/main" id="{D300A259-91AD-4EA4-BC0B-45495E7B8427}"/>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2" name="5 CuadroTexto" hidden="1">
          <a:extLst>
            <a:ext uri="{FF2B5EF4-FFF2-40B4-BE49-F238E27FC236}">
              <a16:creationId xmlns="" xmlns:a16="http://schemas.microsoft.com/office/drawing/2014/main" id="{44578C05-CFF9-4143-8BE9-14ED3DAAF8ED}"/>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3" name="5 CuadroTexto" hidden="1">
          <a:extLst>
            <a:ext uri="{FF2B5EF4-FFF2-40B4-BE49-F238E27FC236}">
              <a16:creationId xmlns="" xmlns:a16="http://schemas.microsoft.com/office/drawing/2014/main" id="{B10F156B-23EB-4747-BB86-8D7856063CAD}"/>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4" name="5 CuadroTexto" hidden="1">
          <a:extLst>
            <a:ext uri="{FF2B5EF4-FFF2-40B4-BE49-F238E27FC236}">
              <a16:creationId xmlns="" xmlns:a16="http://schemas.microsoft.com/office/drawing/2014/main" id="{5F595665-AC04-45BE-A806-CC79F3FC0684}"/>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5" name="5 CuadroTexto" hidden="1">
          <a:extLst>
            <a:ext uri="{FF2B5EF4-FFF2-40B4-BE49-F238E27FC236}">
              <a16:creationId xmlns="" xmlns:a16="http://schemas.microsoft.com/office/drawing/2014/main" id="{EB989F83-29DE-410A-B47F-242DEC168E8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6" name="5 CuadroTexto" hidden="1">
          <a:extLst>
            <a:ext uri="{FF2B5EF4-FFF2-40B4-BE49-F238E27FC236}">
              <a16:creationId xmlns="" xmlns:a16="http://schemas.microsoft.com/office/drawing/2014/main" id="{8FF79714-4CE8-4167-BE82-B0988EF9C207}"/>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7" name="5 CuadroTexto" hidden="1">
          <a:extLst>
            <a:ext uri="{FF2B5EF4-FFF2-40B4-BE49-F238E27FC236}">
              <a16:creationId xmlns="" xmlns:a16="http://schemas.microsoft.com/office/drawing/2014/main" id="{0430E3D5-C3D9-4420-A3CF-D4333B810253}"/>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8" name="5 CuadroTexto" hidden="1">
          <a:extLst>
            <a:ext uri="{FF2B5EF4-FFF2-40B4-BE49-F238E27FC236}">
              <a16:creationId xmlns="" xmlns:a16="http://schemas.microsoft.com/office/drawing/2014/main" id="{86298973-1652-49D9-95E1-1A4AD5CA4A21}"/>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39" name="5 CuadroTexto" hidden="1">
          <a:extLst>
            <a:ext uri="{FF2B5EF4-FFF2-40B4-BE49-F238E27FC236}">
              <a16:creationId xmlns="" xmlns:a16="http://schemas.microsoft.com/office/drawing/2014/main" id="{B6152D1E-8D45-4D6F-98FB-DDA3828EB99E}"/>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0" name="5 CuadroTexto" hidden="1">
          <a:extLst>
            <a:ext uri="{FF2B5EF4-FFF2-40B4-BE49-F238E27FC236}">
              <a16:creationId xmlns="" xmlns:a16="http://schemas.microsoft.com/office/drawing/2014/main" id="{33A7DF32-ECB2-43E7-AA3D-177E2B07C494}"/>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1" name="5 CuadroTexto" hidden="1">
          <a:extLst>
            <a:ext uri="{FF2B5EF4-FFF2-40B4-BE49-F238E27FC236}">
              <a16:creationId xmlns="" xmlns:a16="http://schemas.microsoft.com/office/drawing/2014/main" id="{4BFC3745-D9DD-4D79-8217-4604CC473E9B}"/>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2" name="5 CuadroTexto" hidden="1">
          <a:extLst>
            <a:ext uri="{FF2B5EF4-FFF2-40B4-BE49-F238E27FC236}">
              <a16:creationId xmlns="" xmlns:a16="http://schemas.microsoft.com/office/drawing/2014/main" id="{AE240DA7-E250-490E-9539-956A84D84683}"/>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3" name="5 CuadroTexto" hidden="1">
          <a:extLst>
            <a:ext uri="{FF2B5EF4-FFF2-40B4-BE49-F238E27FC236}">
              <a16:creationId xmlns="" xmlns:a16="http://schemas.microsoft.com/office/drawing/2014/main" id="{9A292B6E-5B38-4A09-A3E5-C3B30A560D6D}"/>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4" name="5 CuadroTexto" hidden="1">
          <a:extLst>
            <a:ext uri="{FF2B5EF4-FFF2-40B4-BE49-F238E27FC236}">
              <a16:creationId xmlns="" xmlns:a16="http://schemas.microsoft.com/office/drawing/2014/main" id="{DC666E4F-8F22-4046-8A44-36F5433FC8D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5" name="5 CuadroTexto" hidden="1">
          <a:extLst>
            <a:ext uri="{FF2B5EF4-FFF2-40B4-BE49-F238E27FC236}">
              <a16:creationId xmlns="" xmlns:a16="http://schemas.microsoft.com/office/drawing/2014/main" id="{F8B16DEE-45BE-4270-8243-289ED3CB78AD}"/>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6" name="5 CuadroTexto" hidden="1">
          <a:extLst>
            <a:ext uri="{FF2B5EF4-FFF2-40B4-BE49-F238E27FC236}">
              <a16:creationId xmlns="" xmlns:a16="http://schemas.microsoft.com/office/drawing/2014/main" id="{8558EBE1-0E0B-4EFD-AF02-317962F293BA}"/>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7" name="5 CuadroTexto" hidden="1">
          <a:extLst>
            <a:ext uri="{FF2B5EF4-FFF2-40B4-BE49-F238E27FC236}">
              <a16:creationId xmlns="" xmlns:a16="http://schemas.microsoft.com/office/drawing/2014/main" id="{57512CA8-F156-44AD-856C-A5F1F8452C6B}"/>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8" name="5 CuadroTexto" hidden="1">
          <a:extLst>
            <a:ext uri="{FF2B5EF4-FFF2-40B4-BE49-F238E27FC236}">
              <a16:creationId xmlns="" xmlns:a16="http://schemas.microsoft.com/office/drawing/2014/main" id="{992A6B13-66A9-4787-99FB-9030A6F2CB9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49" name="5 CuadroTexto" hidden="1">
          <a:extLst>
            <a:ext uri="{FF2B5EF4-FFF2-40B4-BE49-F238E27FC236}">
              <a16:creationId xmlns="" xmlns:a16="http://schemas.microsoft.com/office/drawing/2014/main" id="{E87BA6DD-A2DE-49FA-AB97-0B7566D86F8C}"/>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0" name="5 CuadroTexto" hidden="1">
          <a:extLst>
            <a:ext uri="{FF2B5EF4-FFF2-40B4-BE49-F238E27FC236}">
              <a16:creationId xmlns="" xmlns:a16="http://schemas.microsoft.com/office/drawing/2014/main" id="{A3A2ACB5-3DE1-4316-BF29-7862505160FC}"/>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1" name="5 CuadroTexto" hidden="1">
          <a:extLst>
            <a:ext uri="{FF2B5EF4-FFF2-40B4-BE49-F238E27FC236}">
              <a16:creationId xmlns="" xmlns:a16="http://schemas.microsoft.com/office/drawing/2014/main" id="{C5F23369-BCEA-400F-A9B3-B55AFAFDA085}"/>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2" name="5 CuadroTexto" hidden="1">
          <a:extLst>
            <a:ext uri="{FF2B5EF4-FFF2-40B4-BE49-F238E27FC236}">
              <a16:creationId xmlns="" xmlns:a16="http://schemas.microsoft.com/office/drawing/2014/main" id="{7BB3CFF1-3416-48BC-9488-B8D186C59298}"/>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3" name="5 CuadroTexto" hidden="1">
          <a:extLst>
            <a:ext uri="{FF2B5EF4-FFF2-40B4-BE49-F238E27FC236}">
              <a16:creationId xmlns="" xmlns:a16="http://schemas.microsoft.com/office/drawing/2014/main" id="{FE3D7AF8-A5DF-4852-84FA-ED8CDA29D138}"/>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4" name="5 CuadroTexto" hidden="1">
          <a:extLst>
            <a:ext uri="{FF2B5EF4-FFF2-40B4-BE49-F238E27FC236}">
              <a16:creationId xmlns="" xmlns:a16="http://schemas.microsoft.com/office/drawing/2014/main" id="{A67DC8A1-2313-4430-B47D-DAFAC181AF3F}"/>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5" name="5 CuadroTexto" hidden="1">
          <a:extLst>
            <a:ext uri="{FF2B5EF4-FFF2-40B4-BE49-F238E27FC236}">
              <a16:creationId xmlns="" xmlns:a16="http://schemas.microsoft.com/office/drawing/2014/main" id="{B84DBC81-0CE1-4831-9A4A-5F63AD3FA683}"/>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6" name="5 CuadroTexto" hidden="1">
          <a:extLst>
            <a:ext uri="{FF2B5EF4-FFF2-40B4-BE49-F238E27FC236}">
              <a16:creationId xmlns="" xmlns:a16="http://schemas.microsoft.com/office/drawing/2014/main" id="{019457CF-4B63-4D0B-A553-F06E42B59CAF}"/>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7" name="5 CuadroTexto" hidden="1">
          <a:extLst>
            <a:ext uri="{FF2B5EF4-FFF2-40B4-BE49-F238E27FC236}">
              <a16:creationId xmlns="" xmlns:a16="http://schemas.microsoft.com/office/drawing/2014/main" id="{7CF4DA67-909C-4293-B11B-38BCC9CB75E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8" name="5 CuadroTexto" hidden="1">
          <a:extLst>
            <a:ext uri="{FF2B5EF4-FFF2-40B4-BE49-F238E27FC236}">
              <a16:creationId xmlns="" xmlns:a16="http://schemas.microsoft.com/office/drawing/2014/main" id="{9C42105B-9B9E-407A-8714-131E4C8CFA66}"/>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59" name="2 CuadroTexto" hidden="1">
          <a:extLst>
            <a:ext uri="{FF2B5EF4-FFF2-40B4-BE49-F238E27FC236}">
              <a16:creationId xmlns="" xmlns:a16="http://schemas.microsoft.com/office/drawing/2014/main" id="{026C656C-5C4B-4EA5-A7EF-8F2616A0A45B}"/>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0" name="5 CuadroTexto" hidden="1">
          <a:extLst>
            <a:ext uri="{FF2B5EF4-FFF2-40B4-BE49-F238E27FC236}">
              <a16:creationId xmlns="" xmlns:a16="http://schemas.microsoft.com/office/drawing/2014/main" id="{C0EE5BD9-602B-4AA2-B7CE-74D9DE9B7241}"/>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1" name="5 CuadroTexto" hidden="1">
          <a:extLst>
            <a:ext uri="{FF2B5EF4-FFF2-40B4-BE49-F238E27FC236}">
              <a16:creationId xmlns="" xmlns:a16="http://schemas.microsoft.com/office/drawing/2014/main" id="{588BA926-8CB2-4C70-AEC5-B71078D10D3D}"/>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2" name="5 CuadroTexto" hidden="1">
          <a:extLst>
            <a:ext uri="{FF2B5EF4-FFF2-40B4-BE49-F238E27FC236}">
              <a16:creationId xmlns="" xmlns:a16="http://schemas.microsoft.com/office/drawing/2014/main" id="{C3325779-C853-4F72-B2B1-145F732003F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3" name="5 CuadroTexto" hidden="1">
          <a:extLst>
            <a:ext uri="{FF2B5EF4-FFF2-40B4-BE49-F238E27FC236}">
              <a16:creationId xmlns="" xmlns:a16="http://schemas.microsoft.com/office/drawing/2014/main" id="{85B9C672-11AF-4CA4-856D-5EAEB85C089F}"/>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4" name="5 CuadroTexto" hidden="1">
          <a:extLst>
            <a:ext uri="{FF2B5EF4-FFF2-40B4-BE49-F238E27FC236}">
              <a16:creationId xmlns="" xmlns:a16="http://schemas.microsoft.com/office/drawing/2014/main" id="{1410FFAB-71C5-44DC-AB0F-7207B2677B6A}"/>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5" name="5 CuadroTexto" hidden="1">
          <a:extLst>
            <a:ext uri="{FF2B5EF4-FFF2-40B4-BE49-F238E27FC236}">
              <a16:creationId xmlns="" xmlns:a16="http://schemas.microsoft.com/office/drawing/2014/main" id="{E1DF9B5B-24D3-4DDF-8414-29C6B0B33409}"/>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6" name="5 CuadroTexto" hidden="1">
          <a:extLst>
            <a:ext uri="{FF2B5EF4-FFF2-40B4-BE49-F238E27FC236}">
              <a16:creationId xmlns="" xmlns:a16="http://schemas.microsoft.com/office/drawing/2014/main" id="{D5CF408B-0CD0-4FCE-B3A1-92C698A87BF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7" name="5 CuadroTexto" hidden="1">
          <a:extLst>
            <a:ext uri="{FF2B5EF4-FFF2-40B4-BE49-F238E27FC236}">
              <a16:creationId xmlns="" xmlns:a16="http://schemas.microsoft.com/office/drawing/2014/main" id="{3ECD9559-E3FF-4A23-9F7B-0FA85AEF2B23}"/>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8" name="5 CuadroTexto" hidden="1">
          <a:extLst>
            <a:ext uri="{FF2B5EF4-FFF2-40B4-BE49-F238E27FC236}">
              <a16:creationId xmlns="" xmlns:a16="http://schemas.microsoft.com/office/drawing/2014/main" id="{D9EE2196-F93D-4FB0-9715-3889B4552286}"/>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69" name="5 CuadroTexto" hidden="1">
          <a:extLst>
            <a:ext uri="{FF2B5EF4-FFF2-40B4-BE49-F238E27FC236}">
              <a16:creationId xmlns="" xmlns:a16="http://schemas.microsoft.com/office/drawing/2014/main" id="{8CE425C4-08D6-4F34-9632-13CB9225C33B}"/>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0" name="5 CuadroTexto" hidden="1">
          <a:extLst>
            <a:ext uri="{FF2B5EF4-FFF2-40B4-BE49-F238E27FC236}">
              <a16:creationId xmlns="" xmlns:a16="http://schemas.microsoft.com/office/drawing/2014/main" id="{7365AE66-19E6-4C7A-8F67-B63F49EAF7D9}"/>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1" name="5 CuadroTexto" hidden="1">
          <a:extLst>
            <a:ext uri="{FF2B5EF4-FFF2-40B4-BE49-F238E27FC236}">
              <a16:creationId xmlns="" xmlns:a16="http://schemas.microsoft.com/office/drawing/2014/main" id="{6FAAE28E-1610-4A28-A93F-4EFB1B33EE83}"/>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2" name="5 CuadroTexto" hidden="1">
          <a:extLst>
            <a:ext uri="{FF2B5EF4-FFF2-40B4-BE49-F238E27FC236}">
              <a16:creationId xmlns="" xmlns:a16="http://schemas.microsoft.com/office/drawing/2014/main" id="{6900B131-0A6B-44E1-8258-B44412C775BB}"/>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3" name="5 CuadroTexto" hidden="1">
          <a:extLst>
            <a:ext uri="{FF2B5EF4-FFF2-40B4-BE49-F238E27FC236}">
              <a16:creationId xmlns="" xmlns:a16="http://schemas.microsoft.com/office/drawing/2014/main" id="{41AA24A6-D25B-4608-BDEC-BCB4D80C3BA1}"/>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4" name="5 CuadroTexto" hidden="1">
          <a:extLst>
            <a:ext uri="{FF2B5EF4-FFF2-40B4-BE49-F238E27FC236}">
              <a16:creationId xmlns="" xmlns:a16="http://schemas.microsoft.com/office/drawing/2014/main" id="{1097B268-D8F7-4D1A-AD4C-AC5D367EEBF7}"/>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5" name="5 CuadroTexto" hidden="1">
          <a:extLst>
            <a:ext uri="{FF2B5EF4-FFF2-40B4-BE49-F238E27FC236}">
              <a16:creationId xmlns="" xmlns:a16="http://schemas.microsoft.com/office/drawing/2014/main" id="{7245F47E-0E90-4109-A232-D9E6CADCBDCB}"/>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6" name="5 CuadroTexto" hidden="1">
          <a:extLst>
            <a:ext uri="{FF2B5EF4-FFF2-40B4-BE49-F238E27FC236}">
              <a16:creationId xmlns="" xmlns:a16="http://schemas.microsoft.com/office/drawing/2014/main" id="{CE1D67AA-CAAD-4DBF-BF27-36791416BEC1}"/>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7" name="5 CuadroTexto" hidden="1">
          <a:extLst>
            <a:ext uri="{FF2B5EF4-FFF2-40B4-BE49-F238E27FC236}">
              <a16:creationId xmlns="" xmlns:a16="http://schemas.microsoft.com/office/drawing/2014/main" id="{C88B1EDD-9EF7-410F-A484-7497C8E2A4A0}"/>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8" name="103 CuadroTexto" hidden="1">
          <a:extLst>
            <a:ext uri="{FF2B5EF4-FFF2-40B4-BE49-F238E27FC236}">
              <a16:creationId xmlns="" xmlns:a16="http://schemas.microsoft.com/office/drawing/2014/main" id="{F9C7CB40-FA2E-4663-8CA0-C06BC3456167}"/>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79" name="2 CuadroTexto" hidden="1">
          <a:extLst>
            <a:ext uri="{FF2B5EF4-FFF2-40B4-BE49-F238E27FC236}">
              <a16:creationId xmlns="" xmlns:a16="http://schemas.microsoft.com/office/drawing/2014/main" id="{61557853-7DE7-477E-9698-DC15A504C46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0" name="106 CuadroTexto" hidden="1">
          <a:extLst>
            <a:ext uri="{FF2B5EF4-FFF2-40B4-BE49-F238E27FC236}">
              <a16:creationId xmlns="" xmlns:a16="http://schemas.microsoft.com/office/drawing/2014/main" id="{B4478911-C396-4A66-8E4C-13F43285D33F}"/>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1" name="2 CuadroTexto" hidden="1">
          <a:extLst>
            <a:ext uri="{FF2B5EF4-FFF2-40B4-BE49-F238E27FC236}">
              <a16:creationId xmlns="" xmlns:a16="http://schemas.microsoft.com/office/drawing/2014/main" id="{2D5E82AC-204E-4F5C-A1FA-0C8EAED77B76}"/>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2" name="5 CuadroTexto" hidden="1">
          <a:extLst>
            <a:ext uri="{FF2B5EF4-FFF2-40B4-BE49-F238E27FC236}">
              <a16:creationId xmlns="" xmlns:a16="http://schemas.microsoft.com/office/drawing/2014/main" id="{D536253A-63B2-4A18-B093-29305C89000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3" name="5 CuadroTexto" hidden="1">
          <a:extLst>
            <a:ext uri="{FF2B5EF4-FFF2-40B4-BE49-F238E27FC236}">
              <a16:creationId xmlns="" xmlns:a16="http://schemas.microsoft.com/office/drawing/2014/main" id="{7424B124-32E9-4096-ADE8-51C5CB713A10}"/>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4" name="5 CuadroTexto" hidden="1">
          <a:extLst>
            <a:ext uri="{FF2B5EF4-FFF2-40B4-BE49-F238E27FC236}">
              <a16:creationId xmlns="" xmlns:a16="http://schemas.microsoft.com/office/drawing/2014/main" id="{59E47801-7CA6-41A4-8A2A-FF9A38614AB6}"/>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5" name="5 CuadroTexto" hidden="1">
          <a:extLst>
            <a:ext uri="{FF2B5EF4-FFF2-40B4-BE49-F238E27FC236}">
              <a16:creationId xmlns="" xmlns:a16="http://schemas.microsoft.com/office/drawing/2014/main" id="{D10AC1A9-C854-485A-80AE-0B525121624A}"/>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6" name="5 CuadroTexto" hidden="1">
          <a:extLst>
            <a:ext uri="{FF2B5EF4-FFF2-40B4-BE49-F238E27FC236}">
              <a16:creationId xmlns="" xmlns:a16="http://schemas.microsoft.com/office/drawing/2014/main" id="{17A0D4C1-E0B0-48DB-B18C-F4B8BCC19869}"/>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7" name="5 CuadroTexto" hidden="1">
          <a:extLst>
            <a:ext uri="{FF2B5EF4-FFF2-40B4-BE49-F238E27FC236}">
              <a16:creationId xmlns="" xmlns:a16="http://schemas.microsoft.com/office/drawing/2014/main" id="{F4271712-45A1-4604-B53D-0F99156AE5E5}"/>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8" name="5 CuadroTexto" hidden="1">
          <a:extLst>
            <a:ext uri="{FF2B5EF4-FFF2-40B4-BE49-F238E27FC236}">
              <a16:creationId xmlns="" xmlns:a16="http://schemas.microsoft.com/office/drawing/2014/main" id="{C0E55FC1-6D37-44F3-BC20-51905CF94476}"/>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89" name="5 CuadroTexto" hidden="1">
          <a:extLst>
            <a:ext uri="{FF2B5EF4-FFF2-40B4-BE49-F238E27FC236}">
              <a16:creationId xmlns="" xmlns:a16="http://schemas.microsoft.com/office/drawing/2014/main" id="{7A9CDE92-9361-4D61-B3CB-D65DC380572B}"/>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0" name="5 CuadroTexto" hidden="1">
          <a:extLst>
            <a:ext uri="{FF2B5EF4-FFF2-40B4-BE49-F238E27FC236}">
              <a16:creationId xmlns="" xmlns:a16="http://schemas.microsoft.com/office/drawing/2014/main" id="{C7E212BE-9119-4ACD-9264-9F9037B33F70}"/>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1" name="5 CuadroTexto" hidden="1">
          <a:extLst>
            <a:ext uri="{FF2B5EF4-FFF2-40B4-BE49-F238E27FC236}">
              <a16:creationId xmlns="" xmlns:a16="http://schemas.microsoft.com/office/drawing/2014/main" id="{9602E256-4672-4F46-AA51-F5D4E04336CE}"/>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2" name="5 CuadroTexto" hidden="1">
          <a:extLst>
            <a:ext uri="{FF2B5EF4-FFF2-40B4-BE49-F238E27FC236}">
              <a16:creationId xmlns="" xmlns:a16="http://schemas.microsoft.com/office/drawing/2014/main" id="{BD445CDA-C1E5-44BE-8BA6-B7EA90B13FDC}"/>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3" name="5 CuadroTexto" hidden="1">
          <a:extLst>
            <a:ext uri="{FF2B5EF4-FFF2-40B4-BE49-F238E27FC236}">
              <a16:creationId xmlns="" xmlns:a16="http://schemas.microsoft.com/office/drawing/2014/main" id="{02E602B9-50E3-4B26-AA5F-0A106270A994}"/>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4" name="5 CuadroTexto" hidden="1">
          <a:extLst>
            <a:ext uri="{FF2B5EF4-FFF2-40B4-BE49-F238E27FC236}">
              <a16:creationId xmlns="" xmlns:a16="http://schemas.microsoft.com/office/drawing/2014/main" id="{9E8EBF7B-27CA-4386-9259-E3C98BC0BAD8}"/>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5" name="5 CuadroTexto" hidden="1">
          <a:extLst>
            <a:ext uri="{FF2B5EF4-FFF2-40B4-BE49-F238E27FC236}">
              <a16:creationId xmlns="" xmlns:a16="http://schemas.microsoft.com/office/drawing/2014/main" id="{D15C44EF-349E-4B64-ADF2-D5E107B388EE}"/>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6" name="5 CuadroTexto" hidden="1">
          <a:extLst>
            <a:ext uri="{FF2B5EF4-FFF2-40B4-BE49-F238E27FC236}">
              <a16:creationId xmlns="" xmlns:a16="http://schemas.microsoft.com/office/drawing/2014/main" id="{DB60B02D-8E5A-49A8-9744-D4D22629EC51}"/>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485</xdr:row>
      <xdr:rowOff>0</xdr:rowOff>
    </xdr:from>
    <xdr:ext cx="184731" cy="264560"/>
    <xdr:sp macro="" textlink="">
      <xdr:nvSpPr>
        <xdr:cNvPr id="2197" name="5 CuadroTexto" hidden="1">
          <a:extLst>
            <a:ext uri="{FF2B5EF4-FFF2-40B4-BE49-F238E27FC236}">
              <a16:creationId xmlns="" xmlns:a16="http://schemas.microsoft.com/office/drawing/2014/main" id="{3A5B66EF-C346-47F8-A9ED-77FDA221D312}"/>
            </a:ext>
          </a:extLst>
        </xdr:cNvPr>
        <xdr:cNvSpPr txBox="1"/>
      </xdr:nvSpPr>
      <xdr:spPr>
        <a:xfrm>
          <a:off x="6477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678656</xdr:colOff>
      <xdr:row>475</xdr:row>
      <xdr:rowOff>150020</xdr:rowOff>
    </xdr:from>
    <xdr:to>
      <xdr:col>6</xdr:col>
      <xdr:colOff>1102519</xdr:colOff>
      <xdr:row>481</xdr:row>
      <xdr:rowOff>173832</xdr:rowOff>
    </xdr:to>
    <xdr:pic>
      <xdr:nvPicPr>
        <xdr:cNvPr id="2198" name="Imagen 1">
          <a:extLst>
            <a:ext uri="{FF2B5EF4-FFF2-40B4-BE49-F238E27FC236}">
              <a16:creationId xmlns="" xmlns:a16="http://schemas.microsoft.com/office/drawing/2014/main" id="{28BA21BC-E5CA-4A86-B892-4BEDCF3B229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479881" y="150020"/>
          <a:ext cx="2090738" cy="1166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656590</xdr:colOff>
      <xdr:row>616</xdr:row>
      <xdr:rowOff>0</xdr:rowOff>
    </xdr:from>
    <xdr:ext cx="192120" cy="264560"/>
    <xdr:sp macro="" textlink="">
      <xdr:nvSpPr>
        <xdr:cNvPr id="2199" name="1 CuadroTexto" hidden="1">
          <a:extLst>
            <a:ext uri="{FF2B5EF4-FFF2-40B4-BE49-F238E27FC236}">
              <a16:creationId xmlns="" xmlns:a16="http://schemas.microsoft.com/office/drawing/2014/main" id="{ECB06CCB-00F0-4D08-ACB7-D340D3704D36}"/>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0" name="3 CuadroTexto" hidden="1">
          <a:extLst>
            <a:ext uri="{FF2B5EF4-FFF2-40B4-BE49-F238E27FC236}">
              <a16:creationId xmlns="" xmlns:a16="http://schemas.microsoft.com/office/drawing/2014/main" id="{8BA5A4A8-8A61-47DF-8B22-D651ACC54F92}"/>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1" name="5 CuadroTexto" hidden="1">
          <a:extLst>
            <a:ext uri="{FF2B5EF4-FFF2-40B4-BE49-F238E27FC236}">
              <a16:creationId xmlns="" xmlns:a16="http://schemas.microsoft.com/office/drawing/2014/main" id="{29C39C5F-E48A-4664-AEFC-087350AD8031}"/>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2" name="5 CuadroTexto" hidden="1">
          <a:extLst>
            <a:ext uri="{FF2B5EF4-FFF2-40B4-BE49-F238E27FC236}">
              <a16:creationId xmlns="" xmlns:a16="http://schemas.microsoft.com/office/drawing/2014/main" id="{45128F35-38E8-4D44-A07B-E00F89D8A7FB}"/>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3" name="5 CuadroTexto" hidden="1">
          <a:extLst>
            <a:ext uri="{FF2B5EF4-FFF2-40B4-BE49-F238E27FC236}">
              <a16:creationId xmlns="" xmlns:a16="http://schemas.microsoft.com/office/drawing/2014/main" id="{0A4E0503-69EE-4551-BB85-19D14D23C075}"/>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4" name="5 CuadroTexto" hidden="1">
          <a:extLst>
            <a:ext uri="{FF2B5EF4-FFF2-40B4-BE49-F238E27FC236}">
              <a16:creationId xmlns="" xmlns:a16="http://schemas.microsoft.com/office/drawing/2014/main" id="{FE7758F4-ACB6-448E-84D6-55D958F2F06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5" name="5 CuadroTexto" hidden="1">
          <a:extLst>
            <a:ext uri="{FF2B5EF4-FFF2-40B4-BE49-F238E27FC236}">
              <a16:creationId xmlns="" xmlns:a16="http://schemas.microsoft.com/office/drawing/2014/main" id="{F71DC59C-D948-4AC8-8D98-6E5D9E8AD65D}"/>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6" name="5 CuadroTexto" hidden="1">
          <a:extLst>
            <a:ext uri="{FF2B5EF4-FFF2-40B4-BE49-F238E27FC236}">
              <a16:creationId xmlns="" xmlns:a16="http://schemas.microsoft.com/office/drawing/2014/main" id="{A802E5FE-CEC2-496E-B346-E0A91E40CE80}"/>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7" name="5 CuadroTexto" hidden="1">
          <a:extLst>
            <a:ext uri="{FF2B5EF4-FFF2-40B4-BE49-F238E27FC236}">
              <a16:creationId xmlns="" xmlns:a16="http://schemas.microsoft.com/office/drawing/2014/main" id="{721A8062-8137-4486-926D-8F1481A7156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8" name="5 CuadroTexto" hidden="1">
          <a:extLst>
            <a:ext uri="{FF2B5EF4-FFF2-40B4-BE49-F238E27FC236}">
              <a16:creationId xmlns="" xmlns:a16="http://schemas.microsoft.com/office/drawing/2014/main" id="{7E27432D-9EE9-4021-B78D-D65000D2BE92}"/>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09" name="5 CuadroTexto" hidden="1">
          <a:extLst>
            <a:ext uri="{FF2B5EF4-FFF2-40B4-BE49-F238E27FC236}">
              <a16:creationId xmlns="" xmlns:a16="http://schemas.microsoft.com/office/drawing/2014/main" id="{F9095774-DF1E-4756-AD3C-788D2EA8A06A}"/>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0" name="5 CuadroTexto" hidden="1">
          <a:extLst>
            <a:ext uri="{FF2B5EF4-FFF2-40B4-BE49-F238E27FC236}">
              <a16:creationId xmlns="" xmlns:a16="http://schemas.microsoft.com/office/drawing/2014/main" id="{32FB4B2B-E759-4881-92E5-5F0B70056C64}"/>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1" name="5 CuadroTexto" hidden="1">
          <a:extLst>
            <a:ext uri="{FF2B5EF4-FFF2-40B4-BE49-F238E27FC236}">
              <a16:creationId xmlns="" xmlns:a16="http://schemas.microsoft.com/office/drawing/2014/main" id="{A99364BB-4C33-461A-824B-A7D327E65EC0}"/>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2" name="5 CuadroTexto" hidden="1">
          <a:extLst>
            <a:ext uri="{FF2B5EF4-FFF2-40B4-BE49-F238E27FC236}">
              <a16:creationId xmlns="" xmlns:a16="http://schemas.microsoft.com/office/drawing/2014/main" id="{1DCE33EC-5E6D-4040-8BA5-4A8992324B07}"/>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3" name="5 CuadroTexto" hidden="1">
          <a:extLst>
            <a:ext uri="{FF2B5EF4-FFF2-40B4-BE49-F238E27FC236}">
              <a16:creationId xmlns="" xmlns:a16="http://schemas.microsoft.com/office/drawing/2014/main" id="{B5201726-0948-4A9F-8581-B5AA556F7936}"/>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4" name="5 CuadroTexto" hidden="1">
          <a:extLst>
            <a:ext uri="{FF2B5EF4-FFF2-40B4-BE49-F238E27FC236}">
              <a16:creationId xmlns="" xmlns:a16="http://schemas.microsoft.com/office/drawing/2014/main" id="{38792108-0CA9-4DD0-861F-46C0AD64B768}"/>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5" name="5 CuadroTexto" hidden="1">
          <a:extLst>
            <a:ext uri="{FF2B5EF4-FFF2-40B4-BE49-F238E27FC236}">
              <a16:creationId xmlns="" xmlns:a16="http://schemas.microsoft.com/office/drawing/2014/main" id="{75F2B682-3A44-40E0-B3FE-EC0152BF4463}"/>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6" name="5 CuadroTexto" hidden="1">
          <a:extLst>
            <a:ext uri="{FF2B5EF4-FFF2-40B4-BE49-F238E27FC236}">
              <a16:creationId xmlns="" xmlns:a16="http://schemas.microsoft.com/office/drawing/2014/main" id="{644677FE-5B58-4C5E-B76D-1E39FB30C653}"/>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7" name="5 CuadroTexto" hidden="1">
          <a:extLst>
            <a:ext uri="{FF2B5EF4-FFF2-40B4-BE49-F238E27FC236}">
              <a16:creationId xmlns="" xmlns:a16="http://schemas.microsoft.com/office/drawing/2014/main" id="{5E7F9564-E660-4104-9ADE-C895890B94C0}"/>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8" name="5 CuadroTexto" hidden="1">
          <a:extLst>
            <a:ext uri="{FF2B5EF4-FFF2-40B4-BE49-F238E27FC236}">
              <a16:creationId xmlns="" xmlns:a16="http://schemas.microsoft.com/office/drawing/2014/main" id="{DC05E198-A0C4-4B4C-8D88-BF6CDE519087}"/>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19" name="5 CuadroTexto" hidden="1">
          <a:extLst>
            <a:ext uri="{FF2B5EF4-FFF2-40B4-BE49-F238E27FC236}">
              <a16:creationId xmlns="" xmlns:a16="http://schemas.microsoft.com/office/drawing/2014/main" id="{D252CD68-E969-4FED-9F86-60D51EC73E38}"/>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0" name="5 CuadroTexto" hidden="1">
          <a:extLst>
            <a:ext uri="{FF2B5EF4-FFF2-40B4-BE49-F238E27FC236}">
              <a16:creationId xmlns="" xmlns:a16="http://schemas.microsoft.com/office/drawing/2014/main" id="{6DC411A1-CC69-4992-BC93-C9A5AA4FB1B2}"/>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1" name="5 CuadroTexto" hidden="1">
          <a:extLst>
            <a:ext uri="{FF2B5EF4-FFF2-40B4-BE49-F238E27FC236}">
              <a16:creationId xmlns="" xmlns:a16="http://schemas.microsoft.com/office/drawing/2014/main" id="{3ED1B2C4-9B43-4779-B11B-6761D29E9E2C}"/>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2" name="5 CuadroTexto" hidden="1">
          <a:extLst>
            <a:ext uri="{FF2B5EF4-FFF2-40B4-BE49-F238E27FC236}">
              <a16:creationId xmlns="" xmlns:a16="http://schemas.microsoft.com/office/drawing/2014/main" id="{1893D55F-D4CC-482D-B41F-98B9AE6837E9}"/>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3" name="5 CuadroTexto" hidden="1">
          <a:extLst>
            <a:ext uri="{FF2B5EF4-FFF2-40B4-BE49-F238E27FC236}">
              <a16:creationId xmlns="" xmlns:a16="http://schemas.microsoft.com/office/drawing/2014/main" id="{874045BE-4682-46B2-9F51-82529089E945}"/>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4" name="5 CuadroTexto" hidden="1">
          <a:extLst>
            <a:ext uri="{FF2B5EF4-FFF2-40B4-BE49-F238E27FC236}">
              <a16:creationId xmlns="" xmlns:a16="http://schemas.microsoft.com/office/drawing/2014/main" id="{33CC99C6-7C1A-46AA-B56A-8456EF687C2B}"/>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5" name="5 CuadroTexto" hidden="1">
          <a:extLst>
            <a:ext uri="{FF2B5EF4-FFF2-40B4-BE49-F238E27FC236}">
              <a16:creationId xmlns="" xmlns:a16="http://schemas.microsoft.com/office/drawing/2014/main" id="{3361F396-9B85-4FC0-8C9C-637C980D5B69}"/>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6" name="5 CuadroTexto" hidden="1">
          <a:extLst>
            <a:ext uri="{FF2B5EF4-FFF2-40B4-BE49-F238E27FC236}">
              <a16:creationId xmlns="" xmlns:a16="http://schemas.microsoft.com/office/drawing/2014/main" id="{A49B9678-6236-4C06-8CFC-90FA3F8764BA}"/>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7" name="5 CuadroTexto" hidden="1">
          <a:extLst>
            <a:ext uri="{FF2B5EF4-FFF2-40B4-BE49-F238E27FC236}">
              <a16:creationId xmlns="" xmlns:a16="http://schemas.microsoft.com/office/drawing/2014/main" id="{FAAA7B68-B909-4A35-9EE7-AA2718CCF782}"/>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8" name="5 CuadroTexto" hidden="1">
          <a:extLst>
            <a:ext uri="{FF2B5EF4-FFF2-40B4-BE49-F238E27FC236}">
              <a16:creationId xmlns="" xmlns:a16="http://schemas.microsoft.com/office/drawing/2014/main" id="{B23715F8-268A-4580-860E-5E86C1F73FFC}"/>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29" name="5 CuadroTexto" hidden="1">
          <a:extLst>
            <a:ext uri="{FF2B5EF4-FFF2-40B4-BE49-F238E27FC236}">
              <a16:creationId xmlns="" xmlns:a16="http://schemas.microsoft.com/office/drawing/2014/main" id="{E0F3F0A9-D630-4874-BAB1-51DCEDEE4532}"/>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0" name="5 CuadroTexto" hidden="1">
          <a:extLst>
            <a:ext uri="{FF2B5EF4-FFF2-40B4-BE49-F238E27FC236}">
              <a16:creationId xmlns="" xmlns:a16="http://schemas.microsoft.com/office/drawing/2014/main" id="{941E258A-9004-4578-97DC-BA3064D480AA}"/>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1" name="5 CuadroTexto" hidden="1">
          <a:extLst>
            <a:ext uri="{FF2B5EF4-FFF2-40B4-BE49-F238E27FC236}">
              <a16:creationId xmlns="" xmlns:a16="http://schemas.microsoft.com/office/drawing/2014/main" id="{1A3065A4-4E59-4B2A-B8C5-7097ADD30031}"/>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2" name="5 CuadroTexto" hidden="1">
          <a:extLst>
            <a:ext uri="{FF2B5EF4-FFF2-40B4-BE49-F238E27FC236}">
              <a16:creationId xmlns="" xmlns:a16="http://schemas.microsoft.com/office/drawing/2014/main" id="{1B807268-0963-4F38-BB42-4326628CEC7C}"/>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3" name="2 CuadroTexto" hidden="1">
          <a:extLst>
            <a:ext uri="{FF2B5EF4-FFF2-40B4-BE49-F238E27FC236}">
              <a16:creationId xmlns="" xmlns:a16="http://schemas.microsoft.com/office/drawing/2014/main" id="{FDCA68B9-5A4F-432F-A2B4-63B9780E1319}"/>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4" name="5 CuadroTexto" hidden="1">
          <a:extLst>
            <a:ext uri="{FF2B5EF4-FFF2-40B4-BE49-F238E27FC236}">
              <a16:creationId xmlns="" xmlns:a16="http://schemas.microsoft.com/office/drawing/2014/main" id="{05274772-C5EF-4942-BF54-2085D9FA7B30}"/>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5" name="5 CuadroTexto" hidden="1">
          <a:extLst>
            <a:ext uri="{FF2B5EF4-FFF2-40B4-BE49-F238E27FC236}">
              <a16:creationId xmlns="" xmlns:a16="http://schemas.microsoft.com/office/drawing/2014/main" id="{95B024D3-35BD-49F7-9487-12B8A100085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6" name="5 CuadroTexto" hidden="1">
          <a:extLst>
            <a:ext uri="{FF2B5EF4-FFF2-40B4-BE49-F238E27FC236}">
              <a16:creationId xmlns="" xmlns:a16="http://schemas.microsoft.com/office/drawing/2014/main" id="{CA97B3EC-CFC7-4FB4-ADA1-D7855F13845C}"/>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7" name="5 CuadroTexto" hidden="1">
          <a:extLst>
            <a:ext uri="{FF2B5EF4-FFF2-40B4-BE49-F238E27FC236}">
              <a16:creationId xmlns="" xmlns:a16="http://schemas.microsoft.com/office/drawing/2014/main" id="{C4307F96-75B3-45AD-B0A2-DF80D460CDE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8" name="5 CuadroTexto" hidden="1">
          <a:extLst>
            <a:ext uri="{FF2B5EF4-FFF2-40B4-BE49-F238E27FC236}">
              <a16:creationId xmlns="" xmlns:a16="http://schemas.microsoft.com/office/drawing/2014/main" id="{7AAD6F4A-F734-41EA-A88E-4483F4DC0E30}"/>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39" name="5 CuadroTexto" hidden="1">
          <a:extLst>
            <a:ext uri="{FF2B5EF4-FFF2-40B4-BE49-F238E27FC236}">
              <a16:creationId xmlns="" xmlns:a16="http://schemas.microsoft.com/office/drawing/2014/main" id="{308259D8-7A40-452B-9FE2-AEC6DC003ED4}"/>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0" name="5 CuadroTexto" hidden="1">
          <a:extLst>
            <a:ext uri="{FF2B5EF4-FFF2-40B4-BE49-F238E27FC236}">
              <a16:creationId xmlns="" xmlns:a16="http://schemas.microsoft.com/office/drawing/2014/main" id="{EF371026-FA6A-4A7B-92CE-0FF1A7F72CA1}"/>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1" name="5 CuadroTexto" hidden="1">
          <a:extLst>
            <a:ext uri="{FF2B5EF4-FFF2-40B4-BE49-F238E27FC236}">
              <a16:creationId xmlns="" xmlns:a16="http://schemas.microsoft.com/office/drawing/2014/main" id="{C2A9498B-D8AC-42C9-8CEC-8E8D1CD4AEE5}"/>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2" name="5 CuadroTexto" hidden="1">
          <a:extLst>
            <a:ext uri="{FF2B5EF4-FFF2-40B4-BE49-F238E27FC236}">
              <a16:creationId xmlns="" xmlns:a16="http://schemas.microsoft.com/office/drawing/2014/main" id="{806EB1E5-D0F4-4740-BA5B-14886DF10468}"/>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3" name="5 CuadroTexto" hidden="1">
          <a:extLst>
            <a:ext uri="{FF2B5EF4-FFF2-40B4-BE49-F238E27FC236}">
              <a16:creationId xmlns="" xmlns:a16="http://schemas.microsoft.com/office/drawing/2014/main" id="{7A59B141-0B21-4355-BC2C-855AE8FF76C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4" name="5 CuadroTexto" hidden="1">
          <a:extLst>
            <a:ext uri="{FF2B5EF4-FFF2-40B4-BE49-F238E27FC236}">
              <a16:creationId xmlns="" xmlns:a16="http://schemas.microsoft.com/office/drawing/2014/main" id="{1BD7E8DB-700D-4FC1-92C2-1EB02CEA4592}"/>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5" name="5 CuadroTexto" hidden="1">
          <a:extLst>
            <a:ext uri="{FF2B5EF4-FFF2-40B4-BE49-F238E27FC236}">
              <a16:creationId xmlns="" xmlns:a16="http://schemas.microsoft.com/office/drawing/2014/main" id="{B1856DB2-D63D-4A56-95DA-57D30550994D}"/>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6" name="5 CuadroTexto" hidden="1">
          <a:extLst>
            <a:ext uri="{FF2B5EF4-FFF2-40B4-BE49-F238E27FC236}">
              <a16:creationId xmlns="" xmlns:a16="http://schemas.microsoft.com/office/drawing/2014/main" id="{0722E498-0812-4072-BF34-75FE4D06F879}"/>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7" name="5 CuadroTexto" hidden="1">
          <a:extLst>
            <a:ext uri="{FF2B5EF4-FFF2-40B4-BE49-F238E27FC236}">
              <a16:creationId xmlns="" xmlns:a16="http://schemas.microsoft.com/office/drawing/2014/main" id="{6C8B02F6-3F92-46D0-B0E2-4E0562D23FDB}"/>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8" name="5 CuadroTexto" hidden="1">
          <a:extLst>
            <a:ext uri="{FF2B5EF4-FFF2-40B4-BE49-F238E27FC236}">
              <a16:creationId xmlns="" xmlns:a16="http://schemas.microsoft.com/office/drawing/2014/main" id="{61C186B0-FE3F-4D8C-8DAD-EDB3A6BB30B3}"/>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49" name="5 CuadroTexto" hidden="1">
          <a:extLst>
            <a:ext uri="{FF2B5EF4-FFF2-40B4-BE49-F238E27FC236}">
              <a16:creationId xmlns="" xmlns:a16="http://schemas.microsoft.com/office/drawing/2014/main" id="{381F8B71-43A1-4994-9056-24A4FC5D1681}"/>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0" name="5 CuadroTexto" hidden="1">
          <a:extLst>
            <a:ext uri="{FF2B5EF4-FFF2-40B4-BE49-F238E27FC236}">
              <a16:creationId xmlns="" xmlns:a16="http://schemas.microsoft.com/office/drawing/2014/main" id="{FF0A4C56-861E-4678-93BE-0EB537F0EEE0}"/>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1" name="5 CuadroTexto" hidden="1">
          <a:extLst>
            <a:ext uri="{FF2B5EF4-FFF2-40B4-BE49-F238E27FC236}">
              <a16:creationId xmlns="" xmlns:a16="http://schemas.microsoft.com/office/drawing/2014/main" id="{2D49CE25-61E1-4BA1-B2C0-8D8E5EF7322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2" name="103 CuadroTexto" hidden="1">
          <a:extLst>
            <a:ext uri="{FF2B5EF4-FFF2-40B4-BE49-F238E27FC236}">
              <a16:creationId xmlns="" xmlns:a16="http://schemas.microsoft.com/office/drawing/2014/main" id="{320BC7CE-7994-418C-8FF5-104B7E4F54E5}"/>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3" name="2 CuadroTexto" hidden="1">
          <a:extLst>
            <a:ext uri="{FF2B5EF4-FFF2-40B4-BE49-F238E27FC236}">
              <a16:creationId xmlns="" xmlns:a16="http://schemas.microsoft.com/office/drawing/2014/main" id="{0FA995C5-2A9B-4D0B-8A7B-13F6A6EA8FE8}"/>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4" name="106 CuadroTexto" hidden="1">
          <a:extLst>
            <a:ext uri="{FF2B5EF4-FFF2-40B4-BE49-F238E27FC236}">
              <a16:creationId xmlns="" xmlns:a16="http://schemas.microsoft.com/office/drawing/2014/main" id="{5CF76FBE-0DAF-4BBF-990B-B79C721ABF33}"/>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5" name="2 CuadroTexto" hidden="1">
          <a:extLst>
            <a:ext uri="{FF2B5EF4-FFF2-40B4-BE49-F238E27FC236}">
              <a16:creationId xmlns="" xmlns:a16="http://schemas.microsoft.com/office/drawing/2014/main" id="{402EDC04-973A-4A89-81F3-653E232D402D}"/>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6" name="5 CuadroTexto" hidden="1">
          <a:extLst>
            <a:ext uri="{FF2B5EF4-FFF2-40B4-BE49-F238E27FC236}">
              <a16:creationId xmlns="" xmlns:a16="http://schemas.microsoft.com/office/drawing/2014/main" id="{DDF8DFAF-8067-4EF4-9FCD-B2E9D287F8A0}"/>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7" name="5 CuadroTexto" hidden="1">
          <a:extLst>
            <a:ext uri="{FF2B5EF4-FFF2-40B4-BE49-F238E27FC236}">
              <a16:creationId xmlns="" xmlns:a16="http://schemas.microsoft.com/office/drawing/2014/main" id="{EAAF4819-D0E1-46FA-AF60-5BD8BE6E18A3}"/>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8" name="5 CuadroTexto" hidden="1">
          <a:extLst>
            <a:ext uri="{FF2B5EF4-FFF2-40B4-BE49-F238E27FC236}">
              <a16:creationId xmlns="" xmlns:a16="http://schemas.microsoft.com/office/drawing/2014/main" id="{C162D57C-8E25-45F1-B315-C8CC494C7E68}"/>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59" name="5 CuadroTexto" hidden="1">
          <a:extLst>
            <a:ext uri="{FF2B5EF4-FFF2-40B4-BE49-F238E27FC236}">
              <a16:creationId xmlns="" xmlns:a16="http://schemas.microsoft.com/office/drawing/2014/main" id="{3D198C77-5407-49D4-8635-76396EE43E3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0" name="5 CuadroTexto" hidden="1">
          <a:extLst>
            <a:ext uri="{FF2B5EF4-FFF2-40B4-BE49-F238E27FC236}">
              <a16:creationId xmlns="" xmlns:a16="http://schemas.microsoft.com/office/drawing/2014/main" id="{AF4F2002-C0CD-4601-9383-2379F26EC733}"/>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1" name="5 CuadroTexto" hidden="1">
          <a:extLst>
            <a:ext uri="{FF2B5EF4-FFF2-40B4-BE49-F238E27FC236}">
              <a16:creationId xmlns="" xmlns:a16="http://schemas.microsoft.com/office/drawing/2014/main" id="{CF37AE98-10F8-44C7-AB03-1D5FF4E90CA6}"/>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2" name="5 CuadroTexto" hidden="1">
          <a:extLst>
            <a:ext uri="{FF2B5EF4-FFF2-40B4-BE49-F238E27FC236}">
              <a16:creationId xmlns="" xmlns:a16="http://schemas.microsoft.com/office/drawing/2014/main" id="{BEB9A4CC-3F37-4207-AFE5-AEAD74193A8A}"/>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3" name="5 CuadroTexto" hidden="1">
          <a:extLst>
            <a:ext uri="{FF2B5EF4-FFF2-40B4-BE49-F238E27FC236}">
              <a16:creationId xmlns="" xmlns:a16="http://schemas.microsoft.com/office/drawing/2014/main" id="{1DDB520B-1B8D-42DB-A4E9-3E04EA8E8079}"/>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4" name="5 CuadroTexto" hidden="1">
          <a:extLst>
            <a:ext uri="{FF2B5EF4-FFF2-40B4-BE49-F238E27FC236}">
              <a16:creationId xmlns="" xmlns:a16="http://schemas.microsoft.com/office/drawing/2014/main" id="{5F1B8EA9-CBC3-4E8C-A789-A356A1DA5D9E}"/>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5" name="5 CuadroTexto" hidden="1">
          <a:extLst>
            <a:ext uri="{FF2B5EF4-FFF2-40B4-BE49-F238E27FC236}">
              <a16:creationId xmlns="" xmlns:a16="http://schemas.microsoft.com/office/drawing/2014/main" id="{E52B982E-A632-4DF8-BE48-E6C439A9AF9A}"/>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6" name="5 CuadroTexto" hidden="1">
          <a:extLst>
            <a:ext uri="{FF2B5EF4-FFF2-40B4-BE49-F238E27FC236}">
              <a16:creationId xmlns="" xmlns:a16="http://schemas.microsoft.com/office/drawing/2014/main" id="{2049360B-8B04-414A-A5F5-7540228009AB}"/>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7" name="5 CuadroTexto" hidden="1">
          <a:extLst>
            <a:ext uri="{FF2B5EF4-FFF2-40B4-BE49-F238E27FC236}">
              <a16:creationId xmlns="" xmlns:a16="http://schemas.microsoft.com/office/drawing/2014/main" id="{51017E4C-B21A-4B90-A5D8-9B4C61759C71}"/>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8" name="5 CuadroTexto" hidden="1">
          <a:extLst>
            <a:ext uri="{FF2B5EF4-FFF2-40B4-BE49-F238E27FC236}">
              <a16:creationId xmlns="" xmlns:a16="http://schemas.microsoft.com/office/drawing/2014/main" id="{69C3C7D3-11F1-469D-8EAE-AEFC5E4B333D}"/>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69" name="5 CuadroTexto" hidden="1">
          <a:extLst>
            <a:ext uri="{FF2B5EF4-FFF2-40B4-BE49-F238E27FC236}">
              <a16:creationId xmlns="" xmlns:a16="http://schemas.microsoft.com/office/drawing/2014/main" id="{C2E3221C-6086-404A-88F1-0D62274E074A}"/>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70" name="5 CuadroTexto" hidden="1">
          <a:extLst>
            <a:ext uri="{FF2B5EF4-FFF2-40B4-BE49-F238E27FC236}">
              <a16:creationId xmlns="" xmlns:a16="http://schemas.microsoft.com/office/drawing/2014/main" id="{3A3D35A7-28A3-4183-9D7A-6DB8DBF7105C}"/>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616</xdr:row>
      <xdr:rowOff>0</xdr:rowOff>
    </xdr:from>
    <xdr:ext cx="192120" cy="264560"/>
    <xdr:sp macro="" textlink="">
      <xdr:nvSpPr>
        <xdr:cNvPr id="2271" name="5 CuadroTexto" hidden="1">
          <a:extLst>
            <a:ext uri="{FF2B5EF4-FFF2-40B4-BE49-F238E27FC236}">
              <a16:creationId xmlns="" xmlns:a16="http://schemas.microsoft.com/office/drawing/2014/main" id="{E1D4AD07-C9E6-48F0-86D1-B36077A9863B}"/>
            </a:ext>
          </a:extLst>
        </xdr:cNvPr>
        <xdr:cNvSpPr txBox="1"/>
      </xdr:nvSpPr>
      <xdr:spPr>
        <a:xfrm>
          <a:off x="1218565" y="628840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2" name="1 CuadroTexto" hidden="1">
          <a:extLst>
            <a:ext uri="{FF2B5EF4-FFF2-40B4-BE49-F238E27FC236}">
              <a16:creationId xmlns="" xmlns:a16="http://schemas.microsoft.com/office/drawing/2014/main" id="{3773DA3F-752C-486A-97AC-C60BADCD32FE}"/>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3" name="3 CuadroTexto" hidden="1">
          <a:extLst>
            <a:ext uri="{FF2B5EF4-FFF2-40B4-BE49-F238E27FC236}">
              <a16:creationId xmlns="" xmlns:a16="http://schemas.microsoft.com/office/drawing/2014/main" id="{5A72B8B5-7F2B-4FE5-81B6-F9AAFF9E74AB}"/>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4" name="5 CuadroTexto" hidden="1">
          <a:extLst>
            <a:ext uri="{FF2B5EF4-FFF2-40B4-BE49-F238E27FC236}">
              <a16:creationId xmlns="" xmlns:a16="http://schemas.microsoft.com/office/drawing/2014/main" id="{6FF53E32-8F90-44A5-9EB7-2B1CA20600C4}"/>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5" name="5 CuadroTexto" hidden="1">
          <a:extLst>
            <a:ext uri="{FF2B5EF4-FFF2-40B4-BE49-F238E27FC236}">
              <a16:creationId xmlns="" xmlns:a16="http://schemas.microsoft.com/office/drawing/2014/main" id="{522609D7-33EE-4987-AE29-523F53B6094A}"/>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6" name="5 CuadroTexto" hidden="1">
          <a:extLst>
            <a:ext uri="{FF2B5EF4-FFF2-40B4-BE49-F238E27FC236}">
              <a16:creationId xmlns="" xmlns:a16="http://schemas.microsoft.com/office/drawing/2014/main" id="{898C4F40-1D96-48D0-A91B-83365EE1513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7" name="5 CuadroTexto" hidden="1">
          <a:extLst>
            <a:ext uri="{FF2B5EF4-FFF2-40B4-BE49-F238E27FC236}">
              <a16:creationId xmlns="" xmlns:a16="http://schemas.microsoft.com/office/drawing/2014/main" id="{34056DBE-DC4D-4D50-A82A-FDD4877399E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8" name="5 CuadroTexto" hidden="1">
          <a:extLst>
            <a:ext uri="{FF2B5EF4-FFF2-40B4-BE49-F238E27FC236}">
              <a16:creationId xmlns="" xmlns:a16="http://schemas.microsoft.com/office/drawing/2014/main" id="{64C51809-4B2F-44A2-A7C7-D2A648CC10FE}"/>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79" name="5 CuadroTexto" hidden="1">
          <a:extLst>
            <a:ext uri="{FF2B5EF4-FFF2-40B4-BE49-F238E27FC236}">
              <a16:creationId xmlns="" xmlns:a16="http://schemas.microsoft.com/office/drawing/2014/main" id="{914BCE03-52E0-4CDD-838C-76326956A9A1}"/>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0" name="5 CuadroTexto" hidden="1">
          <a:extLst>
            <a:ext uri="{FF2B5EF4-FFF2-40B4-BE49-F238E27FC236}">
              <a16:creationId xmlns="" xmlns:a16="http://schemas.microsoft.com/office/drawing/2014/main" id="{7AA26EE2-A64E-4EC5-B2F9-F8DBBB6EA12B}"/>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1" name="5 CuadroTexto" hidden="1">
          <a:extLst>
            <a:ext uri="{FF2B5EF4-FFF2-40B4-BE49-F238E27FC236}">
              <a16:creationId xmlns="" xmlns:a16="http://schemas.microsoft.com/office/drawing/2014/main" id="{EF047663-3EFD-4DA1-91A4-1AF5BAE7A642}"/>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2" name="5 CuadroTexto" hidden="1">
          <a:extLst>
            <a:ext uri="{FF2B5EF4-FFF2-40B4-BE49-F238E27FC236}">
              <a16:creationId xmlns="" xmlns:a16="http://schemas.microsoft.com/office/drawing/2014/main" id="{1CABE532-B862-4749-AA98-6B66EB1A91CA}"/>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3" name="5 CuadroTexto" hidden="1">
          <a:extLst>
            <a:ext uri="{FF2B5EF4-FFF2-40B4-BE49-F238E27FC236}">
              <a16:creationId xmlns="" xmlns:a16="http://schemas.microsoft.com/office/drawing/2014/main" id="{09300E44-0E6D-401F-9AD4-86EC5A035BC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4" name="5 CuadroTexto" hidden="1">
          <a:extLst>
            <a:ext uri="{FF2B5EF4-FFF2-40B4-BE49-F238E27FC236}">
              <a16:creationId xmlns="" xmlns:a16="http://schemas.microsoft.com/office/drawing/2014/main" id="{EE3F209D-71F7-4EFD-8561-B4D297F58B5F}"/>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5" name="5 CuadroTexto" hidden="1">
          <a:extLst>
            <a:ext uri="{FF2B5EF4-FFF2-40B4-BE49-F238E27FC236}">
              <a16:creationId xmlns="" xmlns:a16="http://schemas.microsoft.com/office/drawing/2014/main" id="{6237FB1F-3162-4C25-80FB-87DDAD9CD596}"/>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6" name="5 CuadroTexto" hidden="1">
          <a:extLst>
            <a:ext uri="{FF2B5EF4-FFF2-40B4-BE49-F238E27FC236}">
              <a16:creationId xmlns="" xmlns:a16="http://schemas.microsoft.com/office/drawing/2014/main" id="{4B6D9C10-0965-4779-A2E7-8A531F976E7B}"/>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7" name="5 CuadroTexto" hidden="1">
          <a:extLst>
            <a:ext uri="{FF2B5EF4-FFF2-40B4-BE49-F238E27FC236}">
              <a16:creationId xmlns="" xmlns:a16="http://schemas.microsoft.com/office/drawing/2014/main" id="{3ACA7D45-195F-4E2F-A948-E03C04291C29}"/>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8" name="5 CuadroTexto" hidden="1">
          <a:extLst>
            <a:ext uri="{FF2B5EF4-FFF2-40B4-BE49-F238E27FC236}">
              <a16:creationId xmlns="" xmlns:a16="http://schemas.microsoft.com/office/drawing/2014/main" id="{F014EBC7-E506-4084-97C8-1957582D3DA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89" name="5 CuadroTexto" hidden="1">
          <a:extLst>
            <a:ext uri="{FF2B5EF4-FFF2-40B4-BE49-F238E27FC236}">
              <a16:creationId xmlns="" xmlns:a16="http://schemas.microsoft.com/office/drawing/2014/main" id="{1BF25401-E5E7-420D-9375-946AEF78919F}"/>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0" name="5 CuadroTexto" hidden="1">
          <a:extLst>
            <a:ext uri="{FF2B5EF4-FFF2-40B4-BE49-F238E27FC236}">
              <a16:creationId xmlns="" xmlns:a16="http://schemas.microsoft.com/office/drawing/2014/main" id="{D84ADEE4-D498-41C2-BE7E-85D657ACDC2D}"/>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1" name="5 CuadroTexto" hidden="1">
          <a:extLst>
            <a:ext uri="{FF2B5EF4-FFF2-40B4-BE49-F238E27FC236}">
              <a16:creationId xmlns="" xmlns:a16="http://schemas.microsoft.com/office/drawing/2014/main" id="{DD80A97D-39E2-47B4-8ED0-329FAD7553CE}"/>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2" name="5 CuadroTexto" hidden="1">
          <a:extLst>
            <a:ext uri="{FF2B5EF4-FFF2-40B4-BE49-F238E27FC236}">
              <a16:creationId xmlns="" xmlns:a16="http://schemas.microsoft.com/office/drawing/2014/main" id="{82150B1B-1049-46F5-9310-EC9E0C9970CD}"/>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3" name="5 CuadroTexto" hidden="1">
          <a:extLst>
            <a:ext uri="{FF2B5EF4-FFF2-40B4-BE49-F238E27FC236}">
              <a16:creationId xmlns="" xmlns:a16="http://schemas.microsoft.com/office/drawing/2014/main" id="{2DF0BAA4-CE28-484A-AB98-5E2B36E79719}"/>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4" name="5 CuadroTexto" hidden="1">
          <a:extLst>
            <a:ext uri="{FF2B5EF4-FFF2-40B4-BE49-F238E27FC236}">
              <a16:creationId xmlns="" xmlns:a16="http://schemas.microsoft.com/office/drawing/2014/main" id="{10F43B11-B40E-49F8-850D-91804F82B8C9}"/>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5" name="5 CuadroTexto" hidden="1">
          <a:extLst>
            <a:ext uri="{FF2B5EF4-FFF2-40B4-BE49-F238E27FC236}">
              <a16:creationId xmlns="" xmlns:a16="http://schemas.microsoft.com/office/drawing/2014/main" id="{88953A41-5C34-4A13-BA7A-983A2CF7F6FE}"/>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6" name="5 CuadroTexto" hidden="1">
          <a:extLst>
            <a:ext uri="{FF2B5EF4-FFF2-40B4-BE49-F238E27FC236}">
              <a16:creationId xmlns="" xmlns:a16="http://schemas.microsoft.com/office/drawing/2014/main" id="{D6FC7309-02F8-43B8-9074-9DDBD584F1E6}"/>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7" name="5 CuadroTexto" hidden="1">
          <a:extLst>
            <a:ext uri="{FF2B5EF4-FFF2-40B4-BE49-F238E27FC236}">
              <a16:creationId xmlns="" xmlns:a16="http://schemas.microsoft.com/office/drawing/2014/main" id="{C43DABC7-739C-4755-8F46-AD55C20AE74E}"/>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8" name="5 CuadroTexto" hidden="1">
          <a:extLst>
            <a:ext uri="{FF2B5EF4-FFF2-40B4-BE49-F238E27FC236}">
              <a16:creationId xmlns="" xmlns:a16="http://schemas.microsoft.com/office/drawing/2014/main" id="{FBBC9A53-E6A0-464D-A0FA-8949AC0B483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299" name="5 CuadroTexto" hidden="1">
          <a:extLst>
            <a:ext uri="{FF2B5EF4-FFF2-40B4-BE49-F238E27FC236}">
              <a16:creationId xmlns="" xmlns:a16="http://schemas.microsoft.com/office/drawing/2014/main" id="{D423284A-1301-4376-8774-4795AA796C20}"/>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0" name="5 CuadroTexto" hidden="1">
          <a:extLst>
            <a:ext uri="{FF2B5EF4-FFF2-40B4-BE49-F238E27FC236}">
              <a16:creationId xmlns="" xmlns:a16="http://schemas.microsoft.com/office/drawing/2014/main" id="{FC142D82-D8AF-4D6D-9156-189F3872C849}"/>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1" name="5 CuadroTexto" hidden="1">
          <a:extLst>
            <a:ext uri="{FF2B5EF4-FFF2-40B4-BE49-F238E27FC236}">
              <a16:creationId xmlns="" xmlns:a16="http://schemas.microsoft.com/office/drawing/2014/main" id="{E9AF7DD4-91F9-4CD9-8BF9-52FB090E860B}"/>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2" name="5 CuadroTexto" hidden="1">
          <a:extLst>
            <a:ext uri="{FF2B5EF4-FFF2-40B4-BE49-F238E27FC236}">
              <a16:creationId xmlns="" xmlns:a16="http://schemas.microsoft.com/office/drawing/2014/main" id="{D93C2E18-F55C-4205-A760-0681EC92913B}"/>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3" name="5 CuadroTexto" hidden="1">
          <a:extLst>
            <a:ext uri="{FF2B5EF4-FFF2-40B4-BE49-F238E27FC236}">
              <a16:creationId xmlns="" xmlns:a16="http://schemas.microsoft.com/office/drawing/2014/main" id="{7AA6D797-87CB-4049-974E-19BC02BC96DD}"/>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4" name="5 CuadroTexto" hidden="1">
          <a:extLst>
            <a:ext uri="{FF2B5EF4-FFF2-40B4-BE49-F238E27FC236}">
              <a16:creationId xmlns="" xmlns:a16="http://schemas.microsoft.com/office/drawing/2014/main" id="{121CF66D-1D61-4E62-8ABB-0A1144B22A8D}"/>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5" name="5 CuadroTexto" hidden="1">
          <a:extLst>
            <a:ext uri="{FF2B5EF4-FFF2-40B4-BE49-F238E27FC236}">
              <a16:creationId xmlns="" xmlns:a16="http://schemas.microsoft.com/office/drawing/2014/main" id="{D1D5A673-5225-41DE-9B7B-A2C43A436C32}"/>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6" name="2 CuadroTexto" hidden="1">
          <a:extLst>
            <a:ext uri="{FF2B5EF4-FFF2-40B4-BE49-F238E27FC236}">
              <a16:creationId xmlns="" xmlns:a16="http://schemas.microsoft.com/office/drawing/2014/main" id="{50475324-4AE0-4455-AFAA-AC5B4F96AA60}"/>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7" name="5 CuadroTexto" hidden="1">
          <a:extLst>
            <a:ext uri="{FF2B5EF4-FFF2-40B4-BE49-F238E27FC236}">
              <a16:creationId xmlns="" xmlns:a16="http://schemas.microsoft.com/office/drawing/2014/main" id="{8FFCA074-8BA2-415F-A485-8001AB43680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8" name="5 CuadroTexto" hidden="1">
          <a:extLst>
            <a:ext uri="{FF2B5EF4-FFF2-40B4-BE49-F238E27FC236}">
              <a16:creationId xmlns="" xmlns:a16="http://schemas.microsoft.com/office/drawing/2014/main" id="{E9824020-DB79-4411-93A4-9371013DE63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09" name="5 CuadroTexto" hidden="1">
          <a:extLst>
            <a:ext uri="{FF2B5EF4-FFF2-40B4-BE49-F238E27FC236}">
              <a16:creationId xmlns="" xmlns:a16="http://schemas.microsoft.com/office/drawing/2014/main" id="{AF684C0C-4644-40DB-BA5E-7D29B166A3E8}"/>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0" name="5 CuadroTexto" hidden="1">
          <a:extLst>
            <a:ext uri="{FF2B5EF4-FFF2-40B4-BE49-F238E27FC236}">
              <a16:creationId xmlns="" xmlns:a16="http://schemas.microsoft.com/office/drawing/2014/main" id="{8D21A0DD-B562-4DB0-885B-C3D8CDB32A4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1" name="5 CuadroTexto" hidden="1">
          <a:extLst>
            <a:ext uri="{FF2B5EF4-FFF2-40B4-BE49-F238E27FC236}">
              <a16:creationId xmlns="" xmlns:a16="http://schemas.microsoft.com/office/drawing/2014/main" id="{792DFAA4-BE4F-4C53-B75C-B56B38335A61}"/>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2" name="5 CuadroTexto" hidden="1">
          <a:extLst>
            <a:ext uri="{FF2B5EF4-FFF2-40B4-BE49-F238E27FC236}">
              <a16:creationId xmlns="" xmlns:a16="http://schemas.microsoft.com/office/drawing/2014/main" id="{D8CE94C3-CECA-4CDE-8242-0C373B1B7CE8}"/>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3" name="5 CuadroTexto" hidden="1">
          <a:extLst>
            <a:ext uri="{FF2B5EF4-FFF2-40B4-BE49-F238E27FC236}">
              <a16:creationId xmlns="" xmlns:a16="http://schemas.microsoft.com/office/drawing/2014/main" id="{0A32F08D-0AB0-447F-A5D0-68C0C72E2F46}"/>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4" name="5 CuadroTexto" hidden="1">
          <a:extLst>
            <a:ext uri="{FF2B5EF4-FFF2-40B4-BE49-F238E27FC236}">
              <a16:creationId xmlns="" xmlns:a16="http://schemas.microsoft.com/office/drawing/2014/main" id="{6FA1615D-E457-46E6-B4FF-8BEECD1A7A81}"/>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5" name="5 CuadroTexto" hidden="1">
          <a:extLst>
            <a:ext uri="{FF2B5EF4-FFF2-40B4-BE49-F238E27FC236}">
              <a16:creationId xmlns="" xmlns:a16="http://schemas.microsoft.com/office/drawing/2014/main" id="{0D03B15B-0907-4A06-B996-56BDAEE3DF2A}"/>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6" name="5 CuadroTexto" hidden="1">
          <a:extLst>
            <a:ext uri="{FF2B5EF4-FFF2-40B4-BE49-F238E27FC236}">
              <a16:creationId xmlns="" xmlns:a16="http://schemas.microsoft.com/office/drawing/2014/main" id="{A4C47624-59F3-4F01-B2E9-094331995A86}"/>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7" name="5 CuadroTexto" hidden="1">
          <a:extLst>
            <a:ext uri="{FF2B5EF4-FFF2-40B4-BE49-F238E27FC236}">
              <a16:creationId xmlns="" xmlns:a16="http://schemas.microsoft.com/office/drawing/2014/main" id="{75939B00-1722-43DB-9F3F-B46CA17A1160}"/>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8" name="5 CuadroTexto" hidden="1">
          <a:extLst>
            <a:ext uri="{FF2B5EF4-FFF2-40B4-BE49-F238E27FC236}">
              <a16:creationId xmlns="" xmlns:a16="http://schemas.microsoft.com/office/drawing/2014/main" id="{D8482998-DD3F-4301-A466-3ABF7AB29DDF}"/>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19" name="5 CuadroTexto" hidden="1">
          <a:extLst>
            <a:ext uri="{FF2B5EF4-FFF2-40B4-BE49-F238E27FC236}">
              <a16:creationId xmlns="" xmlns:a16="http://schemas.microsoft.com/office/drawing/2014/main" id="{772B0439-F38A-4637-A3A9-0FC92670B0A1}"/>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0" name="5 CuadroTexto" hidden="1">
          <a:extLst>
            <a:ext uri="{FF2B5EF4-FFF2-40B4-BE49-F238E27FC236}">
              <a16:creationId xmlns="" xmlns:a16="http://schemas.microsoft.com/office/drawing/2014/main" id="{9B7CF3FC-8C35-4A53-829B-CBAD54AE19AE}"/>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1" name="5 CuadroTexto" hidden="1">
          <a:extLst>
            <a:ext uri="{FF2B5EF4-FFF2-40B4-BE49-F238E27FC236}">
              <a16:creationId xmlns="" xmlns:a16="http://schemas.microsoft.com/office/drawing/2014/main" id="{66FC0915-7CAE-4806-8C0B-BE5346D0F2A4}"/>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2" name="5 CuadroTexto" hidden="1">
          <a:extLst>
            <a:ext uri="{FF2B5EF4-FFF2-40B4-BE49-F238E27FC236}">
              <a16:creationId xmlns="" xmlns:a16="http://schemas.microsoft.com/office/drawing/2014/main" id="{D11206CE-1C5B-420C-BFBD-4734B5091788}"/>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3" name="5 CuadroTexto" hidden="1">
          <a:extLst>
            <a:ext uri="{FF2B5EF4-FFF2-40B4-BE49-F238E27FC236}">
              <a16:creationId xmlns="" xmlns:a16="http://schemas.microsoft.com/office/drawing/2014/main" id="{CD8D6019-C4CF-44F7-8E6F-D96A02C2EBBB}"/>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4" name="5 CuadroTexto" hidden="1">
          <a:extLst>
            <a:ext uri="{FF2B5EF4-FFF2-40B4-BE49-F238E27FC236}">
              <a16:creationId xmlns="" xmlns:a16="http://schemas.microsoft.com/office/drawing/2014/main" id="{6665D164-3C4A-49D5-9B0F-DF39E7CFD4FC}"/>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5" name="103 CuadroTexto" hidden="1">
          <a:extLst>
            <a:ext uri="{FF2B5EF4-FFF2-40B4-BE49-F238E27FC236}">
              <a16:creationId xmlns="" xmlns:a16="http://schemas.microsoft.com/office/drawing/2014/main" id="{F48026B9-2556-42D6-AD66-E795B505BBC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6" name="2 CuadroTexto" hidden="1">
          <a:extLst>
            <a:ext uri="{FF2B5EF4-FFF2-40B4-BE49-F238E27FC236}">
              <a16:creationId xmlns="" xmlns:a16="http://schemas.microsoft.com/office/drawing/2014/main" id="{891D156B-0661-4057-A73D-E2F18BB4BA41}"/>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7" name="106 CuadroTexto" hidden="1">
          <a:extLst>
            <a:ext uri="{FF2B5EF4-FFF2-40B4-BE49-F238E27FC236}">
              <a16:creationId xmlns="" xmlns:a16="http://schemas.microsoft.com/office/drawing/2014/main" id="{D02635C5-B3D7-40DC-9537-C1CABCEEF8ED}"/>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8" name="2 CuadroTexto" hidden="1">
          <a:extLst>
            <a:ext uri="{FF2B5EF4-FFF2-40B4-BE49-F238E27FC236}">
              <a16:creationId xmlns="" xmlns:a16="http://schemas.microsoft.com/office/drawing/2014/main" id="{9FDB7B97-DACC-44E0-81D3-0D436ECAE7A6}"/>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29" name="5 CuadroTexto" hidden="1">
          <a:extLst>
            <a:ext uri="{FF2B5EF4-FFF2-40B4-BE49-F238E27FC236}">
              <a16:creationId xmlns="" xmlns:a16="http://schemas.microsoft.com/office/drawing/2014/main" id="{2FF333F6-1C47-47DF-99FF-4129C61B8284}"/>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0" name="5 CuadroTexto" hidden="1">
          <a:extLst>
            <a:ext uri="{FF2B5EF4-FFF2-40B4-BE49-F238E27FC236}">
              <a16:creationId xmlns="" xmlns:a16="http://schemas.microsoft.com/office/drawing/2014/main" id="{ADC71A16-C366-4E38-AC63-C85FB66AA3ED}"/>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1" name="5 CuadroTexto" hidden="1">
          <a:extLst>
            <a:ext uri="{FF2B5EF4-FFF2-40B4-BE49-F238E27FC236}">
              <a16:creationId xmlns="" xmlns:a16="http://schemas.microsoft.com/office/drawing/2014/main" id="{1412F6F3-B741-448F-BF4A-4D480EF0CE53}"/>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2" name="5 CuadroTexto" hidden="1">
          <a:extLst>
            <a:ext uri="{FF2B5EF4-FFF2-40B4-BE49-F238E27FC236}">
              <a16:creationId xmlns="" xmlns:a16="http://schemas.microsoft.com/office/drawing/2014/main" id="{8F883327-0F3F-49D0-B339-DE9B86CD47B1}"/>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3" name="5 CuadroTexto" hidden="1">
          <a:extLst>
            <a:ext uri="{FF2B5EF4-FFF2-40B4-BE49-F238E27FC236}">
              <a16:creationId xmlns="" xmlns:a16="http://schemas.microsoft.com/office/drawing/2014/main" id="{40B463D4-4AC3-43D2-99FC-D53C72A6D73F}"/>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4" name="5 CuadroTexto" hidden="1">
          <a:extLst>
            <a:ext uri="{FF2B5EF4-FFF2-40B4-BE49-F238E27FC236}">
              <a16:creationId xmlns="" xmlns:a16="http://schemas.microsoft.com/office/drawing/2014/main" id="{B1BD54BD-3FE1-45B9-8077-62E3418819BE}"/>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5" name="5 CuadroTexto" hidden="1">
          <a:extLst>
            <a:ext uri="{FF2B5EF4-FFF2-40B4-BE49-F238E27FC236}">
              <a16:creationId xmlns="" xmlns:a16="http://schemas.microsoft.com/office/drawing/2014/main" id="{92C3F00E-6827-44C6-A6A8-3AEB93C8C7BC}"/>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6" name="5 CuadroTexto" hidden="1">
          <a:extLst>
            <a:ext uri="{FF2B5EF4-FFF2-40B4-BE49-F238E27FC236}">
              <a16:creationId xmlns="" xmlns:a16="http://schemas.microsoft.com/office/drawing/2014/main" id="{F19AEAC8-FE3D-4650-8F30-F98EE5F51CDD}"/>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7" name="5 CuadroTexto" hidden="1">
          <a:extLst>
            <a:ext uri="{FF2B5EF4-FFF2-40B4-BE49-F238E27FC236}">
              <a16:creationId xmlns="" xmlns:a16="http://schemas.microsoft.com/office/drawing/2014/main" id="{6E01B170-B0E1-493E-A4B8-98B852CC66EA}"/>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8" name="5 CuadroTexto" hidden="1">
          <a:extLst>
            <a:ext uri="{FF2B5EF4-FFF2-40B4-BE49-F238E27FC236}">
              <a16:creationId xmlns="" xmlns:a16="http://schemas.microsoft.com/office/drawing/2014/main" id="{12A6CD57-A04D-4318-B87A-55427755BBDB}"/>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39" name="5 CuadroTexto" hidden="1">
          <a:extLst>
            <a:ext uri="{FF2B5EF4-FFF2-40B4-BE49-F238E27FC236}">
              <a16:creationId xmlns="" xmlns:a16="http://schemas.microsoft.com/office/drawing/2014/main" id="{9DF40CAF-E964-4E16-9FF5-CA7C389EC751}"/>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40" name="5 CuadroTexto" hidden="1">
          <a:extLst>
            <a:ext uri="{FF2B5EF4-FFF2-40B4-BE49-F238E27FC236}">
              <a16:creationId xmlns="" xmlns:a16="http://schemas.microsoft.com/office/drawing/2014/main" id="{99BBAF2F-41A6-4491-B7CE-E53B725865C9}"/>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41" name="5 CuadroTexto" hidden="1">
          <a:extLst>
            <a:ext uri="{FF2B5EF4-FFF2-40B4-BE49-F238E27FC236}">
              <a16:creationId xmlns="" xmlns:a16="http://schemas.microsoft.com/office/drawing/2014/main" id="{E1C593E6-64F7-415E-B0E6-A940553C1592}"/>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42" name="5 CuadroTexto" hidden="1">
          <a:extLst>
            <a:ext uri="{FF2B5EF4-FFF2-40B4-BE49-F238E27FC236}">
              <a16:creationId xmlns="" xmlns:a16="http://schemas.microsoft.com/office/drawing/2014/main" id="{527CFC5B-6DBF-433B-A2C8-A5ED6768F01C}"/>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43" name="5 CuadroTexto" hidden="1">
          <a:extLst>
            <a:ext uri="{FF2B5EF4-FFF2-40B4-BE49-F238E27FC236}">
              <a16:creationId xmlns="" xmlns:a16="http://schemas.microsoft.com/office/drawing/2014/main" id="{C236338D-7EBF-402B-A964-15FE7DC07324}"/>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624</xdr:row>
      <xdr:rowOff>0</xdr:rowOff>
    </xdr:from>
    <xdr:ext cx="192120" cy="264560"/>
    <xdr:sp macro="" textlink="">
      <xdr:nvSpPr>
        <xdr:cNvPr id="2344" name="5 CuadroTexto" hidden="1">
          <a:extLst>
            <a:ext uri="{FF2B5EF4-FFF2-40B4-BE49-F238E27FC236}">
              <a16:creationId xmlns="" xmlns:a16="http://schemas.microsoft.com/office/drawing/2014/main" id="{7C7425BB-F88F-4CC9-95E0-4BB56589E2A9}"/>
            </a:ext>
          </a:extLst>
        </xdr:cNvPr>
        <xdr:cNvSpPr txBox="1"/>
      </xdr:nvSpPr>
      <xdr:spPr>
        <a:xfrm>
          <a:off x="1218565" y="69456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45" name="1 CuadroTexto" hidden="1">
          <a:extLst>
            <a:ext uri="{FF2B5EF4-FFF2-40B4-BE49-F238E27FC236}">
              <a16:creationId xmlns="" xmlns:a16="http://schemas.microsoft.com/office/drawing/2014/main" id="{1A68FC0F-203C-4A83-9317-532799B89914}"/>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46" name="3 CuadroTexto" hidden="1">
          <a:extLst>
            <a:ext uri="{FF2B5EF4-FFF2-40B4-BE49-F238E27FC236}">
              <a16:creationId xmlns="" xmlns:a16="http://schemas.microsoft.com/office/drawing/2014/main" id="{E041EA9E-6D96-4615-A2D8-11F7B3283386}"/>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47" name="5 CuadroTexto" hidden="1">
          <a:extLst>
            <a:ext uri="{FF2B5EF4-FFF2-40B4-BE49-F238E27FC236}">
              <a16:creationId xmlns="" xmlns:a16="http://schemas.microsoft.com/office/drawing/2014/main" id="{9D6947E9-D69E-4C3A-82FB-9E1FBE6FC443}"/>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48" name="5 CuadroTexto" hidden="1">
          <a:extLst>
            <a:ext uri="{FF2B5EF4-FFF2-40B4-BE49-F238E27FC236}">
              <a16:creationId xmlns="" xmlns:a16="http://schemas.microsoft.com/office/drawing/2014/main" id="{A9F80EE0-F013-4058-A830-70B02CC3715C}"/>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49" name="5 CuadroTexto" hidden="1">
          <a:extLst>
            <a:ext uri="{FF2B5EF4-FFF2-40B4-BE49-F238E27FC236}">
              <a16:creationId xmlns="" xmlns:a16="http://schemas.microsoft.com/office/drawing/2014/main" id="{37B445C9-F326-4499-9140-B134103A2B86}"/>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0" name="5 CuadroTexto" hidden="1">
          <a:extLst>
            <a:ext uri="{FF2B5EF4-FFF2-40B4-BE49-F238E27FC236}">
              <a16:creationId xmlns="" xmlns:a16="http://schemas.microsoft.com/office/drawing/2014/main" id="{9541198F-CF28-4DB8-BF24-811E96F3F911}"/>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1" name="5 CuadroTexto" hidden="1">
          <a:extLst>
            <a:ext uri="{FF2B5EF4-FFF2-40B4-BE49-F238E27FC236}">
              <a16:creationId xmlns="" xmlns:a16="http://schemas.microsoft.com/office/drawing/2014/main" id="{08E1A670-B0E6-456B-94CA-CDFD888C4EDC}"/>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2" name="5 CuadroTexto" hidden="1">
          <a:extLst>
            <a:ext uri="{FF2B5EF4-FFF2-40B4-BE49-F238E27FC236}">
              <a16:creationId xmlns="" xmlns:a16="http://schemas.microsoft.com/office/drawing/2014/main" id="{8A11EDA5-02A9-4C8F-B7E3-7EB075A83EAB}"/>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3" name="5 CuadroTexto" hidden="1">
          <a:extLst>
            <a:ext uri="{FF2B5EF4-FFF2-40B4-BE49-F238E27FC236}">
              <a16:creationId xmlns="" xmlns:a16="http://schemas.microsoft.com/office/drawing/2014/main" id="{56EFDA1B-9AC0-486C-A30B-E587339B9923}"/>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4" name="5 CuadroTexto" hidden="1">
          <a:extLst>
            <a:ext uri="{FF2B5EF4-FFF2-40B4-BE49-F238E27FC236}">
              <a16:creationId xmlns="" xmlns:a16="http://schemas.microsoft.com/office/drawing/2014/main" id="{9B30479E-F3DD-4073-B8E8-9F140BC2914A}"/>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5" name="5 CuadroTexto" hidden="1">
          <a:extLst>
            <a:ext uri="{FF2B5EF4-FFF2-40B4-BE49-F238E27FC236}">
              <a16:creationId xmlns="" xmlns:a16="http://schemas.microsoft.com/office/drawing/2014/main" id="{4EBB4BD8-1FF4-4342-95D9-7E4D3330D14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6" name="5 CuadroTexto" hidden="1">
          <a:extLst>
            <a:ext uri="{FF2B5EF4-FFF2-40B4-BE49-F238E27FC236}">
              <a16:creationId xmlns="" xmlns:a16="http://schemas.microsoft.com/office/drawing/2014/main" id="{50575925-872E-4184-868A-14D3CACFC98C}"/>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7" name="5 CuadroTexto" hidden="1">
          <a:extLst>
            <a:ext uri="{FF2B5EF4-FFF2-40B4-BE49-F238E27FC236}">
              <a16:creationId xmlns="" xmlns:a16="http://schemas.microsoft.com/office/drawing/2014/main" id="{1CFA1CD7-F39C-423E-BC99-53125F05780A}"/>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8" name="5 CuadroTexto" hidden="1">
          <a:extLst>
            <a:ext uri="{FF2B5EF4-FFF2-40B4-BE49-F238E27FC236}">
              <a16:creationId xmlns="" xmlns:a16="http://schemas.microsoft.com/office/drawing/2014/main" id="{378E7E60-6BA6-4262-8A1F-844CA96CB545}"/>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59" name="5 CuadroTexto" hidden="1">
          <a:extLst>
            <a:ext uri="{FF2B5EF4-FFF2-40B4-BE49-F238E27FC236}">
              <a16:creationId xmlns="" xmlns:a16="http://schemas.microsoft.com/office/drawing/2014/main" id="{33D75378-75AF-4F26-9285-3806733D176F}"/>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0" name="5 CuadroTexto" hidden="1">
          <a:extLst>
            <a:ext uri="{FF2B5EF4-FFF2-40B4-BE49-F238E27FC236}">
              <a16:creationId xmlns="" xmlns:a16="http://schemas.microsoft.com/office/drawing/2014/main" id="{1ECA5C32-9AE8-43F2-8E00-0549D605E3D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1" name="5 CuadroTexto" hidden="1">
          <a:extLst>
            <a:ext uri="{FF2B5EF4-FFF2-40B4-BE49-F238E27FC236}">
              <a16:creationId xmlns="" xmlns:a16="http://schemas.microsoft.com/office/drawing/2014/main" id="{93E7D317-C651-4FCD-84EF-24B53DE07C3F}"/>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2" name="5 CuadroTexto" hidden="1">
          <a:extLst>
            <a:ext uri="{FF2B5EF4-FFF2-40B4-BE49-F238E27FC236}">
              <a16:creationId xmlns="" xmlns:a16="http://schemas.microsoft.com/office/drawing/2014/main" id="{CE4F7D2B-5473-4473-AC88-9E1629996BC3}"/>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3" name="5 CuadroTexto" hidden="1">
          <a:extLst>
            <a:ext uri="{FF2B5EF4-FFF2-40B4-BE49-F238E27FC236}">
              <a16:creationId xmlns="" xmlns:a16="http://schemas.microsoft.com/office/drawing/2014/main" id="{C2C41BCC-3343-4E54-9229-0C591D026989}"/>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4" name="5 CuadroTexto" hidden="1">
          <a:extLst>
            <a:ext uri="{FF2B5EF4-FFF2-40B4-BE49-F238E27FC236}">
              <a16:creationId xmlns="" xmlns:a16="http://schemas.microsoft.com/office/drawing/2014/main" id="{430D9CA0-0906-4584-819E-6917211E447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5" name="5 CuadroTexto" hidden="1">
          <a:extLst>
            <a:ext uri="{FF2B5EF4-FFF2-40B4-BE49-F238E27FC236}">
              <a16:creationId xmlns="" xmlns:a16="http://schemas.microsoft.com/office/drawing/2014/main" id="{6FA9279A-7038-40E3-BC8C-164EE611815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6" name="5 CuadroTexto" hidden="1">
          <a:extLst>
            <a:ext uri="{FF2B5EF4-FFF2-40B4-BE49-F238E27FC236}">
              <a16:creationId xmlns="" xmlns:a16="http://schemas.microsoft.com/office/drawing/2014/main" id="{9D8214CC-3DE7-4D11-9B23-41AC864DC608}"/>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7" name="5 CuadroTexto" hidden="1">
          <a:extLst>
            <a:ext uri="{FF2B5EF4-FFF2-40B4-BE49-F238E27FC236}">
              <a16:creationId xmlns="" xmlns:a16="http://schemas.microsoft.com/office/drawing/2014/main" id="{8325C062-E42F-4DF6-8C86-3D8B00633752}"/>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8" name="5 CuadroTexto" hidden="1">
          <a:extLst>
            <a:ext uri="{FF2B5EF4-FFF2-40B4-BE49-F238E27FC236}">
              <a16:creationId xmlns="" xmlns:a16="http://schemas.microsoft.com/office/drawing/2014/main" id="{7B217F92-5E6D-4A6F-9A84-081C0F03BCF0}"/>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69" name="5 CuadroTexto" hidden="1">
          <a:extLst>
            <a:ext uri="{FF2B5EF4-FFF2-40B4-BE49-F238E27FC236}">
              <a16:creationId xmlns="" xmlns:a16="http://schemas.microsoft.com/office/drawing/2014/main" id="{B4611791-ACA4-46E1-9FFD-8C5B25E18CB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0" name="5 CuadroTexto" hidden="1">
          <a:extLst>
            <a:ext uri="{FF2B5EF4-FFF2-40B4-BE49-F238E27FC236}">
              <a16:creationId xmlns="" xmlns:a16="http://schemas.microsoft.com/office/drawing/2014/main" id="{823CD933-775D-4009-84A3-EA210DCF6CF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1" name="5 CuadroTexto" hidden="1">
          <a:extLst>
            <a:ext uri="{FF2B5EF4-FFF2-40B4-BE49-F238E27FC236}">
              <a16:creationId xmlns="" xmlns:a16="http://schemas.microsoft.com/office/drawing/2014/main" id="{F7FACA6C-80D8-4EBB-9197-CCA0644E9413}"/>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2" name="5 CuadroTexto" hidden="1">
          <a:extLst>
            <a:ext uri="{FF2B5EF4-FFF2-40B4-BE49-F238E27FC236}">
              <a16:creationId xmlns="" xmlns:a16="http://schemas.microsoft.com/office/drawing/2014/main" id="{87006DF8-2CFE-4C4A-AD1B-A960F0B0724A}"/>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3" name="5 CuadroTexto" hidden="1">
          <a:extLst>
            <a:ext uri="{FF2B5EF4-FFF2-40B4-BE49-F238E27FC236}">
              <a16:creationId xmlns="" xmlns:a16="http://schemas.microsoft.com/office/drawing/2014/main" id="{04E67217-81FA-4176-8002-CCD5E512F6B2}"/>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4" name="5 CuadroTexto" hidden="1">
          <a:extLst>
            <a:ext uri="{FF2B5EF4-FFF2-40B4-BE49-F238E27FC236}">
              <a16:creationId xmlns="" xmlns:a16="http://schemas.microsoft.com/office/drawing/2014/main" id="{C776F5AB-4E4E-4429-8890-DC0BCC0A3768}"/>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5" name="5 CuadroTexto" hidden="1">
          <a:extLst>
            <a:ext uri="{FF2B5EF4-FFF2-40B4-BE49-F238E27FC236}">
              <a16:creationId xmlns="" xmlns:a16="http://schemas.microsoft.com/office/drawing/2014/main" id="{51CA98B5-7285-4828-8DD2-9F0CF1A228C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6" name="5 CuadroTexto" hidden="1">
          <a:extLst>
            <a:ext uri="{FF2B5EF4-FFF2-40B4-BE49-F238E27FC236}">
              <a16:creationId xmlns="" xmlns:a16="http://schemas.microsoft.com/office/drawing/2014/main" id="{2F6D06B0-7242-43A4-97C2-FC22C6B2F12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7" name="5 CuadroTexto" hidden="1">
          <a:extLst>
            <a:ext uri="{FF2B5EF4-FFF2-40B4-BE49-F238E27FC236}">
              <a16:creationId xmlns="" xmlns:a16="http://schemas.microsoft.com/office/drawing/2014/main" id="{8CB6AD78-FC89-4AE9-8B6B-FE542104B235}"/>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8" name="5 CuadroTexto" hidden="1">
          <a:extLst>
            <a:ext uri="{FF2B5EF4-FFF2-40B4-BE49-F238E27FC236}">
              <a16:creationId xmlns="" xmlns:a16="http://schemas.microsoft.com/office/drawing/2014/main" id="{7DFC63B8-A0F6-4D51-A51B-79E7DC7FCB9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79" name="2 CuadroTexto" hidden="1">
          <a:extLst>
            <a:ext uri="{FF2B5EF4-FFF2-40B4-BE49-F238E27FC236}">
              <a16:creationId xmlns="" xmlns:a16="http://schemas.microsoft.com/office/drawing/2014/main" id="{E00E6A25-1368-466B-8AE3-0CC17CD58AAC}"/>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0" name="5 CuadroTexto" hidden="1">
          <a:extLst>
            <a:ext uri="{FF2B5EF4-FFF2-40B4-BE49-F238E27FC236}">
              <a16:creationId xmlns="" xmlns:a16="http://schemas.microsoft.com/office/drawing/2014/main" id="{C77B92B8-0EB5-4186-B4C0-E82794149271}"/>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1" name="5 CuadroTexto" hidden="1">
          <a:extLst>
            <a:ext uri="{FF2B5EF4-FFF2-40B4-BE49-F238E27FC236}">
              <a16:creationId xmlns="" xmlns:a16="http://schemas.microsoft.com/office/drawing/2014/main" id="{F7479FE5-869A-4904-A166-4491D0E1CD9B}"/>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2" name="5 CuadroTexto" hidden="1">
          <a:extLst>
            <a:ext uri="{FF2B5EF4-FFF2-40B4-BE49-F238E27FC236}">
              <a16:creationId xmlns="" xmlns:a16="http://schemas.microsoft.com/office/drawing/2014/main" id="{5AC18D52-4F0C-476D-9466-ED3DFBA788A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3" name="5 CuadroTexto" hidden="1">
          <a:extLst>
            <a:ext uri="{FF2B5EF4-FFF2-40B4-BE49-F238E27FC236}">
              <a16:creationId xmlns="" xmlns:a16="http://schemas.microsoft.com/office/drawing/2014/main" id="{7AA851E8-6430-4DD1-883F-AEF96FC9FD11}"/>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4" name="5 CuadroTexto" hidden="1">
          <a:extLst>
            <a:ext uri="{FF2B5EF4-FFF2-40B4-BE49-F238E27FC236}">
              <a16:creationId xmlns="" xmlns:a16="http://schemas.microsoft.com/office/drawing/2014/main" id="{49F59F65-57BA-4CA8-A117-096ED0019B5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5" name="5 CuadroTexto" hidden="1">
          <a:extLst>
            <a:ext uri="{FF2B5EF4-FFF2-40B4-BE49-F238E27FC236}">
              <a16:creationId xmlns="" xmlns:a16="http://schemas.microsoft.com/office/drawing/2014/main" id="{851754E8-646D-4A47-A3E8-D7D22361466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6" name="5 CuadroTexto" hidden="1">
          <a:extLst>
            <a:ext uri="{FF2B5EF4-FFF2-40B4-BE49-F238E27FC236}">
              <a16:creationId xmlns="" xmlns:a16="http://schemas.microsoft.com/office/drawing/2014/main" id="{B7E42607-53C6-447A-8604-302DAA0394AB}"/>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7" name="5 CuadroTexto" hidden="1">
          <a:extLst>
            <a:ext uri="{FF2B5EF4-FFF2-40B4-BE49-F238E27FC236}">
              <a16:creationId xmlns="" xmlns:a16="http://schemas.microsoft.com/office/drawing/2014/main" id="{E93203E7-B505-40DB-A6BC-3551215A8A7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8" name="5 CuadroTexto" hidden="1">
          <a:extLst>
            <a:ext uri="{FF2B5EF4-FFF2-40B4-BE49-F238E27FC236}">
              <a16:creationId xmlns="" xmlns:a16="http://schemas.microsoft.com/office/drawing/2014/main" id="{C7EE99A5-64E7-4ECD-98F5-6AC491A81431}"/>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89" name="5 CuadroTexto" hidden="1">
          <a:extLst>
            <a:ext uri="{FF2B5EF4-FFF2-40B4-BE49-F238E27FC236}">
              <a16:creationId xmlns="" xmlns:a16="http://schemas.microsoft.com/office/drawing/2014/main" id="{1F0E4D47-962A-4F11-A057-C1755DE6672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0" name="5 CuadroTexto" hidden="1">
          <a:extLst>
            <a:ext uri="{FF2B5EF4-FFF2-40B4-BE49-F238E27FC236}">
              <a16:creationId xmlns="" xmlns:a16="http://schemas.microsoft.com/office/drawing/2014/main" id="{086A51E0-F17E-4463-A903-B55612010F93}"/>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1" name="5 CuadroTexto" hidden="1">
          <a:extLst>
            <a:ext uri="{FF2B5EF4-FFF2-40B4-BE49-F238E27FC236}">
              <a16:creationId xmlns="" xmlns:a16="http://schemas.microsoft.com/office/drawing/2014/main" id="{8883FAE1-DEE1-41FB-A575-0851BE419179}"/>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2" name="5 CuadroTexto" hidden="1">
          <a:extLst>
            <a:ext uri="{FF2B5EF4-FFF2-40B4-BE49-F238E27FC236}">
              <a16:creationId xmlns="" xmlns:a16="http://schemas.microsoft.com/office/drawing/2014/main" id="{CCA46D08-F0E9-487A-85B2-A753FD999EA0}"/>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3" name="5 CuadroTexto" hidden="1">
          <a:extLst>
            <a:ext uri="{FF2B5EF4-FFF2-40B4-BE49-F238E27FC236}">
              <a16:creationId xmlns="" xmlns:a16="http://schemas.microsoft.com/office/drawing/2014/main" id="{87ABAA2B-2333-41D7-9B2D-E2B697873BE5}"/>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4" name="5 CuadroTexto" hidden="1">
          <a:extLst>
            <a:ext uri="{FF2B5EF4-FFF2-40B4-BE49-F238E27FC236}">
              <a16:creationId xmlns="" xmlns:a16="http://schemas.microsoft.com/office/drawing/2014/main" id="{924AB0F2-6C09-449C-A8D8-AE8B8490CC05}"/>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5" name="5 CuadroTexto" hidden="1">
          <a:extLst>
            <a:ext uri="{FF2B5EF4-FFF2-40B4-BE49-F238E27FC236}">
              <a16:creationId xmlns="" xmlns:a16="http://schemas.microsoft.com/office/drawing/2014/main" id="{5B299CEB-5E8F-4C54-84FE-F2D6CE8F48B6}"/>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6" name="5 CuadroTexto" hidden="1">
          <a:extLst>
            <a:ext uri="{FF2B5EF4-FFF2-40B4-BE49-F238E27FC236}">
              <a16:creationId xmlns="" xmlns:a16="http://schemas.microsoft.com/office/drawing/2014/main" id="{8AC4392D-E58C-4144-9593-00DDA56F2E38}"/>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7" name="5 CuadroTexto" hidden="1">
          <a:extLst>
            <a:ext uri="{FF2B5EF4-FFF2-40B4-BE49-F238E27FC236}">
              <a16:creationId xmlns="" xmlns:a16="http://schemas.microsoft.com/office/drawing/2014/main" id="{DEFF327F-AC8A-4324-A2B8-391E197607A1}"/>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8" name="103 CuadroTexto" hidden="1">
          <a:extLst>
            <a:ext uri="{FF2B5EF4-FFF2-40B4-BE49-F238E27FC236}">
              <a16:creationId xmlns="" xmlns:a16="http://schemas.microsoft.com/office/drawing/2014/main" id="{5C53147A-F25D-4419-ACEA-A9B3C329C981}"/>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399" name="2 CuadroTexto" hidden="1">
          <a:extLst>
            <a:ext uri="{FF2B5EF4-FFF2-40B4-BE49-F238E27FC236}">
              <a16:creationId xmlns="" xmlns:a16="http://schemas.microsoft.com/office/drawing/2014/main" id="{FECD9647-9128-4F13-9F63-D5DCC6EED8E8}"/>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0" name="106 CuadroTexto" hidden="1">
          <a:extLst>
            <a:ext uri="{FF2B5EF4-FFF2-40B4-BE49-F238E27FC236}">
              <a16:creationId xmlns="" xmlns:a16="http://schemas.microsoft.com/office/drawing/2014/main" id="{19653754-ABAD-4834-AC21-509C1C11F9F0}"/>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1" name="2 CuadroTexto" hidden="1">
          <a:extLst>
            <a:ext uri="{FF2B5EF4-FFF2-40B4-BE49-F238E27FC236}">
              <a16:creationId xmlns="" xmlns:a16="http://schemas.microsoft.com/office/drawing/2014/main" id="{4AB3CAD6-4EBF-43B7-ADA2-7185926FCDEA}"/>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2" name="5 CuadroTexto" hidden="1">
          <a:extLst>
            <a:ext uri="{FF2B5EF4-FFF2-40B4-BE49-F238E27FC236}">
              <a16:creationId xmlns="" xmlns:a16="http://schemas.microsoft.com/office/drawing/2014/main" id="{C0734BCE-9C21-46E8-BA04-F27D376A4EE8}"/>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3" name="5 CuadroTexto" hidden="1">
          <a:extLst>
            <a:ext uri="{FF2B5EF4-FFF2-40B4-BE49-F238E27FC236}">
              <a16:creationId xmlns="" xmlns:a16="http://schemas.microsoft.com/office/drawing/2014/main" id="{4A031A21-C054-4ED6-9A92-981457F09211}"/>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4" name="5 CuadroTexto" hidden="1">
          <a:extLst>
            <a:ext uri="{FF2B5EF4-FFF2-40B4-BE49-F238E27FC236}">
              <a16:creationId xmlns="" xmlns:a16="http://schemas.microsoft.com/office/drawing/2014/main" id="{0C75C450-77B8-4B9B-AF2E-C1A15B22137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5" name="5 CuadroTexto" hidden="1">
          <a:extLst>
            <a:ext uri="{FF2B5EF4-FFF2-40B4-BE49-F238E27FC236}">
              <a16:creationId xmlns="" xmlns:a16="http://schemas.microsoft.com/office/drawing/2014/main" id="{96BF268B-F26A-419C-AA17-63B8D0CFFEF9}"/>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6" name="5 CuadroTexto" hidden="1">
          <a:extLst>
            <a:ext uri="{FF2B5EF4-FFF2-40B4-BE49-F238E27FC236}">
              <a16:creationId xmlns="" xmlns:a16="http://schemas.microsoft.com/office/drawing/2014/main" id="{CDB4690A-0DA6-4572-8278-787976C96CF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7" name="5 CuadroTexto" hidden="1">
          <a:extLst>
            <a:ext uri="{FF2B5EF4-FFF2-40B4-BE49-F238E27FC236}">
              <a16:creationId xmlns="" xmlns:a16="http://schemas.microsoft.com/office/drawing/2014/main" id="{BD9941CB-01C8-44F5-971F-72AA019CCC2D}"/>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8" name="5 CuadroTexto" hidden="1">
          <a:extLst>
            <a:ext uri="{FF2B5EF4-FFF2-40B4-BE49-F238E27FC236}">
              <a16:creationId xmlns="" xmlns:a16="http://schemas.microsoft.com/office/drawing/2014/main" id="{77DFC0FE-3972-47D7-97BE-3ACCDF3B9482}"/>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09" name="5 CuadroTexto" hidden="1">
          <a:extLst>
            <a:ext uri="{FF2B5EF4-FFF2-40B4-BE49-F238E27FC236}">
              <a16:creationId xmlns="" xmlns:a16="http://schemas.microsoft.com/office/drawing/2014/main" id="{EE0EA3BE-CB24-4A85-B95E-80EE20CDE252}"/>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0" name="5 CuadroTexto" hidden="1">
          <a:extLst>
            <a:ext uri="{FF2B5EF4-FFF2-40B4-BE49-F238E27FC236}">
              <a16:creationId xmlns="" xmlns:a16="http://schemas.microsoft.com/office/drawing/2014/main" id="{D6DFCBDF-5B4B-4CC8-9132-BBC6894B001C}"/>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1" name="5 CuadroTexto" hidden="1">
          <a:extLst>
            <a:ext uri="{FF2B5EF4-FFF2-40B4-BE49-F238E27FC236}">
              <a16:creationId xmlns="" xmlns:a16="http://schemas.microsoft.com/office/drawing/2014/main" id="{70D28302-1F39-4E6F-A296-D77ED326FC1E}"/>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2" name="5 CuadroTexto" hidden="1">
          <a:extLst>
            <a:ext uri="{FF2B5EF4-FFF2-40B4-BE49-F238E27FC236}">
              <a16:creationId xmlns="" xmlns:a16="http://schemas.microsoft.com/office/drawing/2014/main" id="{82CF8599-E233-4EB0-9E13-28BE90B4F0F9}"/>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3" name="5 CuadroTexto" hidden="1">
          <a:extLst>
            <a:ext uri="{FF2B5EF4-FFF2-40B4-BE49-F238E27FC236}">
              <a16:creationId xmlns="" xmlns:a16="http://schemas.microsoft.com/office/drawing/2014/main" id="{BEF6CB51-57E6-41A8-8BDE-FFD49D87E403}"/>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4" name="5 CuadroTexto" hidden="1">
          <a:extLst>
            <a:ext uri="{FF2B5EF4-FFF2-40B4-BE49-F238E27FC236}">
              <a16:creationId xmlns="" xmlns:a16="http://schemas.microsoft.com/office/drawing/2014/main" id="{729E26E9-F012-4573-95F2-415284497319}"/>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5" name="5 CuadroTexto" hidden="1">
          <a:extLst>
            <a:ext uri="{FF2B5EF4-FFF2-40B4-BE49-F238E27FC236}">
              <a16:creationId xmlns="" xmlns:a16="http://schemas.microsoft.com/office/drawing/2014/main" id="{A3C1B69B-0939-4C36-9C3E-A54437E940C5}"/>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6" name="5 CuadroTexto" hidden="1">
          <a:extLst>
            <a:ext uri="{FF2B5EF4-FFF2-40B4-BE49-F238E27FC236}">
              <a16:creationId xmlns="" xmlns:a16="http://schemas.microsoft.com/office/drawing/2014/main" id="{DE619862-506D-4433-A6BE-753DEADA39A6}"/>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626</xdr:row>
      <xdr:rowOff>0</xdr:rowOff>
    </xdr:from>
    <xdr:ext cx="192120" cy="264560"/>
    <xdr:sp macro="" textlink="">
      <xdr:nvSpPr>
        <xdr:cNvPr id="2417" name="5 CuadroTexto" hidden="1">
          <a:extLst>
            <a:ext uri="{FF2B5EF4-FFF2-40B4-BE49-F238E27FC236}">
              <a16:creationId xmlns="" xmlns:a16="http://schemas.microsoft.com/office/drawing/2014/main" id="{B3F234AE-8E57-4B80-89AB-218F0EDDC937}"/>
            </a:ext>
          </a:extLst>
        </xdr:cNvPr>
        <xdr:cNvSpPr txBox="1"/>
      </xdr:nvSpPr>
      <xdr:spPr>
        <a:xfrm>
          <a:off x="1218565" y="71123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18" name="1 CuadroTexto" hidden="1">
          <a:extLst>
            <a:ext uri="{FF2B5EF4-FFF2-40B4-BE49-F238E27FC236}">
              <a16:creationId xmlns="" xmlns:a16="http://schemas.microsoft.com/office/drawing/2014/main" id="{8C69E14A-AA1E-45AD-A448-CD0CF7C670BA}"/>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19" name="3 CuadroTexto" hidden="1">
          <a:extLst>
            <a:ext uri="{FF2B5EF4-FFF2-40B4-BE49-F238E27FC236}">
              <a16:creationId xmlns="" xmlns:a16="http://schemas.microsoft.com/office/drawing/2014/main" id="{3A3E36CC-2868-4734-854E-1095F0CDA7A6}"/>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0" name="5 CuadroTexto" hidden="1">
          <a:extLst>
            <a:ext uri="{FF2B5EF4-FFF2-40B4-BE49-F238E27FC236}">
              <a16:creationId xmlns="" xmlns:a16="http://schemas.microsoft.com/office/drawing/2014/main" id="{A3C4CDF5-23A6-484C-9701-3A667D0EAFE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1" name="5 CuadroTexto" hidden="1">
          <a:extLst>
            <a:ext uri="{FF2B5EF4-FFF2-40B4-BE49-F238E27FC236}">
              <a16:creationId xmlns="" xmlns:a16="http://schemas.microsoft.com/office/drawing/2014/main" id="{7A44A473-D288-40AC-ABDD-7F5175CE63C2}"/>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2" name="5 CuadroTexto" hidden="1">
          <a:extLst>
            <a:ext uri="{FF2B5EF4-FFF2-40B4-BE49-F238E27FC236}">
              <a16:creationId xmlns="" xmlns:a16="http://schemas.microsoft.com/office/drawing/2014/main" id="{94520D3D-0171-4373-8F01-8938E0339423}"/>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3" name="5 CuadroTexto" hidden="1">
          <a:extLst>
            <a:ext uri="{FF2B5EF4-FFF2-40B4-BE49-F238E27FC236}">
              <a16:creationId xmlns="" xmlns:a16="http://schemas.microsoft.com/office/drawing/2014/main" id="{6AFB1091-3E8B-4DDC-BE51-BE47AD50779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4" name="5 CuadroTexto" hidden="1">
          <a:extLst>
            <a:ext uri="{FF2B5EF4-FFF2-40B4-BE49-F238E27FC236}">
              <a16:creationId xmlns="" xmlns:a16="http://schemas.microsoft.com/office/drawing/2014/main" id="{04AFC281-DEAB-4079-954B-7861A4EF4FC7}"/>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5" name="5 CuadroTexto" hidden="1">
          <a:extLst>
            <a:ext uri="{FF2B5EF4-FFF2-40B4-BE49-F238E27FC236}">
              <a16:creationId xmlns="" xmlns:a16="http://schemas.microsoft.com/office/drawing/2014/main" id="{A4035CF6-24F0-485E-B498-37155B99F608}"/>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6" name="5 CuadroTexto" hidden="1">
          <a:extLst>
            <a:ext uri="{FF2B5EF4-FFF2-40B4-BE49-F238E27FC236}">
              <a16:creationId xmlns="" xmlns:a16="http://schemas.microsoft.com/office/drawing/2014/main" id="{91A1C9D1-9C6D-45DB-AD06-DA8883543460}"/>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7" name="5 CuadroTexto" hidden="1">
          <a:extLst>
            <a:ext uri="{FF2B5EF4-FFF2-40B4-BE49-F238E27FC236}">
              <a16:creationId xmlns="" xmlns:a16="http://schemas.microsoft.com/office/drawing/2014/main" id="{2FFF8B75-7780-4CF5-A0B0-102858DFCD96}"/>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8" name="5 CuadroTexto" hidden="1">
          <a:extLst>
            <a:ext uri="{FF2B5EF4-FFF2-40B4-BE49-F238E27FC236}">
              <a16:creationId xmlns="" xmlns:a16="http://schemas.microsoft.com/office/drawing/2014/main" id="{B981B639-6E57-416B-9ED3-BE6FB7375F3F}"/>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29" name="5 CuadroTexto" hidden="1">
          <a:extLst>
            <a:ext uri="{FF2B5EF4-FFF2-40B4-BE49-F238E27FC236}">
              <a16:creationId xmlns="" xmlns:a16="http://schemas.microsoft.com/office/drawing/2014/main" id="{AD755FDC-D857-4A67-80B1-FFB6F7C97AE9}"/>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0" name="5 CuadroTexto" hidden="1">
          <a:extLst>
            <a:ext uri="{FF2B5EF4-FFF2-40B4-BE49-F238E27FC236}">
              <a16:creationId xmlns="" xmlns:a16="http://schemas.microsoft.com/office/drawing/2014/main" id="{53873E5B-97ED-4F4B-9CDC-757E6FA39950}"/>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1" name="5 CuadroTexto" hidden="1">
          <a:extLst>
            <a:ext uri="{FF2B5EF4-FFF2-40B4-BE49-F238E27FC236}">
              <a16:creationId xmlns="" xmlns:a16="http://schemas.microsoft.com/office/drawing/2014/main" id="{2883F072-ACD2-491A-B7EE-6FEA92A6ABA0}"/>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2" name="5 CuadroTexto" hidden="1">
          <a:extLst>
            <a:ext uri="{FF2B5EF4-FFF2-40B4-BE49-F238E27FC236}">
              <a16:creationId xmlns="" xmlns:a16="http://schemas.microsoft.com/office/drawing/2014/main" id="{6980424F-DE49-4443-A8B3-EBB89BD7F88F}"/>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3" name="5 CuadroTexto" hidden="1">
          <a:extLst>
            <a:ext uri="{FF2B5EF4-FFF2-40B4-BE49-F238E27FC236}">
              <a16:creationId xmlns="" xmlns:a16="http://schemas.microsoft.com/office/drawing/2014/main" id="{EC18D948-7DD0-4134-8697-40E4AA7C9BDD}"/>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4" name="5 CuadroTexto" hidden="1">
          <a:extLst>
            <a:ext uri="{FF2B5EF4-FFF2-40B4-BE49-F238E27FC236}">
              <a16:creationId xmlns="" xmlns:a16="http://schemas.microsoft.com/office/drawing/2014/main" id="{5482C3FA-C24B-45FF-A739-1D4A32655E08}"/>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5" name="5 CuadroTexto" hidden="1">
          <a:extLst>
            <a:ext uri="{FF2B5EF4-FFF2-40B4-BE49-F238E27FC236}">
              <a16:creationId xmlns="" xmlns:a16="http://schemas.microsoft.com/office/drawing/2014/main" id="{EB915806-E4D8-4EF3-BC6C-8B973A2E94CD}"/>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6" name="5 CuadroTexto" hidden="1">
          <a:extLst>
            <a:ext uri="{FF2B5EF4-FFF2-40B4-BE49-F238E27FC236}">
              <a16:creationId xmlns="" xmlns:a16="http://schemas.microsoft.com/office/drawing/2014/main" id="{C65CB6AC-6DEC-4BD4-BA77-B75DA3FC93A4}"/>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7" name="5 CuadroTexto" hidden="1">
          <a:extLst>
            <a:ext uri="{FF2B5EF4-FFF2-40B4-BE49-F238E27FC236}">
              <a16:creationId xmlns="" xmlns:a16="http://schemas.microsoft.com/office/drawing/2014/main" id="{F8B75586-4B77-4CF1-B5BC-4FC9B1FFD06F}"/>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8" name="5 CuadroTexto" hidden="1">
          <a:extLst>
            <a:ext uri="{FF2B5EF4-FFF2-40B4-BE49-F238E27FC236}">
              <a16:creationId xmlns="" xmlns:a16="http://schemas.microsoft.com/office/drawing/2014/main" id="{72251067-A0BE-4741-82E8-E3218CFC891B}"/>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39" name="5 CuadroTexto" hidden="1">
          <a:extLst>
            <a:ext uri="{FF2B5EF4-FFF2-40B4-BE49-F238E27FC236}">
              <a16:creationId xmlns="" xmlns:a16="http://schemas.microsoft.com/office/drawing/2014/main" id="{40416B60-1E11-4938-AAF2-169EE48E165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0" name="5 CuadroTexto" hidden="1">
          <a:extLst>
            <a:ext uri="{FF2B5EF4-FFF2-40B4-BE49-F238E27FC236}">
              <a16:creationId xmlns="" xmlns:a16="http://schemas.microsoft.com/office/drawing/2014/main" id="{33B99493-E53F-4BF1-B8B0-09EC9A362146}"/>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1" name="5 CuadroTexto" hidden="1">
          <a:extLst>
            <a:ext uri="{FF2B5EF4-FFF2-40B4-BE49-F238E27FC236}">
              <a16:creationId xmlns="" xmlns:a16="http://schemas.microsoft.com/office/drawing/2014/main" id="{5EC2AE50-654D-4B88-A811-338F752BDEB9}"/>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2" name="5 CuadroTexto" hidden="1">
          <a:extLst>
            <a:ext uri="{FF2B5EF4-FFF2-40B4-BE49-F238E27FC236}">
              <a16:creationId xmlns="" xmlns:a16="http://schemas.microsoft.com/office/drawing/2014/main" id="{7E0853EA-BAB2-4E84-996A-1398CCCD641F}"/>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3" name="5 CuadroTexto" hidden="1">
          <a:extLst>
            <a:ext uri="{FF2B5EF4-FFF2-40B4-BE49-F238E27FC236}">
              <a16:creationId xmlns="" xmlns:a16="http://schemas.microsoft.com/office/drawing/2014/main" id="{8B68D18D-0077-4BD1-A127-87132957A562}"/>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4" name="5 CuadroTexto" hidden="1">
          <a:extLst>
            <a:ext uri="{FF2B5EF4-FFF2-40B4-BE49-F238E27FC236}">
              <a16:creationId xmlns="" xmlns:a16="http://schemas.microsoft.com/office/drawing/2014/main" id="{A00C6511-C2D7-43CF-895B-465E4A426FDF}"/>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5" name="5 CuadroTexto" hidden="1">
          <a:extLst>
            <a:ext uri="{FF2B5EF4-FFF2-40B4-BE49-F238E27FC236}">
              <a16:creationId xmlns="" xmlns:a16="http://schemas.microsoft.com/office/drawing/2014/main" id="{5E7525BA-6CB8-4ABE-A64F-B3B8E940C746}"/>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6" name="5 CuadroTexto" hidden="1">
          <a:extLst>
            <a:ext uri="{FF2B5EF4-FFF2-40B4-BE49-F238E27FC236}">
              <a16:creationId xmlns="" xmlns:a16="http://schemas.microsoft.com/office/drawing/2014/main" id="{B5780DE5-7920-47F4-B439-4B8BC9BBAC2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7" name="5 CuadroTexto" hidden="1">
          <a:extLst>
            <a:ext uri="{FF2B5EF4-FFF2-40B4-BE49-F238E27FC236}">
              <a16:creationId xmlns="" xmlns:a16="http://schemas.microsoft.com/office/drawing/2014/main" id="{4356F6A8-DF88-4397-8B77-30FBFAA891E0}"/>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8" name="5 CuadroTexto" hidden="1">
          <a:extLst>
            <a:ext uri="{FF2B5EF4-FFF2-40B4-BE49-F238E27FC236}">
              <a16:creationId xmlns="" xmlns:a16="http://schemas.microsoft.com/office/drawing/2014/main" id="{DA981E37-B7AD-45C5-B01F-84CF66EB4AB0}"/>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49" name="5 CuadroTexto" hidden="1">
          <a:extLst>
            <a:ext uri="{FF2B5EF4-FFF2-40B4-BE49-F238E27FC236}">
              <a16:creationId xmlns="" xmlns:a16="http://schemas.microsoft.com/office/drawing/2014/main" id="{DDA4C7BB-2016-4DCF-A618-FF4087F5835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0" name="5 CuadroTexto" hidden="1">
          <a:extLst>
            <a:ext uri="{FF2B5EF4-FFF2-40B4-BE49-F238E27FC236}">
              <a16:creationId xmlns="" xmlns:a16="http://schemas.microsoft.com/office/drawing/2014/main" id="{94DF1FEC-353F-4206-B4DC-5049514E6B16}"/>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1" name="5 CuadroTexto" hidden="1">
          <a:extLst>
            <a:ext uri="{FF2B5EF4-FFF2-40B4-BE49-F238E27FC236}">
              <a16:creationId xmlns="" xmlns:a16="http://schemas.microsoft.com/office/drawing/2014/main" id="{9728D170-51A8-4357-B21C-D16A132322C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2" name="2 CuadroTexto" hidden="1">
          <a:extLst>
            <a:ext uri="{FF2B5EF4-FFF2-40B4-BE49-F238E27FC236}">
              <a16:creationId xmlns="" xmlns:a16="http://schemas.microsoft.com/office/drawing/2014/main" id="{19AEEA56-FEFD-4D62-A18B-AB0F22A2DEBF}"/>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3" name="5 CuadroTexto" hidden="1">
          <a:extLst>
            <a:ext uri="{FF2B5EF4-FFF2-40B4-BE49-F238E27FC236}">
              <a16:creationId xmlns="" xmlns:a16="http://schemas.microsoft.com/office/drawing/2014/main" id="{5DA1FA0C-3AA1-4864-8388-2435E1CA1893}"/>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4" name="5 CuadroTexto" hidden="1">
          <a:extLst>
            <a:ext uri="{FF2B5EF4-FFF2-40B4-BE49-F238E27FC236}">
              <a16:creationId xmlns="" xmlns:a16="http://schemas.microsoft.com/office/drawing/2014/main" id="{58EB68E8-0E70-4BF6-A3D1-F3F561BF893E}"/>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5" name="5 CuadroTexto" hidden="1">
          <a:extLst>
            <a:ext uri="{FF2B5EF4-FFF2-40B4-BE49-F238E27FC236}">
              <a16:creationId xmlns="" xmlns:a16="http://schemas.microsoft.com/office/drawing/2014/main" id="{F13A5152-2207-4942-8C1A-8B4006814C6F}"/>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6" name="5 CuadroTexto" hidden="1">
          <a:extLst>
            <a:ext uri="{FF2B5EF4-FFF2-40B4-BE49-F238E27FC236}">
              <a16:creationId xmlns="" xmlns:a16="http://schemas.microsoft.com/office/drawing/2014/main" id="{EEEFEBA2-4CEE-48C9-8306-1912541682BA}"/>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7" name="5 CuadroTexto" hidden="1">
          <a:extLst>
            <a:ext uri="{FF2B5EF4-FFF2-40B4-BE49-F238E27FC236}">
              <a16:creationId xmlns="" xmlns:a16="http://schemas.microsoft.com/office/drawing/2014/main" id="{AC22BF65-E0D2-4C45-BE13-82F678748EB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8" name="5 CuadroTexto" hidden="1">
          <a:extLst>
            <a:ext uri="{FF2B5EF4-FFF2-40B4-BE49-F238E27FC236}">
              <a16:creationId xmlns="" xmlns:a16="http://schemas.microsoft.com/office/drawing/2014/main" id="{5C71EBCF-E6E7-4D09-BFB8-145CB5506B5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59" name="5 CuadroTexto" hidden="1">
          <a:extLst>
            <a:ext uri="{FF2B5EF4-FFF2-40B4-BE49-F238E27FC236}">
              <a16:creationId xmlns="" xmlns:a16="http://schemas.microsoft.com/office/drawing/2014/main" id="{82FF6DA1-7D1A-4047-98F3-B3408E5C2B8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0" name="5 CuadroTexto" hidden="1">
          <a:extLst>
            <a:ext uri="{FF2B5EF4-FFF2-40B4-BE49-F238E27FC236}">
              <a16:creationId xmlns="" xmlns:a16="http://schemas.microsoft.com/office/drawing/2014/main" id="{41B8022A-D50B-471E-828D-C5D402A9CCFE}"/>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1" name="5 CuadroTexto" hidden="1">
          <a:extLst>
            <a:ext uri="{FF2B5EF4-FFF2-40B4-BE49-F238E27FC236}">
              <a16:creationId xmlns="" xmlns:a16="http://schemas.microsoft.com/office/drawing/2014/main" id="{CE1EB8D0-15C8-490D-9F06-093912A0D09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2" name="5 CuadroTexto" hidden="1">
          <a:extLst>
            <a:ext uri="{FF2B5EF4-FFF2-40B4-BE49-F238E27FC236}">
              <a16:creationId xmlns="" xmlns:a16="http://schemas.microsoft.com/office/drawing/2014/main" id="{D90B950A-C3DC-4110-BE2F-1532CE358E83}"/>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3" name="5 CuadroTexto" hidden="1">
          <a:extLst>
            <a:ext uri="{FF2B5EF4-FFF2-40B4-BE49-F238E27FC236}">
              <a16:creationId xmlns="" xmlns:a16="http://schemas.microsoft.com/office/drawing/2014/main" id="{28F8F91B-42E7-4926-B045-066DDC2ACFF9}"/>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4" name="5 CuadroTexto" hidden="1">
          <a:extLst>
            <a:ext uri="{FF2B5EF4-FFF2-40B4-BE49-F238E27FC236}">
              <a16:creationId xmlns="" xmlns:a16="http://schemas.microsoft.com/office/drawing/2014/main" id="{AC0CC038-7CBD-4440-A101-167BB7CE6D73}"/>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5" name="5 CuadroTexto" hidden="1">
          <a:extLst>
            <a:ext uri="{FF2B5EF4-FFF2-40B4-BE49-F238E27FC236}">
              <a16:creationId xmlns="" xmlns:a16="http://schemas.microsoft.com/office/drawing/2014/main" id="{801802F2-925D-4F96-A648-839D15ABF2D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6" name="5 CuadroTexto" hidden="1">
          <a:extLst>
            <a:ext uri="{FF2B5EF4-FFF2-40B4-BE49-F238E27FC236}">
              <a16:creationId xmlns="" xmlns:a16="http://schemas.microsoft.com/office/drawing/2014/main" id="{92FA45CB-1A04-4294-BACF-9A1E3E6E7CC7}"/>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7" name="5 CuadroTexto" hidden="1">
          <a:extLst>
            <a:ext uri="{FF2B5EF4-FFF2-40B4-BE49-F238E27FC236}">
              <a16:creationId xmlns="" xmlns:a16="http://schemas.microsoft.com/office/drawing/2014/main" id="{97A76449-4008-4C48-A939-D58C10E80B4D}"/>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8" name="5 CuadroTexto" hidden="1">
          <a:extLst>
            <a:ext uri="{FF2B5EF4-FFF2-40B4-BE49-F238E27FC236}">
              <a16:creationId xmlns="" xmlns:a16="http://schemas.microsoft.com/office/drawing/2014/main" id="{D96267B9-DA0A-4DDB-A4B0-6F2551DC819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69" name="5 CuadroTexto" hidden="1">
          <a:extLst>
            <a:ext uri="{FF2B5EF4-FFF2-40B4-BE49-F238E27FC236}">
              <a16:creationId xmlns="" xmlns:a16="http://schemas.microsoft.com/office/drawing/2014/main" id="{12ACD793-23F1-428F-83C3-52B327514F34}"/>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0" name="5 CuadroTexto" hidden="1">
          <a:extLst>
            <a:ext uri="{FF2B5EF4-FFF2-40B4-BE49-F238E27FC236}">
              <a16:creationId xmlns="" xmlns:a16="http://schemas.microsoft.com/office/drawing/2014/main" id="{F0FCF27F-6A4C-464C-8EB9-44896A60C12D}"/>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1" name="103 CuadroTexto" hidden="1">
          <a:extLst>
            <a:ext uri="{FF2B5EF4-FFF2-40B4-BE49-F238E27FC236}">
              <a16:creationId xmlns="" xmlns:a16="http://schemas.microsoft.com/office/drawing/2014/main" id="{54AD50A4-2BA7-4DB4-8CB7-068D6A77D253}"/>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2" name="2 CuadroTexto" hidden="1">
          <a:extLst>
            <a:ext uri="{FF2B5EF4-FFF2-40B4-BE49-F238E27FC236}">
              <a16:creationId xmlns="" xmlns:a16="http://schemas.microsoft.com/office/drawing/2014/main" id="{CD8A1B87-4DBB-4594-B1A0-276F6F981BD5}"/>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3" name="106 CuadroTexto" hidden="1">
          <a:extLst>
            <a:ext uri="{FF2B5EF4-FFF2-40B4-BE49-F238E27FC236}">
              <a16:creationId xmlns="" xmlns:a16="http://schemas.microsoft.com/office/drawing/2014/main" id="{B720909F-2B52-4E72-BBC1-9246B3C8F3C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4" name="2 CuadroTexto" hidden="1">
          <a:extLst>
            <a:ext uri="{FF2B5EF4-FFF2-40B4-BE49-F238E27FC236}">
              <a16:creationId xmlns="" xmlns:a16="http://schemas.microsoft.com/office/drawing/2014/main" id="{31D72D9D-9A73-4FC4-B0E0-B8E9C54F8A5A}"/>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5" name="5 CuadroTexto" hidden="1">
          <a:extLst>
            <a:ext uri="{FF2B5EF4-FFF2-40B4-BE49-F238E27FC236}">
              <a16:creationId xmlns="" xmlns:a16="http://schemas.microsoft.com/office/drawing/2014/main" id="{35FA1E9F-611E-49D2-BFCA-9B021E57E6E0}"/>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6" name="5 CuadroTexto" hidden="1">
          <a:extLst>
            <a:ext uri="{FF2B5EF4-FFF2-40B4-BE49-F238E27FC236}">
              <a16:creationId xmlns="" xmlns:a16="http://schemas.microsoft.com/office/drawing/2014/main" id="{0DE43735-172D-4103-B289-0C6B291A8A5B}"/>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7" name="5 CuadroTexto" hidden="1">
          <a:extLst>
            <a:ext uri="{FF2B5EF4-FFF2-40B4-BE49-F238E27FC236}">
              <a16:creationId xmlns="" xmlns:a16="http://schemas.microsoft.com/office/drawing/2014/main" id="{518F98C5-F9FF-437A-B445-E10B2C4AA6D5}"/>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8" name="5 CuadroTexto" hidden="1">
          <a:extLst>
            <a:ext uri="{FF2B5EF4-FFF2-40B4-BE49-F238E27FC236}">
              <a16:creationId xmlns="" xmlns:a16="http://schemas.microsoft.com/office/drawing/2014/main" id="{D5CFA902-CD2C-4A67-8B64-A07AD3633936}"/>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79" name="5 CuadroTexto" hidden="1">
          <a:extLst>
            <a:ext uri="{FF2B5EF4-FFF2-40B4-BE49-F238E27FC236}">
              <a16:creationId xmlns="" xmlns:a16="http://schemas.microsoft.com/office/drawing/2014/main" id="{9CB7FFEA-271E-4DFC-ADF7-A93E7BDB2D4D}"/>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0" name="5 CuadroTexto" hidden="1">
          <a:extLst>
            <a:ext uri="{FF2B5EF4-FFF2-40B4-BE49-F238E27FC236}">
              <a16:creationId xmlns="" xmlns:a16="http://schemas.microsoft.com/office/drawing/2014/main" id="{BFC41C62-9C21-4512-9426-0610448C45CB}"/>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1" name="5 CuadroTexto" hidden="1">
          <a:extLst>
            <a:ext uri="{FF2B5EF4-FFF2-40B4-BE49-F238E27FC236}">
              <a16:creationId xmlns="" xmlns:a16="http://schemas.microsoft.com/office/drawing/2014/main" id="{C4FD0984-B4CE-4D1A-9F3A-FA270C1A341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2" name="5 CuadroTexto" hidden="1">
          <a:extLst>
            <a:ext uri="{FF2B5EF4-FFF2-40B4-BE49-F238E27FC236}">
              <a16:creationId xmlns="" xmlns:a16="http://schemas.microsoft.com/office/drawing/2014/main" id="{C3759540-F50B-41E3-A073-2A1F7EAE7E8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3" name="5 CuadroTexto" hidden="1">
          <a:extLst>
            <a:ext uri="{FF2B5EF4-FFF2-40B4-BE49-F238E27FC236}">
              <a16:creationId xmlns="" xmlns:a16="http://schemas.microsoft.com/office/drawing/2014/main" id="{1A2311FB-499E-49CD-96F8-CF1EE89DC6B1}"/>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4" name="5 CuadroTexto" hidden="1">
          <a:extLst>
            <a:ext uri="{FF2B5EF4-FFF2-40B4-BE49-F238E27FC236}">
              <a16:creationId xmlns="" xmlns:a16="http://schemas.microsoft.com/office/drawing/2014/main" id="{5949CFCC-DDEB-4F49-A410-404A5E804699}"/>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5" name="5 CuadroTexto" hidden="1">
          <a:extLst>
            <a:ext uri="{FF2B5EF4-FFF2-40B4-BE49-F238E27FC236}">
              <a16:creationId xmlns="" xmlns:a16="http://schemas.microsoft.com/office/drawing/2014/main" id="{BE75F84C-DD65-42AD-8621-0FECA4131A07}"/>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6" name="5 CuadroTexto" hidden="1">
          <a:extLst>
            <a:ext uri="{FF2B5EF4-FFF2-40B4-BE49-F238E27FC236}">
              <a16:creationId xmlns="" xmlns:a16="http://schemas.microsoft.com/office/drawing/2014/main" id="{9D61FFDF-AD35-4489-8C1E-2BA891E1E45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7" name="5 CuadroTexto" hidden="1">
          <a:extLst>
            <a:ext uri="{FF2B5EF4-FFF2-40B4-BE49-F238E27FC236}">
              <a16:creationId xmlns="" xmlns:a16="http://schemas.microsoft.com/office/drawing/2014/main" id="{2CD4414F-6008-4C02-8E6D-3E023B5FD249}"/>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8" name="5 CuadroTexto" hidden="1">
          <a:extLst>
            <a:ext uri="{FF2B5EF4-FFF2-40B4-BE49-F238E27FC236}">
              <a16:creationId xmlns="" xmlns:a16="http://schemas.microsoft.com/office/drawing/2014/main" id="{FAE0BF28-5AC5-42FC-904D-B0A70D26C1B8}"/>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89" name="5 CuadroTexto" hidden="1">
          <a:extLst>
            <a:ext uri="{FF2B5EF4-FFF2-40B4-BE49-F238E27FC236}">
              <a16:creationId xmlns="" xmlns:a16="http://schemas.microsoft.com/office/drawing/2014/main" id="{C36CB1C8-A3A6-49E8-A4CB-F2241502C864}"/>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628</xdr:row>
      <xdr:rowOff>0</xdr:rowOff>
    </xdr:from>
    <xdr:ext cx="192120" cy="264560"/>
    <xdr:sp macro="" textlink="">
      <xdr:nvSpPr>
        <xdr:cNvPr id="2490" name="5 CuadroTexto" hidden="1">
          <a:extLst>
            <a:ext uri="{FF2B5EF4-FFF2-40B4-BE49-F238E27FC236}">
              <a16:creationId xmlns="" xmlns:a16="http://schemas.microsoft.com/office/drawing/2014/main" id="{C2A4001F-EB78-421C-9DAC-288859D2846C}"/>
            </a:ext>
          </a:extLst>
        </xdr:cNvPr>
        <xdr:cNvSpPr txBox="1"/>
      </xdr:nvSpPr>
      <xdr:spPr>
        <a:xfrm>
          <a:off x="1218565" y="72370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1" name="1 CuadroTexto" hidden="1">
          <a:extLst>
            <a:ext uri="{FF2B5EF4-FFF2-40B4-BE49-F238E27FC236}">
              <a16:creationId xmlns="" xmlns:a16="http://schemas.microsoft.com/office/drawing/2014/main" id="{C7103E86-2ABA-452C-BDA3-61DFE79AC96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2" name="3 CuadroTexto" hidden="1">
          <a:extLst>
            <a:ext uri="{FF2B5EF4-FFF2-40B4-BE49-F238E27FC236}">
              <a16:creationId xmlns="" xmlns:a16="http://schemas.microsoft.com/office/drawing/2014/main" id="{5DA2BDFB-146F-46B3-9F1F-C117DB2255D7}"/>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3" name="5 CuadroTexto" hidden="1">
          <a:extLst>
            <a:ext uri="{FF2B5EF4-FFF2-40B4-BE49-F238E27FC236}">
              <a16:creationId xmlns="" xmlns:a16="http://schemas.microsoft.com/office/drawing/2014/main" id="{2AC5D015-3DE3-4A9A-9362-87CD082927C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4" name="5 CuadroTexto" hidden="1">
          <a:extLst>
            <a:ext uri="{FF2B5EF4-FFF2-40B4-BE49-F238E27FC236}">
              <a16:creationId xmlns="" xmlns:a16="http://schemas.microsoft.com/office/drawing/2014/main" id="{64A2ECD0-2D64-4A26-8868-AA740F2FD57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5" name="5 CuadroTexto" hidden="1">
          <a:extLst>
            <a:ext uri="{FF2B5EF4-FFF2-40B4-BE49-F238E27FC236}">
              <a16:creationId xmlns="" xmlns:a16="http://schemas.microsoft.com/office/drawing/2014/main" id="{A033356F-7877-46CA-8EBC-336EC45F0AF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6" name="5 CuadroTexto" hidden="1">
          <a:extLst>
            <a:ext uri="{FF2B5EF4-FFF2-40B4-BE49-F238E27FC236}">
              <a16:creationId xmlns="" xmlns:a16="http://schemas.microsoft.com/office/drawing/2014/main" id="{6C0C5BF2-4493-4B06-BA7C-49D319B84408}"/>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7" name="5 CuadroTexto" hidden="1">
          <a:extLst>
            <a:ext uri="{FF2B5EF4-FFF2-40B4-BE49-F238E27FC236}">
              <a16:creationId xmlns="" xmlns:a16="http://schemas.microsoft.com/office/drawing/2014/main" id="{5CE33674-9B85-4E21-B04E-1EC53F98A5D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8" name="5 CuadroTexto" hidden="1">
          <a:extLst>
            <a:ext uri="{FF2B5EF4-FFF2-40B4-BE49-F238E27FC236}">
              <a16:creationId xmlns="" xmlns:a16="http://schemas.microsoft.com/office/drawing/2014/main" id="{24484729-ECA1-482E-8DC0-B50E4929549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499" name="5 CuadroTexto" hidden="1">
          <a:extLst>
            <a:ext uri="{FF2B5EF4-FFF2-40B4-BE49-F238E27FC236}">
              <a16:creationId xmlns="" xmlns:a16="http://schemas.microsoft.com/office/drawing/2014/main" id="{B5DB52E1-6091-4834-BB21-E115BFC767F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0" name="5 CuadroTexto" hidden="1">
          <a:extLst>
            <a:ext uri="{FF2B5EF4-FFF2-40B4-BE49-F238E27FC236}">
              <a16:creationId xmlns="" xmlns:a16="http://schemas.microsoft.com/office/drawing/2014/main" id="{17B0C94D-699B-48CC-BCEA-2B89827472DC}"/>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1" name="5 CuadroTexto" hidden="1">
          <a:extLst>
            <a:ext uri="{FF2B5EF4-FFF2-40B4-BE49-F238E27FC236}">
              <a16:creationId xmlns="" xmlns:a16="http://schemas.microsoft.com/office/drawing/2014/main" id="{3DB2BC50-1465-447D-984B-ADE04984018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2" name="5 CuadroTexto" hidden="1">
          <a:extLst>
            <a:ext uri="{FF2B5EF4-FFF2-40B4-BE49-F238E27FC236}">
              <a16:creationId xmlns="" xmlns:a16="http://schemas.microsoft.com/office/drawing/2014/main" id="{9EC88D0C-4AA9-4DA3-AAB4-E814A5050F8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3" name="5 CuadroTexto" hidden="1">
          <a:extLst>
            <a:ext uri="{FF2B5EF4-FFF2-40B4-BE49-F238E27FC236}">
              <a16:creationId xmlns="" xmlns:a16="http://schemas.microsoft.com/office/drawing/2014/main" id="{E2731109-299D-4583-9048-0F0E4EA735B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4" name="5 CuadroTexto" hidden="1">
          <a:extLst>
            <a:ext uri="{FF2B5EF4-FFF2-40B4-BE49-F238E27FC236}">
              <a16:creationId xmlns="" xmlns:a16="http://schemas.microsoft.com/office/drawing/2014/main" id="{B69A63C0-8045-4DEF-8591-3425DB6C2FE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5" name="5 CuadroTexto" hidden="1">
          <a:extLst>
            <a:ext uri="{FF2B5EF4-FFF2-40B4-BE49-F238E27FC236}">
              <a16:creationId xmlns="" xmlns:a16="http://schemas.microsoft.com/office/drawing/2014/main" id="{B397449E-912A-4825-86CB-1379D650A23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6" name="5 CuadroTexto" hidden="1">
          <a:extLst>
            <a:ext uri="{FF2B5EF4-FFF2-40B4-BE49-F238E27FC236}">
              <a16:creationId xmlns="" xmlns:a16="http://schemas.microsoft.com/office/drawing/2014/main" id="{8F8BF476-2172-4E7B-BDEE-0A89FD1BA04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7" name="5 CuadroTexto" hidden="1">
          <a:extLst>
            <a:ext uri="{FF2B5EF4-FFF2-40B4-BE49-F238E27FC236}">
              <a16:creationId xmlns="" xmlns:a16="http://schemas.microsoft.com/office/drawing/2014/main" id="{8ECEACD9-67E0-4B40-8DB8-1F065C8B4D0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8" name="5 CuadroTexto" hidden="1">
          <a:extLst>
            <a:ext uri="{FF2B5EF4-FFF2-40B4-BE49-F238E27FC236}">
              <a16:creationId xmlns="" xmlns:a16="http://schemas.microsoft.com/office/drawing/2014/main" id="{FDABB05B-AB9A-4F50-9DEC-E1A694A7ED5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09" name="5 CuadroTexto" hidden="1">
          <a:extLst>
            <a:ext uri="{FF2B5EF4-FFF2-40B4-BE49-F238E27FC236}">
              <a16:creationId xmlns="" xmlns:a16="http://schemas.microsoft.com/office/drawing/2014/main" id="{F56A702A-B896-4902-BD89-B8DD61A9F60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0" name="5 CuadroTexto" hidden="1">
          <a:extLst>
            <a:ext uri="{FF2B5EF4-FFF2-40B4-BE49-F238E27FC236}">
              <a16:creationId xmlns="" xmlns:a16="http://schemas.microsoft.com/office/drawing/2014/main" id="{46C30670-A2E7-40A5-9C91-2C7CBCE6B80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1" name="5 CuadroTexto" hidden="1">
          <a:extLst>
            <a:ext uri="{FF2B5EF4-FFF2-40B4-BE49-F238E27FC236}">
              <a16:creationId xmlns="" xmlns:a16="http://schemas.microsoft.com/office/drawing/2014/main" id="{ADCFA56F-A13C-4929-B48B-3A268F2B8BA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2" name="5 CuadroTexto" hidden="1">
          <a:extLst>
            <a:ext uri="{FF2B5EF4-FFF2-40B4-BE49-F238E27FC236}">
              <a16:creationId xmlns="" xmlns:a16="http://schemas.microsoft.com/office/drawing/2014/main" id="{36977C88-7BA6-48E9-AD51-7C9A0EEAB31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3" name="5 CuadroTexto" hidden="1">
          <a:extLst>
            <a:ext uri="{FF2B5EF4-FFF2-40B4-BE49-F238E27FC236}">
              <a16:creationId xmlns="" xmlns:a16="http://schemas.microsoft.com/office/drawing/2014/main" id="{00FF7190-43D6-4FA3-9162-D52DAB1A8D8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4" name="5 CuadroTexto" hidden="1">
          <a:extLst>
            <a:ext uri="{FF2B5EF4-FFF2-40B4-BE49-F238E27FC236}">
              <a16:creationId xmlns="" xmlns:a16="http://schemas.microsoft.com/office/drawing/2014/main" id="{94632D74-E69F-4747-86ED-56FA8D8A7F8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5" name="5 CuadroTexto" hidden="1">
          <a:extLst>
            <a:ext uri="{FF2B5EF4-FFF2-40B4-BE49-F238E27FC236}">
              <a16:creationId xmlns="" xmlns:a16="http://schemas.microsoft.com/office/drawing/2014/main" id="{8D9B445B-A2A9-49D9-B011-C1A852C28F6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6" name="5 CuadroTexto" hidden="1">
          <a:extLst>
            <a:ext uri="{FF2B5EF4-FFF2-40B4-BE49-F238E27FC236}">
              <a16:creationId xmlns="" xmlns:a16="http://schemas.microsoft.com/office/drawing/2014/main" id="{430B0D4A-CC1D-4670-9212-FBCDA3000EE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7" name="5 CuadroTexto" hidden="1">
          <a:extLst>
            <a:ext uri="{FF2B5EF4-FFF2-40B4-BE49-F238E27FC236}">
              <a16:creationId xmlns="" xmlns:a16="http://schemas.microsoft.com/office/drawing/2014/main" id="{EE1EAFB6-388D-4004-BB24-88F8398229CE}"/>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8" name="5 CuadroTexto" hidden="1">
          <a:extLst>
            <a:ext uri="{FF2B5EF4-FFF2-40B4-BE49-F238E27FC236}">
              <a16:creationId xmlns="" xmlns:a16="http://schemas.microsoft.com/office/drawing/2014/main" id="{29C7D618-ECE8-4C60-82E4-43CCFD7F6B4E}"/>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19" name="5 CuadroTexto" hidden="1">
          <a:extLst>
            <a:ext uri="{FF2B5EF4-FFF2-40B4-BE49-F238E27FC236}">
              <a16:creationId xmlns="" xmlns:a16="http://schemas.microsoft.com/office/drawing/2014/main" id="{90EC03BB-5E55-4C39-8BC6-FC179799110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0" name="5 CuadroTexto" hidden="1">
          <a:extLst>
            <a:ext uri="{FF2B5EF4-FFF2-40B4-BE49-F238E27FC236}">
              <a16:creationId xmlns="" xmlns:a16="http://schemas.microsoft.com/office/drawing/2014/main" id="{42782E12-0280-4E26-BEFE-B0B1DDA83F68}"/>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1" name="5 CuadroTexto" hidden="1">
          <a:extLst>
            <a:ext uri="{FF2B5EF4-FFF2-40B4-BE49-F238E27FC236}">
              <a16:creationId xmlns="" xmlns:a16="http://schemas.microsoft.com/office/drawing/2014/main" id="{5E4E6336-2EBC-424A-89DD-DAD7412ED3A7}"/>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2" name="5 CuadroTexto" hidden="1">
          <a:extLst>
            <a:ext uri="{FF2B5EF4-FFF2-40B4-BE49-F238E27FC236}">
              <a16:creationId xmlns="" xmlns:a16="http://schemas.microsoft.com/office/drawing/2014/main" id="{64D7F557-CB4C-4CA8-81D5-A96C86A56210}"/>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3" name="5 CuadroTexto" hidden="1">
          <a:extLst>
            <a:ext uri="{FF2B5EF4-FFF2-40B4-BE49-F238E27FC236}">
              <a16:creationId xmlns="" xmlns:a16="http://schemas.microsoft.com/office/drawing/2014/main" id="{185D3009-2FA6-4ABF-920B-26445BF49638}"/>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4" name="5 CuadroTexto" hidden="1">
          <a:extLst>
            <a:ext uri="{FF2B5EF4-FFF2-40B4-BE49-F238E27FC236}">
              <a16:creationId xmlns="" xmlns:a16="http://schemas.microsoft.com/office/drawing/2014/main" id="{B46DD770-8C28-4E04-9063-48264E6F9F8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5" name="2 CuadroTexto" hidden="1">
          <a:extLst>
            <a:ext uri="{FF2B5EF4-FFF2-40B4-BE49-F238E27FC236}">
              <a16:creationId xmlns="" xmlns:a16="http://schemas.microsoft.com/office/drawing/2014/main" id="{4E5EF20E-0B24-4EB7-AF73-344C68E6D6B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6" name="5 CuadroTexto" hidden="1">
          <a:extLst>
            <a:ext uri="{FF2B5EF4-FFF2-40B4-BE49-F238E27FC236}">
              <a16:creationId xmlns="" xmlns:a16="http://schemas.microsoft.com/office/drawing/2014/main" id="{9A14F801-46E9-47D3-B20D-38C5715E10D0}"/>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7" name="5 CuadroTexto" hidden="1">
          <a:extLst>
            <a:ext uri="{FF2B5EF4-FFF2-40B4-BE49-F238E27FC236}">
              <a16:creationId xmlns="" xmlns:a16="http://schemas.microsoft.com/office/drawing/2014/main" id="{F73FC7C4-441F-4AAC-B30D-BCBADFAB1CB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8" name="5 CuadroTexto" hidden="1">
          <a:extLst>
            <a:ext uri="{FF2B5EF4-FFF2-40B4-BE49-F238E27FC236}">
              <a16:creationId xmlns="" xmlns:a16="http://schemas.microsoft.com/office/drawing/2014/main" id="{F274262E-E2D0-496C-BF05-EA8E2E30F2E8}"/>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29" name="5 CuadroTexto" hidden="1">
          <a:extLst>
            <a:ext uri="{FF2B5EF4-FFF2-40B4-BE49-F238E27FC236}">
              <a16:creationId xmlns="" xmlns:a16="http://schemas.microsoft.com/office/drawing/2014/main" id="{6637929D-3C1D-431B-877D-22AF70B46AA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0" name="5 CuadroTexto" hidden="1">
          <a:extLst>
            <a:ext uri="{FF2B5EF4-FFF2-40B4-BE49-F238E27FC236}">
              <a16:creationId xmlns="" xmlns:a16="http://schemas.microsoft.com/office/drawing/2014/main" id="{90CBBC55-37F1-47CD-B6C9-81AFA1E16A4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1" name="5 CuadroTexto" hidden="1">
          <a:extLst>
            <a:ext uri="{FF2B5EF4-FFF2-40B4-BE49-F238E27FC236}">
              <a16:creationId xmlns="" xmlns:a16="http://schemas.microsoft.com/office/drawing/2014/main" id="{01CE4566-006B-403E-9D54-0BB6D4E3B17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2" name="5 CuadroTexto" hidden="1">
          <a:extLst>
            <a:ext uri="{FF2B5EF4-FFF2-40B4-BE49-F238E27FC236}">
              <a16:creationId xmlns="" xmlns:a16="http://schemas.microsoft.com/office/drawing/2014/main" id="{7A89FCBF-0883-4CBE-BBBB-C832FF292FC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3" name="5 CuadroTexto" hidden="1">
          <a:extLst>
            <a:ext uri="{FF2B5EF4-FFF2-40B4-BE49-F238E27FC236}">
              <a16:creationId xmlns="" xmlns:a16="http://schemas.microsoft.com/office/drawing/2014/main" id="{18737E48-E450-4035-812B-AE90ED8185F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4" name="5 CuadroTexto" hidden="1">
          <a:extLst>
            <a:ext uri="{FF2B5EF4-FFF2-40B4-BE49-F238E27FC236}">
              <a16:creationId xmlns="" xmlns:a16="http://schemas.microsoft.com/office/drawing/2014/main" id="{1109AA39-05D5-4969-992C-F8E56635B1E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5" name="5 CuadroTexto" hidden="1">
          <a:extLst>
            <a:ext uri="{FF2B5EF4-FFF2-40B4-BE49-F238E27FC236}">
              <a16:creationId xmlns="" xmlns:a16="http://schemas.microsoft.com/office/drawing/2014/main" id="{5BE99269-5869-49CD-B696-C0620B19FE9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6" name="5 CuadroTexto" hidden="1">
          <a:extLst>
            <a:ext uri="{FF2B5EF4-FFF2-40B4-BE49-F238E27FC236}">
              <a16:creationId xmlns="" xmlns:a16="http://schemas.microsoft.com/office/drawing/2014/main" id="{9645D379-BB05-4A65-AA65-3B61883C5BC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7" name="5 CuadroTexto" hidden="1">
          <a:extLst>
            <a:ext uri="{FF2B5EF4-FFF2-40B4-BE49-F238E27FC236}">
              <a16:creationId xmlns="" xmlns:a16="http://schemas.microsoft.com/office/drawing/2014/main" id="{ADD7A8AF-7C1C-4BD7-AD00-8119B08FA3A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8" name="5 CuadroTexto" hidden="1">
          <a:extLst>
            <a:ext uri="{FF2B5EF4-FFF2-40B4-BE49-F238E27FC236}">
              <a16:creationId xmlns="" xmlns:a16="http://schemas.microsoft.com/office/drawing/2014/main" id="{6BC3944D-1B4D-41D9-873D-9A7FD1B09D5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39" name="5 CuadroTexto" hidden="1">
          <a:extLst>
            <a:ext uri="{FF2B5EF4-FFF2-40B4-BE49-F238E27FC236}">
              <a16:creationId xmlns="" xmlns:a16="http://schemas.microsoft.com/office/drawing/2014/main" id="{ABA59976-1A77-4B9A-959F-C1DF722A313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0" name="5 CuadroTexto" hidden="1">
          <a:extLst>
            <a:ext uri="{FF2B5EF4-FFF2-40B4-BE49-F238E27FC236}">
              <a16:creationId xmlns="" xmlns:a16="http://schemas.microsoft.com/office/drawing/2014/main" id="{C9C81D3D-DE2E-4D26-9ABC-AA618FCD64A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1" name="5 CuadroTexto" hidden="1">
          <a:extLst>
            <a:ext uri="{FF2B5EF4-FFF2-40B4-BE49-F238E27FC236}">
              <a16:creationId xmlns="" xmlns:a16="http://schemas.microsoft.com/office/drawing/2014/main" id="{0F8D53BA-03D7-4942-B193-077610675D7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2" name="5 CuadroTexto" hidden="1">
          <a:extLst>
            <a:ext uri="{FF2B5EF4-FFF2-40B4-BE49-F238E27FC236}">
              <a16:creationId xmlns="" xmlns:a16="http://schemas.microsoft.com/office/drawing/2014/main" id="{F760D5B4-1047-4CEC-8D5B-92C3755E6F9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3" name="5 CuadroTexto" hidden="1">
          <a:extLst>
            <a:ext uri="{FF2B5EF4-FFF2-40B4-BE49-F238E27FC236}">
              <a16:creationId xmlns="" xmlns:a16="http://schemas.microsoft.com/office/drawing/2014/main" id="{A3CE93B4-81C9-419D-9675-E1E1F843D067}"/>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4" name="103 CuadroTexto" hidden="1">
          <a:extLst>
            <a:ext uri="{FF2B5EF4-FFF2-40B4-BE49-F238E27FC236}">
              <a16:creationId xmlns="" xmlns:a16="http://schemas.microsoft.com/office/drawing/2014/main" id="{1CA71B27-34D0-4F13-ADF1-ABC61C17CB2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5" name="2 CuadroTexto" hidden="1">
          <a:extLst>
            <a:ext uri="{FF2B5EF4-FFF2-40B4-BE49-F238E27FC236}">
              <a16:creationId xmlns="" xmlns:a16="http://schemas.microsoft.com/office/drawing/2014/main" id="{EF04194F-26A8-4DBF-BA00-06FE46824AE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6" name="106 CuadroTexto" hidden="1">
          <a:extLst>
            <a:ext uri="{FF2B5EF4-FFF2-40B4-BE49-F238E27FC236}">
              <a16:creationId xmlns="" xmlns:a16="http://schemas.microsoft.com/office/drawing/2014/main" id="{54C66D61-EC58-4F75-9673-B3F39E4A417E}"/>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7" name="2 CuadroTexto" hidden="1">
          <a:extLst>
            <a:ext uri="{FF2B5EF4-FFF2-40B4-BE49-F238E27FC236}">
              <a16:creationId xmlns="" xmlns:a16="http://schemas.microsoft.com/office/drawing/2014/main" id="{FBE8CBC1-4CEF-416B-8DE4-30498588C9E0}"/>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8" name="5 CuadroTexto" hidden="1">
          <a:extLst>
            <a:ext uri="{FF2B5EF4-FFF2-40B4-BE49-F238E27FC236}">
              <a16:creationId xmlns="" xmlns:a16="http://schemas.microsoft.com/office/drawing/2014/main" id="{D89B69A4-E590-42EC-B863-B94674D7564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49" name="5 CuadroTexto" hidden="1">
          <a:extLst>
            <a:ext uri="{FF2B5EF4-FFF2-40B4-BE49-F238E27FC236}">
              <a16:creationId xmlns="" xmlns:a16="http://schemas.microsoft.com/office/drawing/2014/main" id="{2328F08C-4B41-4C8B-A05C-F244759016FE}"/>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0" name="5 CuadroTexto" hidden="1">
          <a:extLst>
            <a:ext uri="{FF2B5EF4-FFF2-40B4-BE49-F238E27FC236}">
              <a16:creationId xmlns="" xmlns:a16="http://schemas.microsoft.com/office/drawing/2014/main" id="{7F1AA913-A8F3-4761-80B9-0A7008358FA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1" name="5 CuadroTexto" hidden="1">
          <a:extLst>
            <a:ext uri="{FF2B5EF4-FFF2-40B4-BE49-F238E27FC236}">
              <a16:creationId xmlns="" xmlns:a16="http://schemas.microsoft.com/office/drawing/2014/main" id="{CC47090F-79F0-4459-A297-C40D94C2491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2" name="5 CuadroTexto" hidden="1">
          <a:extLst>
            <a:ext uri="{FF2B5EF4-FFF2-40B4-BE49-F238E27FC236}">
              <a16:creationId xmlns="" xmlns:a16="http://schemas.microsoft.com/office/drawing/2014/main" id="{CDBCC828-63E7-445B-B5C1-B82011D67D88}"/>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3" name="5 CuadroTexto" hidden="1">
          <a:extLst>
            <a:ext uri="{FF2B5EF4-FFF2-40B4-BE49-F238E27FC236}">
              <a16:creationId xmlns="" xmlns:a16="http://schemas.microsoft.com/office/drawing/2014/main" id="{73F7F899-0E46-45B3-9EB0-A51C866A514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4" name="5 CuadroTexto" hidden="1">
          <a:extLst>
            <a:ext uri="{FF2B5EF4-FFF2-40B4-BE49-F238E27FC236}">
              <a16:creationId xmlns="" xmlns:a16="http://schemas.microsoft.com/office/drawing/2014/main" id="{FD8B3B06-0DE7-4373-BF52-DB2F997B003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5" name="5 CuadroTexto" hidden="1">
          <a:extLst>
            <a:ext uri="{FF2B5EF4-FFF2-40B4-BE49-F238E27FC236}">
              <a16:creationId xmlns="" xmlns:a16="http://schemas.microsoft.com/office/drawing/2014/main" id="{56BAB803-5195-47E7-8D2A-6BCC9152B94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6" name="5 CuadroTexto" hidden="1">
          <a:extLst>
            <a:ext uri="{FF2B5EF4-FFF2-40B4-BE49-F238E27FC236}">
              <a16:creationId xmlns="" xmlns:a16="http://schemas.microsoft.com/office/drawing/2014/main" id="{103D5847-045F-4BEB-BE5A-1BF5444F7C4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7" name="5 CuadroTexto" hidden="1">
          <a:extLst>
            <a:ext uri="{FF2B5EF4-FFF2-40B4-BE49-F238E27FC236}">
              <a16:creationId xmlns="" xmlns:a16="http://schemas.microsoft.com/office/drawing/2014/main" id="{88408D19-9A33-4249-865D-4919CB9A9CE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8" name="5 CuadroTexto" hidden="1">
          <a:extLst>
            <a:ext uri="{FF2B5EF4-FFF2-40B4-BE49-F238E27FC236}">
              <a16:creationId xmlns="" xmlns:a16="http://schemas.microsoft.com/office/drawing/2014/main" id="{687A51C7-2343-4708-B96A-0277811CBD3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59" name="5 CuadroTexto" hidden="1">
          <a:extLst>
            <a:ext uri="{FF2B5EF4-FFF2-40B4-BE49-F238E27FC236}">
              <a16:creationId xmlns="" xmlns:a16="http://schemas.microsoft.com/office/drawing/2014/main" id="{88CD124D-6AF5-4BB1-AA2B-053D844F0DC8}"/>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60" name="5 CuadroTexto" hidden="1">
          <a:extLst>
            <a:ext uri="{FF2B5EF4-FFF2-40B4-BE49-F238E27FC236}">
              <a16:creationId xmlns="" xmlns:a16="http://schemas.microsoft.com/office/drawing/2014/main" id="{5791EA77-4AFB-4A33-8A21-E63499BC19F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61" name="5 CuadroTexto" hidden="1">
          <a:extLst>
            <a:ext uri="{FF2B5EF4-FFF2-40B4-BE49-F238E27FC236}">
              <a16:creationId xmlns="" xmlns:a16="http://schemas.microsoft.com/office/drawing/2014/main" id="{F781D962-7C10-423F-99C3-6EDC833210C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62" name="5 CuadroTexto" hidden="1">
          <a:extLst>
            <a:ext uri="{FF2B5EF4-FFF2-40B4-BE49-F238E27FC236}">
              <a16:creationId xmlns="" xmlns:a16="http://schemas.microsoft.com/office/drawing/2014/main" id="{6E181AEE-211E-4688-B987-567A0F786C9E}"/>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2563" name="5 CuadroTexto" hidden="1">
          <a:extLst>
            <a:ext uri="{FF2B5EF4-FFF2-40B4-BE49-F238E27FC236}">
              <a16:creationId xmlns="" xmlns:a16="http://schemas.microsoft.com/office/drawing/2014/main" id="{1E4EE5DE-7269-45E7-9EE8-DFF0E7171647}"/>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64" name="1 CuadroTexto" hidden="1">
          <a:extLst>
            <a:ext uri="{FF2B5EF4-FFF2-40B4-BE49-F238E27FC236}">
              <a16:creationId xmlns="" xmlns:a16="http://schemas.microsoft.com/office/drawing/2014/main" id="{7D51A8F9-2788-4541-AA0A-54372CBE3FE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65" name="3 CuadroTexto" hidden="1">
          <a:extLst>
            <a:ext uri="{FF2B5EF4-FFF2-40B4-BE49-F238E27FC236}">
              <a16:creationId xmlns="" xmlns:a16="http://schemas.microsoft.com/office/drawing/2014/main" id="{D940E162-4D7F-4535-9123-8C72B4E972B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66" name="5 CuadroTexto" hidden="1">
          <a:extLst>
            <a:ext uri="{FF2B5EF4-FFF2-40B4-BE49-F238E27FC236}">
              <a16:creationId xmlns="" xmlns:a16="http://schemas.microsoft.com/office/drawing/2014/main" id="{13BA9128-DB2A-47D2-9732-016A226B47D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67" name="5 CuadroTexto" hidden="1">
          <a:extLst>
            <a:ext uri="{FF2B5EF4-FFF2-40B4-BE49-F238E27FC236}">
              <a16:creationId xmlns="" xmlns:a16="http://schemas.microsoft.com/office/drawing/2014/main" id="{1DD94C07-727A-4FCF-9432-FDD40B646F4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68" name="5 CuadroTexto" hidden="1">
          <a:extLst>
            <a:ext uri="{FF2B5EF4-FFF2-40B4-BE49-F238E27FC236}">
              <a16:creationId xmlns="" xmlns:a16="http://schemas.microsoft.com/office/drawing/2014/main" id="{473AD28B-EC55-4105-AE64-C15A0C1C264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69" name="5 CuadroTexto" hidden="1">
          <a:extLst>
            <a:ext uri="{FF2B5EF4-FFF2-40B4-BE49-F238E27FC236}">
              <a16:creationId xmlns="" xmlns:a16="http://schemas.microsoft.com/office/drawing/2014/main" id="{0253F20D-EB5E-440A-BC22-C5B7F2BEDEB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0" name="5 CuadroTexto" hidden="1">
          <a:extLst>
            <a:ext uri="{FF2B5EF4-FFF2-40B4-BE49-F238E27FC236}">
              <a16:creationId xmlns="" xmlns:a16="http://schemas.microsoft.com/office/drawing/2014/main" id="{CAB8247D-715A-4950-981C-FE1B39DDD3C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1" name="5 CuadroTexto" hidden="1">
          <a:extLst>
            <a:ext uri="{FF2B5EF4-FFF2-40B4-BE49-F238E27FC236}">
              <a16:creationId xmlns="" xmlns:a16="http://schemas.microsoft.com/office/drawing/2014/main" id="{020B46FB-D5FF-4B6B-9508-FB59E48CC81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2" name="5 CuadroTexto" hidden="1">
          <a:extLst>
            <a:ext uri="{FF2B5EF4-FFF2-40B4-BE49-F238E27FC236}">
              <a16:creationId xmlns="" xmlns:a16="http://schemas.microsoft.com/office/drawing/2014/main" id="{00ACA0F5-9D6E-46FD-8A21-9A6F7764776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3" name="5 CuadroTexto" hidden="1">
          <a:extLst>
            <a:ext uri="{FF2B5EF4-FFF2-40B4-BE49-F238E27FC236}">
              <a16:creationId xmlns="" xmlns:a16="http://schemas.microsoft.com/office/drawing/2014/main" id="{5F99B578-E0B1-4862-A3D8-5E892922547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4" name="5 CuadroTexto" hidden="1">
          <a:extLst>
            <a:ext uri="{FF2B5EF4-FFF2-40B4-BE49-F238E27FC236}">
              <a16:creationId xmlns="" xmlns:a16="http://schemas.microsoft.com/office/drawing/2014/main" id="{CE2BC249-0901-4ED5-BE46-1BC89DA428D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5" name="5 CuadroTexto" hidden="1">
          <a:extLst>
            <a:ext uri="{FF2B5EF4-FFF2-40B4-BE49-F238E27FC236}">
              <a16:creationId xmlns="" xmlns:a16="http://schemas.microsoft.com/office/drawing/2014/main" id="{FB37D9A4-9DAB-4D1B-8316-060E431D130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6" name="5 CuadroTexto" hidden="1">
          <a:extLst>
            <a:ext uri="{FF2B5EF4-FFF2-40B4-BE49-F238E27FC236}">
              <a16:creationId xmlns="" xmlns:a16="http://schemas.microsoft.com/office/drawing/2014/main" id="{06900A72-21E3-4E63-8797-0B367885E5E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7" name="5 CuadroTexto" hidden="1">
          <a:extLst>
            <a:ext uri="{FF2B5EF4-FFF2-40B4-BE49-F238E27FC236}">
              <a16:creationId xmlns="" xmlns:a16="http://schemas.microsoft.com/office/drawing/2014/main" id="{01841D0F-C154-4FCF-8BC0-235637A6A73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8" name="5 CuadroTexto" hidden="1">
          <a:extLst>
            <a:ext uri="{FF2B5EF4-FFF2-40B4-BE49-F238E27FC236}">
              <a16:creationId xmlns="" xmlns:a16="http://schemas.microsoft.com/office/drawing/2014/main" id="{59077E8C-8C48-4C97-8256-DB2B3875332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79" name="5 CuadroTexto" hidden="1">
          <a:extLst>
            <a:ext uri="{FF2B5EF4-FFF2-40B4-BE49-F238E27FC236}">
              <a16:creationId xmlns="" xmlns:a16="http://schemas.microsoft.com/office/drawing/2014/main" id="{2485CCED-C0B4-4F1F-8D84-FD20925F283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0" name="5 CuadroTexto" hidden="1">
          <a:extLst>
            <a:ext uri="{FF2B5EF4-FFF2-40B4-BE49-F238E27FC236}">
              <a16:creationId xmlns="" xmlns:a16="http://schemas.microsoft.com/office/drawing/2014/main" id="{D8860704-BDF2-416E-BEE2-44D3DE2B14D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1" name="5 CuadroTexto" hidden="1">
          <a:extLst>
            <a:ext uri="{FF2B5EF4-FFF2-40B4-BE49-F238E27FC236}">
              <a16:creationId xmlns="" xmlns:a16="http://schemas.microsoft.com/office/drawing/2014/main" id="{C4D7DEE0-C355-4EEA-8C32-4A296E51CC6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2" name="5 CuadroTexto" hidden="1">
          <a:extLst>
            <a:ext uri="{FF2B5EF4-FFF2-40B4-BE49-F238E27FC236}">
              <a16:creationId xmlns="" xmlns:a16="http://schemas.microsoft.com/office/drawing/2014/main" id="{F55DA8C3-58A1-4BC2-A2E0-BB4AFA991CC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3" name="5 CuadroTexto" hidden="1">
          <a:extLst>
            <a:ext uri="{FF2B5EF4-FFF2-40B4-BE49-F238E27FC236}">
              <a16:creationId xmlns="" xmlns:a16="http://schemas.microsoft.com/office/drawing/2014/main" id="{773A4F42-DDA6-4AEF-B5D3-F0C3802BADA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4" name="5 CuadroTexto" hidden="1">
          <a:extLst>
            <a:ext uri="{FF2B5EF4-FFF2-40B4-BE49-F238E27FC236}">
              <a16:creationId xmlns="" xmlns:a16="http://schemas.microsoft.com/office/drawing/2014/main" id="{B31183DC-D2D5-4EB7-8F86-88147D17205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5" name="5 CuadroTexto" hidden="1">
          <a:extLst>
            <a:ext uri="{FF2B5EF4-FFF2-40B4-BE49-F238E27FC236}">
              <a16:creationId xmlns="" xmlns:a16="http://schemas.microsoft.com/office/drawing/2014/main" id="{143E13CC-14BD-4CBA-B67B-DB92BD0BB1B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6" name="5 CuadroTexto" hidden="1">
          <a:extLst>
            <a:ext uri="{FF2B5EF4-FFF2-40B4-BE49-F238E27FC236}">
              <a16:creationId xmlns="" xmlns:a16="http://schemas.microsoft.com/office/drawing/2014/main" id="{CB6BF0E5-892A-4F5F-BDD1-BA3558EDB31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7" name="5 CuadroTexto" hidden="1">
          <a:extLst>
            <a:ext uri="{FF2B5EF4-FFF2-40B4-BE49-F238E27FC236}">
              <a16:creationId xmlns="" xmlns:a16="http://schemas.microsoft.com/office/drawing/2014/main" id="{1044E091-6DC6-4F16-BFFC-DF0C4753E67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8" name="5 CuadroTexto" hidden="1">
          <a:extLst>
            <a:ext uri="{FF2B5EF4-FFF2-40B4-BE49-F238E27FC236}">
              <a16:creationId xmlns="" xmlns:a16="http://schemas.microsoft.com/office/drawing/2014/main" id="{4FDD83E3-1FDD-43A7-8975-A86FDF8739E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89" name="5 CuadroTexto" hidden="1">
          <a:extLst>
            <a:ext uri="{FF2B5EF4-FFF2-40B4-BE49-F238E27FC236}">
              <a16:creationId xmlns="" xmlns:a16="http://schemas.microsoft.com/office/drawing/2014/main" id="{A358E44B-D892-4C9C-8890-587AB7EBA53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0" name="5 CuadroTexto" hidden="1">
          <a:extLst>
            <a:ext uri="{FF2B5EF4-FFF2-40B4-BE49-F238E27FC236}">
              <a16:creationId xmlns="" xmlns:a16="http://schemas.microsoft.com/office/drawing/2014/main" id="{2CC23BFC-AF42-40DE-8923-644862315C2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1" name="5 CuadroTexto" hidden="1">
          <a:extLst>
            <a:ext uri="{FF2B5EF4-FFF2-40B4-BE49-F238E27FC236}">
              <a16:creationId xmlns="" xmlns:a16="http://schemas.microsoft.com/office/drawing/2014/main" id="{2C40CC60-D094-40FA-BFA4-7B19AC153E9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2" name="5 CuadroTexto" hidden="1">
          <a:extLst>
            <a:ext uri="{FF2B5EF4-FFF2-40B4-BE49-F238E27FC236}">
              <a16:creationId xmlns="" xmlns:a16="http://schemas.microsoft.com/office/drawing/2014/main" id="{188D5E45-AD7E-45C1-BCAD-C464ED85FFF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3" name="5 CuadroTexto" hidden="1">
          <a:extLst>
            <a:ext uri="{FF2B5EF4-FFF2-40B4-BE49-F238E27FC236}">
              <a16:creationId xmlns="" xmlns:a16="http://schemas.microsoft.com/office/drawing/2014/main" id="{178F7E94-A490-416F-98E8-F8EFB531ED9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4" name="5 CuadroTexto" hidden="1">
          <a:extLst>
            <a:ext uri="{FF2B5EF4-FFF2-40B4-BE49-F238E27FC236}">
              <a16:creationId xmlns="" xmlns:a16="http://schemas.microsoft.com/office/drawing/2014/main" id="{2FFC85AE-804D-4F1B-BF22-61E4E9339D5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5" name="5 CuadroTexto" hidden="1">
          <a:extLst>
            <a:ext uri="{FF2B5EF4-FFF2-40B4-BE49-F238E27FC236}">
              <a16:creationId xmlns="" xmlns:a16="http://schemas.microsoft.com/office/drawing/2014/main" id="{E9FB6465-01AC-40A6-819F-9B432F5E22D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6" name="5 CuadroTexto" hidden="1">
          <a:extLst>
            <a:ext uri="{FF2B5EF4-FFF2-40B4-BE49-F238E27FC236}">
              <a16:creationId xmlns="" xmlns:a16="http://schemas.microsoft.com/office/drawing/2014/main" id="{E9CF21AA-6E58-4E1D-9AFA-8A734AA8A5E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7" name="5 CuadroTexto" hidden="1">
          <a:extLst>
            <a:ext uri="{FF2B5EF4-FFF2-40B4-BE49-F238E27FC236}">
              <a16:creationId xmlns="" xmlns:a16="http://schemas.microsoft.com/office/drawing/2014/main" id="{C9C2EDDB-92AB-4EE9-8A65-1CC72432281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8" name="2 CuadroTexto" hidden="1">
          <a:extLst>
            <a:ext uri="{FF2B5EF4-FFF2-40B4-BE49-F238E27FC236}">
              <a16:creationId xmlns="" xmlns:a16="http://schemas.microsoft.com/office/drawing/2014/main" id="{C7EF5D35-A55F-4472-BE45-8982A430BA1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599" name="5 CuadroTexto" hidden="1">
          <a:extLst>
            <a:ext uri="{FF2B5EF4-FFF2-40B4-BE49-F238E27FC236}">
              <a16:creationId xmlns="" xmlns:a16="http://schemas.microsoft.com/office/drawing/2014/main" id="{CB09DAEB-64D8-455E-AED6-E8CAF9266C7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0" name="5 CuadroTexto" hidden="1">
          <a:extLst>
            <a:ext uri="{FF2B5EF4-FFF2-40B4-BE49-F238E27FC236}">
              <a16:creationId xmlns="" xmlns:a16="http://schemas.microsoft.com/office/drawing/2014/main" id="{DFA89900-1C07-429B-A24C-F3E1EA1CB4B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1" name="5 CuadroTexto" hidden="1">
          <a:extLst>
            <a:ext uri="{FF2B5EF4-FFF2-40B4-BE49-F238E27FC236}">
              <a16:creationId xmlns="" xmlns:a16="http://schemas.microsoft.com/office/drawing/2014/main" id="{8613EE5A-2CD8-4C13-8180-652655BB597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2" name="5 CuadroTexto" hidden="1">
          <a:extLst>
            <a:ext uri="{FF2B5EF4-FFF2-40B4-BE49-F238E27FC236}">
              <a16:creationId xmlns="" xmlns:a16="http://schemas.microsoft.com/office/drawing/2014/main" id="{A22DEB8C-0FE3-4BCB-BC08-B619D32976A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3" name="5 CuadroTexto" hidden="1">
          <a:extLst>
            <a:ext uri="{FF2B5EF4-FFF2-40B4-BE49-F238E27FC236}">
              <a16:creationId xmlns="" xmlns:a16="http://schemas.microsoft.com/office/drawing/2014/main" id="{DA80328F-052C-409B-973C-9C6F6BDF242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4" name="5 CuadroTexto" hidden="1">
          <a:extLst>
            <a:ext uri="{FF2B5EF4-FFF2-40B4-BE49-F238E27FC236}">
              <a16:creationId xmlns="" xmlns:a16="http://schemas.microsoft.com/office/drawing/2014/main" id="{36DA167E-C9D7-41A4-8772-ED2930561B9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5" name="5 CuadroTexto" hidden="1">
          <a:extLst>
            <a:ext uri="{FF2B5EF4-FFF2-40B4-BE49-F238E27FC236}">
              <a16:creationId xmlns="" xmlns:a16="http://schemas.microsoft.com/office/drawing/2014/main" id="{1B97057D-A685-47B7-BD41-17E0F69DE1A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6" name="5 CuadroTexto" hidden="1">
          <a:extLst>
            <a:ext uri="{FF2B5EF4-FFF2-40B4-BE49-F238E27FC236}">
              <a16:creationId xmlns="" xmlns:a16="http://schemas.microsoft.com/office/drawing/2014/main" id="{A782ACA1-B649-4B4F-BF5F-515076A3DF2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7" name="5 CuadroTexto" hidden="1">
          <a:extLst>
            <a:ext uri="{FF2B5EF4-FFF2-40B4-BE49-F238E27FC236}">
              <a16:creationId xmlns="" xmlns:a16="http://schemas.microsoft.com/office/drawing/2014/main" id="{99D07B64-B54C-459E-8BAC-0BF64C0FE5C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8" name="5 CuadroTexto" hidden="1">
          <a:extLst>
            <a:ext uri="{FF2B5EF4-FFF2-40B4-BE49-F238E27FC236}">
              <a16:creationId xmlns="" xmlns:a16="http://schemas.microsoft.com/office/drawing/2014/main" id="{F44D9CB8-B635-494A-A834-8555DB027F6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09" name="5 CuadroTexto" hidden="1">
          <a:extLst>
            <a:ext uri="{FF2B5EF4-FFF2-40B4-BE49-F238E27FC236}">
              <a16:creationId xmlns="" xmlns:a16="http://schemas.microsoft.com/office/drawing/2014/main" id="{560CB53C-9F24-49E3-9FFA-9954837F4A0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0" name="5 CuadroTexto" hidden="1">
          <a:extLst>
            <a:ext uri="{FF2B5EF4-FFF2-40B4-BE49-F238E27FC236}">
              <a16:creationId xmlns="" xmlns:a16="http://schemas.microsoft.com/office/drawing/2014/main" id="{A0531A6C-913C-449A-8F38-2CCA627DBC4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1" name="5 CuadroTexto" hidden="1">
          <a:extLst>
            <a:ext uri="{FF2B5EF4-FFF2-40B4-BE49-F238E27FC236}">
              <a16:creationId xmlns="" xmlns:a16="http://schemas.microsoft.com/office/drawing/2014/main" id="{A6805960-86A5-444B-93B6-0C65CA5D1B8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2" name="5 CuadroTexto" hidden="1">
          <a:extLst>
            <a:ext uri="{FF2B5EF4-FFF2-40B4-BE49-F238E27FC236}">
              <a16:creationId xmlns="" xmlns:a16="http://schemas.microsoft.com/office/drawing/2014/main" id="{55FCE4A4-445C-4822-9F3B-E3E73E1BB7A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3" name="5 CuadroTexto" hidden="1">
          <a:extLst>
            <a:ext uri="{FF2B5EF4-FFF2-40B4-BE49-F238E27FC236}">
              <a16:creationId xmlns="" xmlns:a16="http://schemas.microsoft.com/office/drawing/2014/main" id="{1FDB9915-27F1-410E-8188-32499FFD4C9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4" name="5 CuadroTexto" hidden="1">
          <a:extLst>
            <a:ext uri="{FF2B5EF4-FFF2-40B4-BE49-F238E27FC236}">
              <a16:creationId xmlns="" xmlns:a16="http://schemas.microsoft.com/office/drawing/2014/main" id="{F289AE13-5180-42F5-8638-CE755D6601E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5" name="5 CuadroTexto" hidden="1">
          <a:extLst>
            <a:ext uri="{FF2B5EF4-FFF2-40B4-BE49-F238E27FC236}">
              <a16:creationId xmlns="" xmlns:a16="http://schemas.microsoft.com/office/drawing/2014/main" id="{0D635D98-E30A-4995-8F77-1A58F631E93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6" name="5 CuadroTexto" hidden="1">
          <a:extLst>
            <a:ext uri="{FF2B5EF4-FFF2-40B4-BE49-F238E27FC236}">
              <a16:creationId xmlns="" xmlns:a16="http://schemas.microsoft.com/office/drawing/2014/main" id="{6AA72438-4635-4224-8387-A26374C5D7C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7" name="103 CuadroTexto" hidden="1">
          <a:extLst>
            <a:ext uri="{FF2B5EF4-FFF2-40B4-BE49-F238E27FC236}">
              <a16:creationId xmlns="" xmlns:a16="http://schemas.microsoft.com/office/drawing/2014/main" id="{02D3929B-2180-4AEE-A26F-15322CB6E1D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8" name="2 CuadroTexto" hidden="1">
          <a:extLst>
            <a:ext uri="{FF2B5EF4-FFF2-40B4-BE49-F238E27FC236}">
              <a16:creationId xmlns="" xmlns:a16="http://schemas.microsoft.com/office/drawing/2014/main" id="{C3B1E6E4-3A0B-40A4-B467-504B9605C50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19" name="106 CuadroTexto" hidden="1">
          <a:extLst>
            <a:ext uri="{FF2B5EF4-FFF2-40B4-BE49-F238E27FC236}">
              <a16:creationId xmlns="" xmlns:a16="http://schemas.microsoft.com/office/drawing/2014/main" id="{8F39E46D-16D3-431A-9AEC-87E135E78ED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0" name="2 CuadroTexto" hidden="1">
          <a:extLst>
            <a:ext uri="{FF2B5EF4-FFF2-40B4-BE49-F238E27FC236}">
              <a16:creationId xmlns="" xmlns:a16="http://schemas.microsoft.com/office/drawing/2014/main" id="{CB8E8A5B-3CB6-44FC-877E-ED505E89ADB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1" name="5 CuadroTexto" hidden="1">
          <a:extLst>
            <a:ext uri="{FF2B5EF4-FFF2-40B4-BE49-F238E27FC236}">
              <a16:creationId xmlns="" xmlns:a16="http://schemas.microsoft.com/office/drawing/2014/main" id="{2EF3389C-AC03-43E7-B57A-835A59E84B5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2" name="5 CuadroTexto" hidden="1">
          <a:extLst>
            <a:ext uri="{FF2B5EF4-FFF2-40B4-BE49-F238E27FC236}">
              <a16:creationId xmlns="" xmlns:a16="http://schemas.microsoft.com/office/drawing/2014/main" id="{CD45FE3F-0CFC-45B0-9318-1F07381670E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3" name="5 CuadroTexto" hidden="1">
          <a:extLst>
            <a:ext uri="{FF2B5EF4-FFF2-40B4-BE49-F238E27FC236}">
              <a16:creationId xmlns="" xmlns:a16="http://schemas.microsoft.com/office/drawing/2014/main" id="{9BD4FD88-B158-43A7-8BF7-CFBA5ECAAD5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4" name="5 CuadroTexto" hidden="1">
          <a:extLst>
            <a:ext uri="{FF2B5EF4-FFF2-40B4-BE49-F238E27FC236}">
              <a16:creationId xmlns="" xmlns:a16="http://schemas.microsoft.com/office/drawing/2014/main" id="{2BA22159-55CF-4D09-A604-7BD292900CA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5" name="5 CuadroTexto" hidden="1">
          <a:extLst>
            <a:ext uri="{FF2B5EF4-FFF2-40B4-BE49-F238E27FC236}">
              <a16:creationId xmlns="" xmlns:a16="http://schemas.microsoft.com/office/drawing/2014/main" id="{39D25791-0AB3-4962-9AF8-F6E711B2DB2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6" name="5 CuadroTexto" hidden="1">
          <a:extLst>
            <a:ext uri="{FF2B5EF4-FFF2-40B4-BE49-F238E27FC236}">
              <a16:creationId xmlns="" xmlns:a16="http://schemas.microsoft.com/office/drawing/2014/main" id="{8DFD7A60-E409-4190-B4A6-9FA1FBFD05A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7" name="5 CuadroTexto" hidden="1">
          <a:extLst>
            <a:ext uri="{FF2B5EF4-FFF2-40B4-BE49-F238E27FC236}">
              <a16:creationId xmlns="" xmlns:a16="http://schemas.microsoft.com/office/drawing/2014/main" id="{A98E9845-F5DB-4BF0-986B-F1D47157DCB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8" name="5 CuadroTexto" hidden="1">
          <a:extLst>
            <a:ext uri="{FF2B5EF4-FFF2-40B4-BE49-F238E27FC236}">
              <a16:creationId xmlns="" xmlns:a16="http://schemas.microsoft.com/office/drawing/2014/main" id="{7226D29E-55F6-40C8-9379-5B6475FDFB1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29" name="5 CuadroTexto" hidden="1">
          <a:extLst>
            <a:ext uri="{FF2B5EF4-FFF2-40B4-BE49-F238E27FC236}">
              <a16:creationId xmlns="" xmlns:a16="http://schemas.microsoft.com/office/drawing/2014/main" id="{55FDA4A1-5878-4940-A934-A5AAB3A5BE5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0" name="5 CuadroTexto" hidden="1">
          <a:extLst>
            <a:ext uri="{FF2B5EF4-FFF2-40B4-BE49-F238E27FC236}">
              <a16:creationId xmlns="" xmlns:a16="http://schemas.microsoft.com/office/drawing/2014/main" id="{C2EB120A-6511-480D-84D7-560CD782ADB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1" name="5 CuadroTexto" hidden="1">
          <a:extLst>
            <a:ext uri="{FF2B5EF4-FFF2-40B4-BE49-F238E27FC236}">
              <a16:creationId xmlns="" xmlns:a16="http://schemas.microsoft.com/office/drawing/2014/main" id="{D961086E-45C1-42D8-BBD1-F329E76A543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2" name="5 CuadroTexto" hidden="1">
          <a:extLst>
            <a:ext uri="{FF2B5EF4-FFF2-40B4-BE49-F238E27FC236}">
              <a16:creationId xmlns="" xmlns:a16="http://schemas.microsoft.com/office/drawing/2014/main" id="{637F5C12-D047-4ABD-9493-FB335C303F3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3" name="5 CuadroTexto" hidden="1">
          <a:extLst>
            <a:ext uri="{FF2B5EF4-FFF2-40B4-BE49-F238E27FC236}">
              <a16:creationId xmlns="" xmlns:a16="http://schemas.microsoft.com/office/drawing/2014/main" id="{32D7F6B6-FC80-4527-904D-628D3C73A3B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4" name="5 CuadroTexto" hidden="1">
          <a:extLst>
            <a:ext uri="{FF2B5EF4-FFF2-40B4-BE49-F238E27FC236}">
              <a16:creationId xmlns="" xmlns:a16="http://schemas.microsoft.com/office/drawing/2014/main" id="{194E88FB-63BF-44EB-BC9D-D26BE8A5EED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5" name="5 CuadroTexto" hidden="1">
          <a:extLst>
            <a:ext uri="{FF2B5EF4-FFF2-40B4-BE49-F238E27FC236}">
              <a16:creationId xmlns="" xmlns:a16="http://schemas.microsoft.com/office/drawing/2014/main" id="{C5A38ACF-A592-4CF3-94E5-1782BAC7EE0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6" name="5 CuadroTexto" hidden="1">
          <a:extLst>
            <a:ext uri="{FF2B5EF4-FFF2-40B4-BE49-F238E27FC236}">
              <a16:creationId xmlns="" xmlns:a16="http://schemas.microsoft.com/office/drawing/2014/main" id="{9195DB2B-87BC-4F01-BEFC-BC66646E7AB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7" name="1 CuadroTexto" hidden="1">
          <a:extLst>
            <a:ext uri="{FF2B5EF4-FFF2-40B4-BE49-F238E27FC236}">
              <a16:creationId xmlns="" xmlns:a16="http://schemas.microsoft.com/office/drawing/2014/main" id="{48D099F4-274C-43B2-B523-AC130DBC6BD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8" name="3 CuadroTexto" hidden="1">
          <a:extLst>
            <a:ext uri="{FF2B5EF4-FFF2-40B4-BE49-F238E27FC236}">
              <a16:creationId xmlns="" xmlns:a16="http://schemas.microsoft.com/office/drawing/2014/main" id="{3F7E5F34-E229-423D-9064-FCBE201DA6C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39" name="5 CuadroTexto" hidden="1">
          <a:extLst>
            <a:ext uri="{FF2B5EF4-FFF2-40B4-BE49-F238E27FC236}">
              <a16:creationId xmlns="" xmlns:a16="http://schemas.microsoft.com/office/drawing/2014/main" id="{E0934A2C-C463-48EB-9F31-889ACAF5786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0" name="5 CuadroTexto" hidden="1">
          <a:extLst>
            <a:ext uri="{FF2B5EF4-FFF2-40B4-BE49-F238E27FC236}">
              <a16:creationId xmlns="" xmlns:a16="http://schemas.microsoft.com/office/drawing/2014/main" id="{5B0216FA-C958-4B51-82A3-F732224DDCA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1" name="5 CuadroTexto" hidden="1">
          <a:extLst>
            <a:ext uri="{FF2B5EF4-FFF2-40B4-BE49-F238E27FC236}">
              <a16:creationId xmlns="" xmlns:a16="http://schemas.microsoft.com/office/drawing/2014/main" id="{CB7E50AE-A326-4741-8BC2-0946525C522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2" name="5 CuadroTexto" hidden="1">
          <a:extLst>
            <a:ext uri="{FF2B5EF4-FFF2-40B4-BE49-F238E27FC236}">
              <a16:creationId xmlns="" xmlns:a16="http://schemas.microsoft.com/office/drawing/2014/main" id="{5159C40F-2389-4BAF-B99C-823ECBEF0BE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3" name="5 CuadroTexto" hidden="1">
          <a:extLst>
            <a:ext uri="{FF2B5EF4-FFF2-40B4-BE49-F238E27FC236}">
              <a16:creationId xmlns="" xmlns:a16="http://schemas.microsoft.com/office/drawing/2014/main" id="{5EAB2A59-E997-4838-A38E-13390EDDDFB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4" name="5 CuadroTexto" hidden="1">
          <a:extLst>
            <a:ext uri="{FF2B5EF4-FFF2-40B4-BE49-F238E27FC236}">
              <a16:creationId xmlns="" xmlns:a16="http://schemas.microsoft.com/office/drawing/2014/main" id="{1908E447-A8E6-40C9-BA9D-D0AB3F8F5C4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5" name="5 CuadroTexto" hidden="1">
          <a:extLst>
            <a:ext uri="{FF2B5EF4-FFF2-40B4-BE49-F238E27FC236}">
              <a16:creationId xmlns="" xmlns:a16="http://schemas.microsoft.com/office/drawing/2014/main" id="{764002F1-8628-4FFF-9A17-75EEF904DAF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6" name="5 CuadroTexto" hidden="1">
          <a:extLst>
            <a:ext uri="{FF2B5EF4-FFF2-40B4-BE49-F238E27FC236}">
              <a16:creationId xmlns="" xmlns:a16="http://schemas.microsoft.com/office/drawing/2014/main" id="{DAA7D28F-166A-4EFD-A8B3-BB46627FE7E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7" name="5 CuadroTexto" hidden="1">
          <a:extLst>
            <a:ext uri="{FF2B5EF4-FFF2-40B4-BE49-F238E27FC236}">
              <a16:creationId xmlns="" xmlns:a16="http://schemas.microsoft.com/office/drawing/2014/main" id="{4D9705B0-2977-47E6-A703-4A02774F9AB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8" name="5 CuadroTexto" hidden="1">
          <a:extLst>
            <a:ext uri="{FF2B5EF4-FFF2-40B4-BE49-F238E27FC236}">
              <a16:creationId xmlns="" xmlns:a16="http://schemas.microsoft.com/office/drawing/2014/main" id="{8AED1BEB-E7F0-42FD-8B4B-36E56B329C2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49" name="5 CuadroTexto" hidden="1">
          <a:extLst>
            <a:ext uri="{FF2B5EF4-FFF2-40B4-BE49-F238E27FC236}">
              <a16:creationId xmlns="" xmlns:a16="http://schemas.microsoft.com/office/drawing/2014/main" id="{EFBB8758-DD5F-40EE-826D-0734364D97B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0" name="5 CuadroTexto" hidden="1">
          <a:extLst>
            <a:ext uri="{FF2B5EF4-FFF2-40B4-BE49-F238E27FC236}">
              <a16:creationId xmlns="" xmlns:a16="http://schemas.microsoft.com/office/drawing/2014/main" id="{CACDD8DA-DCE9-4FFB-A0D0-18F3F891EF9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1" name="5 CuadroTexto" hidden="1">
          <a:extLst>
            <a:ext uri="{FF2B5EF4-FFF2-40B4-BE49-F238E27FC236}">
              <a16:creationId xmlns="" xmlns:a16="http://schemas.microsoft.com/office/drawing/2014/main" id="{472FB619-2618-4DEF-82E6-ADFC78C89B9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2" name="5 CuadroTexto" hidden="1">
          <a:extLst>
            <a:ext uri="{FF2B5EF4-FFF2-40B4-BE49-F238E27FC236}">
              <a16:creationId xmlns="" xmlns:a16="http://schemas.microsoft.com/office/drawing/2014/main" id="{60F3D352-E534-4070-A53A-EA16E2221F8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3" name="5 CuadroTexto" hidden="1">
          <a:extLst>
            <a:ext uri="{FF2B5EF4-FFF2-40B4-BE49-F238E27FC236}">
              <a16:creationId xmlns="" xmlns:a16="http://schemas.microsoft.com/office/drawing/2014/main" id="{BDA0C3B9-6FC3-48E6-9970-D7123F2AE47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4" name="5 CuadroTexto" hidden="1">
          <a:extLst>
            <a:ext uri="{FF2B5EF4-FFF2-40B4-BE49-F238E27FC236}">
              <a16:creationId xmlns="" xmlns:a16="http://schemas.microsoft.com/office/drawing/2014/main" id="{D2EB68E1-7272-4A5D-A09B-60B753D6BC9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5" name="5 CuadroTexto" hidden="1">
          <a:extLst>
            <a:ext uri="{FF2B5EF4-FFF2-40B4-BE49-F238E27FC236}">
              <a16:creationId xmlns="" xmlns:a16="http://schemas.microsoft.com/office/drawing/2014/main" id="{82CE23F0-3376-436E-93C4-B661ED22010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6" name="5 CuadroTexto" hidden="1">
          <a:extLst>
            <a:ext uri="{FF2B5EF4-FFF2-40B4-BE49-F238E27FC236}">
              <a16:creationId xmlns="" xmlns:a16="http://schemas.microsoft.com/office/drawing/2014/main" id="{97A7EDB0-A7C3-4338-83D6-F684BFC0226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7" name="5 CuadroTexto" hidden="1">
          <a:extLst>
            <a:ext uri="{FF2B5EF4-FFF2-40B4-BE49-F238E27FC236}">
              <a16:creationId xmlns="" xmlns:a16="http://schemas.microsoft.com/office/drawing/2014/main" id="{3A41E841-DB82-4D3C-81E7-33384D52688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8" name="5 CuadroTexto" hidden="1">
          <a:extLst>
            <a:ext uri="{FF2B5EF4-FFF2-40B4-BE49-F238E27FC236}">
              <a16:creationId xmlns="" xmlns:a16="http://schemas.microsoft.com/office/drawing/2014/main" id="{08E6BD58-57EF-4F7B-A1CA-1AF7834EDED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59" name="5 CuadroTexto" hidden="1">
          <a:extLst>
            <a:ext uri="{FF2B5EF4-FFF2-40B4-BE49-F238E27FC236}">
              <a16:creationId xmlns="" xmlns:a16="http://schemas.microsoft.com/office/drawing/2014/main" id="{1944C65B-C540-445D-A361-BCA4EEE61B4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0" name="5 CuadroTexto" hidden="1">
          <a:extLst>
            <a:ext uri="{FF2B5EF4-FFF2-40B4-BE49-F238E27FC236}">
              <a16:creationId xmlns="" xmlns:a16="http://schemas.microsoft.com/office/drawing/2014/main" id="{ACF97E72-3973-487C-AF95-4F89BD5C102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1" name="5 CuadroTexto" hidden="1">
          <a:extLst>
            <a:ext uri="{FF2B5EF4-FFF2-40B4-BE49-F238E27FC236}">
              <a16:creationId xmlns="" xmlns:a16="http://schemas.microsoft.com/office/drawing/2014/main" id="{C3538636-31AC-49F0-AF7C-B0C62C2B5CC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2" name="5 CuadroTexto" hidden="1">
          <a:extLst>
            <a:ext uri="{FF2B5EF4-FFF2-40B4-BE49-F238E27FC236}">
              <a16:creationId xmlns="" xmlns:a16="http://schemas.microsoft.com/office/drawing/2014/main" id="{C7BA9712-3734-44AE-8B14-E32284364FA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3" name="5 CuadroTexto" hidden="1">
          <a:extLst>
            <a:ext uri="{FF2B5EF4-FFF2-40B4-BE49-F238E27FC236}">
              <a16:creationId xmlns="" xmlns:a16="http://schemas.microsoft.com/office/drawing/2014/main" id="{8E440B17-A711-4D18-8DE6-574C8806836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4" name="5 CuadroTexto" hidden="1">
          <a:extLst>
            <a:ext uri="{FF2B5EF4-FFF2-40B4-BE49-F238E27FC236}">
              <a16:creationId xmlns="" xmlns:a16="http://schemas.microsoft.com/office/drawing/2014/main" id="{BDA991CC-75EA-4771-8E48-CF0F85A8638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5" name="5 CuadroTexto" hidden="1">
          <a:extLst>
            <a:ext uri="{FF2B5EF4-FFF2-40B4-BE49-F238E27FC236}">
              <a16:creationId xmlns="" xmlns:a16="http://schemas.microsoft.com/office/drawing/2014/main" id="{81652393-B92E-4D1B-BB33-7469A0D4F61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6" name="5 CuadroTexto" hidden="1">
          <a:extLst>
            <a:ext uri="{FF2B5EF4-FFF2-40B4-BE49-F238E27FC236}">
              <a16:creationId xmlns="" xmlns:a16="http://schemas.microsoft.com/office/drawing/2014/main" id="{8DF32E57-6E73-499B-94B9-1365FC7CE50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7" name="5 CuadroTexto" hidden="1">
          <a:extLst>
            <a:ext uri="{FF2B5EF4-FFF2-40B4-BE49-F238E27FC236}">
              <a16:creationId xmlns="" xmlns:a16="http://schemas.microsoft.com/office/drawing/2014/main" id="{AF69EF7E-72F5-4348-B4BB-D2CB09874B6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8" name="5 CuadroTexto" hidden="1">
          <a:extLst>
            <a:ext uri="{FF2B5EF4-FFF2-40B4-BE49-F238E27FC236}">
              <a16:creationId xmlns="" xmlns:a16="http://schemas.microsoft.com/office/drawing/2014/main" id="{451A6352-9670-4FFB-BA8A-29441CA0B1D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69" name="5 CuadroTexto" hidden="1">
          <a:extLst>
            <a:ext uri="{FF2B5EF4-FFF2-40B4-BE49-F238E27FC236}">
              <a16:creationId xmlns="" xmlns:a16="http://schemas.microsoft.com/office/drawing/2014/main" id="{A3339202-3E7A-4F72-A9E8-30A0C33B1FE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0" name="5 CuadroTexto" hidden="1">
          <a:extLst>
            <a:ext uri="{FF2B5EF4-FFF2-40B4-BE49-F238E27FC236}">
              <a16:creationId xmlns="" xmlns:a16="http://schemas.microsoft.com/office/drawing/2014/main" id="{0C31E48D-0A44-4EFB-A052-65C1CD93BC6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1" name="2 CuadroTexto" hidden="1">
          <a:extLst>
            <a:ext uri="{FF2B5EF4-FFF2-40B4-BE49-F238E27FC236}">
              <a16:creationId xmlns="" xmlns:a16="http://schemas.microsoft.com/office/drawing/2014/main" id="{6140B69F-E98F-4AFB-AD8A-AF2AEC839F4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2" name="5 CuadroTexto" hidden="1">
          <a:extLst>
            <a:ext uri="{FF2B5EF4-FFF2-40B4-BE49-F238E27FC236}">
              <a16:creationId xmlns="" xmlns:a16="http://schemas.microsoft.com/office/drawing/2014/main" id="{8B8BA65D-08E4-443C-AE86-DF7138B6E5B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3" name="5 CuadroTexto" hidden="1">
          <a:extLst>
            <a:ext uri="{FF2B5EF4-FFF2-40B4-BE49-F238E27FC236}">
              <a16:creationId xmlns="" xmlns:a16="http://schemas.microsoft.com/office/drawing/2014/main" id="{D51AF9F6-97AA-4035-9BFC-B2506C7AED4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4" name="5 CuadroTexto" hidden="1">
          <a:extLst>
            <a:ext uri="{FF2B5EF4-FFF2-40B4-BE49-F238E27FC236}">
              <a16:creationId xmlns="" xmlns:a16="http://schemas.microsoft.com/office/drawing/2014/main" id="{B2E31971-6509-4680-88C5-28CDC3478D9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5" name="5 CuadroTexto" hidden="1">
          <a:extLst>
            <a:ext uri="{FF2B5EF4-FFF2-40B4-BE49-F238E27FC236}">
              <a16:creationId xmlns="" xmlns:a16="http://schemas.microsoft.com/office/drawing/2014/main" id="{9491714A-397C-4792-B200-D859BFF7A92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6" name="5 CuadroTexto" hidden="1">
          <a:extLst>
            <a:ext uri="{FF2B5EF4-FFF2-40B4-BE49-F238E27FC236}">
              <a16:creationId xmlns="" xmlns:a16="http://schemas.microsoft.com/office/drawing/2014/main" id="{DBF0DDE7-002F-4148-B147-3A37B6634BD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7" name="5 CuadroTexto" hidden="1">
          <a:extLst>
            <a:ext uri="{FF2B5EF4-FFF2-40B4-BE49-F238E27FC236}">
              <a16:creationId xmlns="" xmlns:a16="http://schemas.microsoft.com/office/drawing/2014/main" id="{EEC0A047-1F43-4C66-87F5-B5707FB3865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8" name="5 CuadroTexto" hidden="1">
          <a:extLst>
            <a:ext uri="{FF2B5EF4-FFF2-40B4-BE49-F238E27FC236}">
              <a16:creationId xmlns="" xmlns:a16="http://schemas.microsoft.com/office/drawing/2014/main" id="{E64C368C-9204-47BF-935A-4837B851466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79" name="5 CuadroTexto" hidden="1">
          <a:extLst>
            <a:ext uri="{FF2B5EF4-FFF2-40B4-BE49-F238E27FC236}">
              <a16:creationId xmlns="" xmlns:a16="http://schemas.microsoft.com/office/drawing/2014/main" id="{CDE59FAA-C946-4F8C-8ACF-979F36C71D5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0" name="5 CuadroTexto" hidden="1">
          <a:extLst>
            <a:ext uri="{FF2B5EF4-FFF2-40B4-BE49-F238E27FC236}">
              <a16:creationId xmlns="" xmlns:a16="http://schemas.microsoft.com/office/drawing/2014/main" id="{A92D849C-4096-4763-A19F-1866D4E712E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1" name="5 CuadroTexto" hidden="1">
          <a:extLst>
            <a:ext uri="{FF2B5EF4-FFF2-40B4-BE49-F238E27FC236}">
              <a16:creationId xmlns="" xmlns:a16="http://schemas.microsoft.com/office/drawing/2014/main" id="{660F79A5-4882-43CF-8E9D-45A78CA13C9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2" name="5 CuadroTexto" hidden="1">
          <a:extLst>
            <a:ext uri="{FF2B5EF4-FFF2-40B4-BE49-F238E27FC236}">
              <a16:creationId xmlns="" xmlns:a16="http://schemas.microsoft.com/office/drawing/2014/main" id="{F7A23FB3-3F9D-4107-A148-714E79D5394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3" name="5 CuadroTexto" hidden="1">
          <a:extLst>
            <a:ext uri="{FF2B5EF4-FFF2-40B4-BE49-F238E27FC236}">
              <a16:creationId xmlns="" xmlns:a16="http://schemas.microsoft.com/office/drawing/2014/main" id="{8E21FF64-C8EA-49ED-A9FE-05E079FA259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4" name="5 CuadroTexto" hidden="1">
          <a:extLst>
            <a:ext uri="{FF2B5EF4-FFF2-40B4-BE49-F238E27FC236}">
              <a16:creationId xmlns="" xmlns:a16="http://schemas.microsoft.com/office/drawing/2014/main" id="{547B6E74-074F-4406-91F4-F91F941D51C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5" name="5 CuadroTexto" hidden="1">
          <a:extLst>
            <a:ext uri="{FF2B5EF4-FFF2-40B4-BE49-F238E27FC236}">
              <a16:creationId xmlns="" xmlns:a16="http://schemas.microsoft.com/office/drawing/2014/main" id="{539BF3B5-4C15-463F-9D84-723B4E5E320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6" name="5 CuadroTexto" hidden="1">
          <a:extLst>
            <a:ext uri="{FF2B5EF4-FFF2-40B4-BE49-F238E27FC236}">
              <a16:creationId xmlns="" xmlns:a16="http://schemas.microsoft.com/office/drawing/2014/main" id="{38291ADB-1AB5-4830-8145-9D884ED027F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7" name="5 CuadroTexto" hidden="1">
          <a:extLst>
            <a:ext uri="{FF2B5EF4-FFF2-40B4-BE49-F238E27FC236}">
              <a16:creationId xmlns="" xmlns:a16="http://schemas.microsoft.com/office/drawing/2014/main" id="{D7EA7C45-C881-417A-A470-9635EC9C46F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8" name="5 CuadroTexto" hidden="1">
          <a:extLst>
            <a:ext uri="{FF2B5EF4-FFF2-40B4-BE49-F238E27FC236}">
              <a16:creationId xmlns="" xmlns:a16="http://schemas.microsoft.com/office/drawing/2014/main" id="{6350D3EF-DA7B-4EA8-9D00-64D9EA7EAA3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89" name="5 CuadroTexto" hidden="1">
          <a:extLst>
            <a:ext uri="{FF2B5EF4-FFF2-40B4-BE49-F238E27FC236}">
              <a16:creationId xmlns="" xmlns:a16="http://schemas.microsoft.com/office/drawing/2014/main" id="{5B173C95-C19F-4CE5-8E27-AD7EB23AC97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0" name="103 CuadroTexto" hidden="1">
          <a:extLst>
            <a:ext uri="{FF2B5EF4-FFF2-40B4-BE49-F238E27FC236}">
              <a16:creationId xmlns="" xmlns:a16="http://schemas.microsoft.com/office/drawing/2014/main" id="{7133434B-D512-4E07-854F-9DBA5CC0346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1" name="2 CuadroTexto" hidden="1">
          <a:extLst>
            <a:ext uri="{FF2B5EF4-FFF2-40B4-BE49-F238E27FC236}">
              <a16:creationId xmlns="" xmlns:a16="http://schemas.microsoft.com/office/drawing/2014/main" id="{F6CB261F-ED2F-47E0-A1CE-7795B54D854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2" name="106 CuadroTexto" hidden="1">
          <a:extLst>
            <a:ext uri="{FF2B5EF4-FFF2-40B4-BE49-F238E27FC236}">
              <a16:creationId xmlns="" xmlns:a16="http://schemas.microsoft.com/office/drawing/2014/main" id="{3F3541E6-8E8D-4EA1-A75D-5668D7F7F59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3" name="2 CuadroTexto" hidden="1">
          <a:extLst>
            <a:ext uri="{FF2B5EF4-FFF2-40B4-BE49-F238E27FC236}">
              <a16:creationId xmlns="" xmlns:a16="http://schemas.microsoft.com/office/drawing/2014/main" id="{55AF6528-3B42-456D-928F-32E3391178A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4" name="5 CuadroTexto" hidden="1">
          <a:extLst>
            <a:ext uri="{FF2B5EF4-FFF2-40B4-BE49-F238E27FC236}">
              <a16:creationId xmlns="" xmlns:a16="http://schemas.microsoft.com/office/drawing/2014/main" id="{90B301B3-7A8C-4AF7-A573-1CFE16A8D64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5" name="5 CuadroTexto" hidden="1">
          <a:extLst>
            <a:ext uri="{FF2B5EF4-FFF2-40B4-BE49-F238E27FC236}">
              <a16:creationId xmlns="" xmlns:a16="http://schemas.microsoft.com/office/drawing/2014/main" id="{94BD585B-0EBF-44C1-A183-D5432532B49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6" name="5 CuadroTexto" hidden="1">
          <a:extLst>
            <a:ext uri="{FF2B5EF4-FFF2-40B4-BE49-F238E27FC236}">
              <a16:creationId xmlns="" xmlns:a16="http://schemas.microsoft.com/office/drawing/2014/main" id="{6B8725EB-2ECD-4361-ACB3-B17DABD8B96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7" name="5 CuadroTexto" hidden="1">
          <a:extLst>
            <a:ext uri="{FF2B5EF4-FFF2-40B4-BE49-F238E27FC236}">
              <a16:creationId xmlns="" xmlns:a16="http://schemas.microsoft.com/office/drawing/2014/main" id="{0D11855C-12CF-4D1C-AED2-6AE1166B6CA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8" name="5 CuadroTexto" hidden="1">
          <a:extLst>
            <a:ext uri="{FF2B5EF4-FFF2-40B4-BE49-F238E27FC236}">
              <a16:creationId xmlns="" xmlns:a16="http://schemas.microsoft.com/office/drawing/2014/main" id="{2DB0D675-2F8B-4821-A6FC-4F27300A8FF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699" name="5 CuadroTexto" hidden="1">
          <a:extLst>
            <a:ext uri="{FF2B5EF4-FFF2-40B4-BE49-F238E27FC236}">
              <a16:creationId xmlns="" xmlns:a16="http://schemas.microsoft.com/office/drawing/2014/main" id="{3A012979-D62D-4166-9B8B-B3DB650F681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0" name="5 CuadroTexto" hidden="1">
          <a:extLst>
            <a:ext uri="{FF2B5EF4-FFF2-40B4-BE49-F238E27FC236}">
              <a16:creationId xmlns="" xmlns:a16="http://schemas.microsoft.com/office/drawing/2014/main" id="{3E2E2FF0-50EB-4056-9F90-DAD1C4518C3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1" name="5 CuadroTexto" hidden="1">
          <a:extLst>
            <a:ext uri="{FF2B5EF4-FFF2-40B4-BE49-F238E27FC236}">
              <a16:creationId xmlns="" xmlns:a16="http://schemas.microsoft.com/office/drawing/2014/main" id="{7771D89D-F56D-48D2-955F-072B8FB198C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2" name="5 CuadroTexto" hidden="1">
          <a:extLst>
            <a:ext uri="{FF2B5EF4-FFF2-40B4-BE49-F238E27FC236}">
              <a16:creationId xmlns="" xmlns:a16="http://schemas.microsoft.com/office/drawing/2014/main" id="{2D99ACE9-154A-4A7A-BD8C-D7208B93F4B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3" name="5 CuadroTexto" hidden="1">
          <a:extLst>
            <a:ext uri="{FF2B5EF4-FFF2-40B4-BE49-F238E27FC236}">
              <a16:creationId xmlns="" xmlns:a16="http://schemas.microsoft.com/office/drawing/2014/main" id="{B4A171A3-9628-4AA9-85FF-EEB63231E03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4" name="5 CuadroTexto" hidden="1">
          <a:extLst>
            <a:ext uri="{FF2B5EF4-FFF2-40B4-BE49-F238E27FC236}">
              <a16:creationId xmlns="" xmlns:a16="http://schemas.microsoft.com/office/drawing/2014/main" id="{03AE3791-755F-4707-900C-8265CDC52FF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5" name="5 CuadroTexto" hidden="1">
          <a:extLst>
            <a:ext uri="{FF2B5EF4-FFF2-40B4-BE49-F238E27FC236}">
              <a16:creationId xmlns="" xmlns:a16="http://schemas.microsoft.com/office/drawing/2014/main" id="{EA448357-7A94-4694-9644-D1C02584E53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6" name="5 CuadroTexto" hidden="1">
          <a:extLst>
            <a:ext uri="{FF2B5EF4-FFF2-40B4-BE49-F238E27FC236}">
              <a16:creationId xmlns="" xmlns:a16="http://schemas.microsoft.com/office/drawing/2014/main" id="{CE9BCF87-8279-40E5-9947-383C801E737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7" name="5 CuadroTexto" hidden="1">
          <a:extLst>
            <a:ext uri="{FF2B5EF4-FFF2-40B4-BE49-F238E27FC236}">
              <a16:creationId xmlns="" xmlns:a16="http://schemas.microsoft.com/office/drawing/2014/main" id="{E96CF081-B09A-4A9B-B42B-67EC8895218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8" name="5 CuadroTexto" hidden="1">
          <a:extLst>
            <a:ext uri="{FF2B5EF4-FFF2-40B4-BE49-F238E27FC236}">
              <a16:creationId xmlns="" xmlns:a16="http://schemas.microsoft.com/office/drawing/2014/main" id="{6D08DEA0-7246-4F7F-976D-FACA9611DA0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09" name="5 CuadroTexto" hidden="1">
          <a:extLst>
            <a:ext uri="{FF2B5EF4-FFF2-40B4-BE49-F238E27FC236}">
              <a16:creationId xmlns="" xmlns:a16="http://schemas.microsoft.com/office/drawing/2014/main" id="{DAA887D3-31BB-404B-96F9-0F5E8D7CADA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0" name="1 CuadroTexto" hidden="1">
          <a:extLst>
            <a:ext uri="{FF2B5EF4-FFF2-40B4-BE49-F238E27FC236}">
              <a16:creationId xmlns="" xmlns:a16="http://schemas.microsoft.com/office/drawing/2014/main" id="{C8E71BCA-9090-475A-A335-441329E63DE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1" name="3 CuadroTexto" hidden="1">
          <a:extLst>
            <a:ext uri="{FF2B5EF4-FFF2-40B4-BE49-F238E27FC236}">
              <a16:creationId xmlns="" xmlns:a16="http://schemas.microsoft.com/office/drawing/2014/main" id="{6335EBE0-452A-41D5-962D-097F2BCBC64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2" name="5 CuadroTexto" hidden="1">
          <a:extLst>
            <a:ext uri="{FF2B5EF4-FFF2-40B4-BE49-F238E27FC236}">
              <a16:creationId xmlns="" xmlns:a16="http://schemas.microsoft.com/office/drawing/2014/main" id="{BC88D742-28B4-49D3-8D0B-A73AF777D7D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3" name="5 CuadroTexto" hidden="1">
          <a:extLst>
            <a:ext uri="{FF2B5EF4-FFF2-40B4-BE49-F238E27FC236}">
              <a16:creationId xmlns="" xmlns:a16="http://schemas.microsoft.com/office/drawing/2014/main" id="{302E4C0F-EE57-4AC4-819B-840E20CEF45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4" name="5 CuadroTexto" hidden="1">
          <a:extLst>
            <a:ext uri="{FF2B5EF4-FFF2-40B4-BE49-F238E27FC236}">
              <a16:creationId xmlns="" xmlns:a16="http://schemas.microsoft.com/office/drawing/2014/main" id="{C5D459E5-B917-45DB-B1BF-7BF98A2947B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5" name="5 CuadroTexto" hidden="1">
          <a:extLst>
            <a:ext uri="{FF2B5EF4-FFF2-40B4-BE49-F238E27FC236}">
              <a16:creationId xmlns="" xmlns:a16="http://schemas.microsoft.com/office/drawing/2014/main" id="{335F66AD-B38B-47C8-BE2D-529AD277FAD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6" name="5 CuadroTexto" hidden="1">
          <a:extLst>
            <a:ext uri="{FF2B5EF4-FFF2-40B4-BE49-F238E27FC236}">
              <a16:creationId xmlns="" xmlns:a16="http://schemas.microsoft.com/office/drawing/2014/main" id="{12F9D036-9F44-4FD5-AE43-8752334EFEB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7" name="5 CuadroTexto" hidden="1">
          <a:extLst>
            <a:ext uri="{FF2B5EF4-FFF2-40B4-BE49-F238E27FC236}">
              <a16:creationId xmlns="" xmlns:a16="http://schemas.microsoft.com/office/drawing/2014/main" id="{41219C85-2A44-4209-9F65-5C58703D9CD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8" name="5 CuadroTexto" hidden="1">
          <a:extLst>
            <a:ext uri="{FF2B5EF4-FFF2-40B4-BE49-F238E27FC236}">
              <a16:creationId xmlns="" xmlns:a16="http://schemas.microsoft.com/office/drawing/2014/main" id="{CF470E82-D0AA-42F9-A049-A45226B024E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19" name="5 CuadroTexto" hidden="1">
          <a:extLst>
            <a:ext uri="{FF2B5EF4-FFF2-40B4-BE49-F238E27FC236}">
              <a16:creationId xmlns="" xmlns:a16="http://schemas.microsoft.com/office/drawing/2014/main" id="{37DEACC5-2BC6-4207-9EA2-A14E2631512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0" name="5 CuadroTexto" hidden="1">
          <a:extLst>
            <a:ext uri="{FF2B5EF4-FFF2-40B4-BE49-F238E27FC236}">
              <a16:creationId xmlns="" xmlns:a16="http://schemas.microsoft.com/office/drawing/2014/main" id="{DD15713C-1F5A-4CC0-8E50-EA9AE56C1C6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1" name="5 CuadroTexto" hidden="1">
          <a:extLst>
            <a:ext uri="{FF2B5EF4-FFF2-40B4-BE49-F238E27FC236}">
              <a16:creationId xmlns="" xmlns:a16="http://schemas.microsoft.com/office/drawing/2014/main" id="{3E9E326C-F09E-41CE-A1B4-020F20C5279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2" name="5 CuadroTexto" hidden="1">
          <a:extLst>
            <a:ext uri="{FF2B5EF4-FFF2-40B4-BE49-F238E27FC236}">
              <a16:creationId xmlns="" xmlns:a16="http://schemas.microsoft.com/office/drawing/2014/main" id="{07328738-B7CD-492E-9B5E-670BEA039B8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3" name="5 CuadroTexto" hidden="1">
          <a:extLst>
            <a:ext uri="{FF2B5EF4-FFF2-40B4-BE49-F238E27FC236}">
              <a16:creationId xmlns="" xmlns:a16="http://schemas.microsoft.com/office/drawing/2014/main" id="{951035E7-1A47-4046-BC52-E7A02D108EF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4" name="5 CuadroTexto" hidden="1">
          <a:extLst>
            <a:ext uri="{FF2B5EF4-FFF2-40B4-BE49-F238E27FC236}">
              <a16:creationId xmlns="" xmlns:a16="http://schemas.microsoft.com/office/drawing/2014/main" id="{FFCEC201-96EB-4324-A14C-C74E95C9F83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5" name="5 CuadroTexto" hidden="1">
          <a:extLst>
            <a:ext uri="{FF2B5EF4-FFF2-40B4-BE49-F238E27FC236}">
              <a16:creationId xmlns="" xmlns:a16="http://schemas.microsoft.com/office/drawing/2014/main" id="{3427F6C3-95E6-4020-B86F-9679338EF47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6" name="5 CuadroTexto" hidden="1">
          <a:extLst>
            <a:ext uri="{FF2B5EF4-FFF2-40B4-BE49-F238E27FC236}">
              <a16:creationId xmlns="" xmlns:a16="http://schemas.microsoft.com/office/drawing/2014/main" id="{E314D97A-C294-41D3-946E-B6A51FBF887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7" name="5 CuadroTexto" hidden="1">
          <a:extLst>
            <a:ext uri="{FF2B5EF4-FFF2-40B4-BE49-F238E27FC236}">
              <a16:creationId xmlns="" xmlns:a16="http://schemas.microsoft.com/office/drawing/2014/main" id="{465A342F-7C72-45BF-8D95-C6A5CC7FFD3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8" name="5 CuadroTexto" hidden="1">
          <a:extLst>
            <a:ext uri="{FF2B5EF4-FFF2-40B4-BE49-F238E27FC236}">
              <a16:creationId xmlns="" xmlns:a16="http://schemas.microsoft.com/office/drawing/2014/main" id="{66EFACA5-0C2D-4F34-B7F8-63D7F3A543B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29" name="5 CuadroTexto" hidden="1">
          <a:extLst>
            <a:ext uri="{FF2B5EF4-FFF2-40B4-BE49-F238E27FC236}">
              <a16:creationId xmlns="" xmlns:a16="http://schemas.microsoft.com/office/drawing/2014/main" id="{06E5553A-70A8-4ED7-8D33-0935E20C083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0" name="5 CuadroTexto" hidden="1">
          <a:extLst>
            <a:ext uri="{FF2B5EF4-FFF2-40B4-BE49-F238E27FC236}">
              <a16:creationId xmlns="" xmlns:a16="http://schemas.microsoft.com/office/drawing/2014/main" id="{7A2804B0-9D82-4717-818E-B058C4F1300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1" name="5 CuadroTexto" hidden="1">
          <a:extLst>
            <a:ext uri="{FF2B5EF4-FFF2-40B4-BE49-F238E27FC236}">
              <a16:creationId xmlns="" xmlns:a16="http://schemas.microsoft.com/office/drawing/2014/main" id="{90595959-E01F-47F7-B8A7-C962EE94B2D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2" name="5 CuadroTexto" hidden="1">
          <a:extLst>
            <a:ext uri="{FF2B5EF4-FFF2-40B4-BE49-F238E27FC236}">
              <a16:creationId xmlns="" xmlns:a16="http://schemas.microsoft.com/office/drawing/2014/main" id="{12D2CA4D-1E90-4943-A9DC-F1EA0345E88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3" name="5 CuadroTexto" hidden="1">
          <a:extLst>
            <a:ext uri="{FF2B5EF4-FFF2-40B4-BE49-F238E27FC236}">
              <a16:creationId xmlns="" xmlns:a16="http://schemas.microsoft.com/office/drawing/2014/main" id="{48C5A294-4CF8-4FED-8210-F7864D8BCA6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4" name="5 CuadroTexto" hidden="1">
          <a:extLst>
            <a:ext uri="{FF2B5EF4-FFF2-40B4-BE49-F238E27FC236}">
              <a16:creationId xmlns="" xmlns:a16="http://schemas.microsoft.com/office/drawing/2014/main" id="{44D15908-06F1-44A3-A7BC-5C8B3A0AAEA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5" name="5 CuadroTexto" hidden="1">
          <a:extLst>
            <a:ext uri="{FF2B5EF4-FFF2-40B4-BE49-F238E27FC236}">
              <a16:creationId xmlns="" xmlns:a16="http://schemas.microsoft.com/office/drawing/2014/main" id="{395C9F8B-0CF3-4BF6-9C0E-6F1389CE87B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6" name="5 CuadroTexto" hidden="1">
          <a:extLst>
            <a:ext uri="{FF2B5EF4-FFF2-40B4-BE49-F238E27FC236}">
              <a16:creationId xmlns="" xmlns:a16="http://schemas.microsoft.com/office/drawing/2014/main" id="{8E115ABD-99BD-413C-80F7-4E0DA913F8C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7" name="5 CuadroTexto" hidden="1">
          <a:extLst>
            <a:ext uri="{FF2B5EF4-FFF2-40B4-BE49-F238E27FC236}">
              <a16:creationId xmlns="" xmlns:a16="http://schemas.microsoft.com/office/drawing/2014/main" id="{39D83946-5A43-435A-A752-18B0EFA482F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8" name="5 CuadroTexto" hidden="1">
          <a:extLst>
            <a:ext uri="{FF2B5EF4-FFF2-40B4-BE49-F238E27FC236}">
              <a16:creationId xmlns="" xmlns:a16="http://schemas.microsoft.com/office/drawing/2014/main" id="{AB9BFD17-F7E4-4673-A731-6C468804898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39" name="5 CuadroTexto" hidden="1">
          <a:extLst>
            <a:ext uri="{FF2B5EF4-FFF2-40B4-BE49-F238E27FC236}">
              <a16:creationId xmlns="" xmlns:a16="http://schemas.microsoft.com/office/drawing/2014/main" id="{661C350C-3B5E-46E5-965F-8AF6091A2B4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0" name="5 CuadroTexto" hidden="1">
          <a:extLst>
            <a:ext uri="{FF2B5EF4-FFF2-40B4-BE49-F238E27FC236}">
              <a16:creationId xmlns="" xmlns:a16="http://schemas.microsoft.com/office/drawing/2014/main" id="{8F0CB1EC-C83E-4587-93F4-B7F5F917C13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1" name="5 CuadroTexto" hidden="1">
          <a:extLst>
            <a:ext uri="{FF2B5EF4-FFF2-40B4-BE49-F238E27FC236}">
              <a16:creationId xmlns="" xmlns:a16="http://schemas.microsoft.com/office/drawing/2014/main" id="{0E24D69E-999B-4E3A-B787-B32AA4CEADC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2" name="5 CuadroTexto" hidden="1">
          <a:extLst>
            <a:ext uri="{FF2B5EF4-FFF2-40B4-BE49-F238E27FC236}">
              <a16:creationId xmlns="" xmlns:a16="http://schemas.microsoft.com/office/drawing/2014/main" id="{74D5A977-7B3D-4BA5-90EC-7BD37FF2DB1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3" name="5 CuadroTexto" hidden="1">
          <a:extLst>
            <a:ext uri="{FF2B5EF4-FFF2-40B4-BE49-F238E27FC236}">
              <a16:creationId xmlns="" xmlns:a16="http://schemas.microsoft.com/office/drawing/2014/main" id="{5A821AD5-ACC2-492C-96BD-3BE9042B842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4" name="2 CuadroTexto" hidden="1">
          <a:extLst>
            <a:ext uri="{FF2B5EF4-FFF2-40B4-BE49-F238E27FC236}">
              <a16:creationId xmlns="" xmlns:a16="http://schemas.microsoft.com/office/drawing/2014/main" id="{CADC97E0-A237-40D9-98F2-AB1BD350814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5" name="5 CuadroTexto" hidden="1">
          <a:extLst>
            <a:ext uri="{FF2B5EF4-FFF2-40B4-BE49-F238E27FC236}">
              <a16:creationId xmlns="" xmlns:a16="http://schemas.microsoft.com/office/drawing/2014/main" id="{8F5DA9BE-F8AD-4485-8352-8821DAB1672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6" name="5 CuadroTexto" hidden="1">
          <a:extLst>
            <a:ext uri="{FF2B5EF4-FFF2-40B4-BE49-F238E27FC236}">
              <a16:creationId xmlns="" xmlns:a16="http://schemas.microsoft.com/office/drawing/2014/main" id="{E54E307D-6CE7-42DB-A255-0C7DE1BBE39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7" name="5 CuadroTexto" hidden="1">
          <a:extLst>
            <a:ext uri="{FF2B5EF4-FFF2-40B4-BE49-F238E27FC236}">
              <a16:creationId xmlns="" xmlns:a16="http://schemas.microsoft.com/office/drawing/2014/main" id="{D8797571-A528-45D4-ABD1-3223260A1F4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8" name="5 CuadroTexto" hidden="1">
          <a:extLst>
            <a:ext uri="{FF2B5EF4-FFF2-40B4-BE49-F238E27FC236}">
              <a16:creationId xmlns="" xmlns:a16="http://schemas.microsoft.com/office/drawing/2014/main" id="{3C596073-8E8B-4251-88C4-68978E78ECD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49" name="5 CuadroTexto" hidden="1">
          <a:extLst>
            <a:ext uri="{FF2B5EF4-FFF2-40B4-BE49-F238E27FC236}">
              <a16:creationId xmlns="" xmlns:a16="http://schemas.microsoft.com/office/drawing/2014/main" id="{F00CB8A9-07F3-471F-AA40-21F97861AC7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0" name="5 CuadroTexto" hidden="1">
          <a:extLst>
            <a:ext uri="{FF2B5EF4-FFF2-40B4-BE49-F238E27FC236}">
              <a16:creationId xmlns="" xmlns:a16="http://schemas.microsoft.com/office/drawing/2014/main" id="{45CB2F97-A6BF-48B2-BF65-3771A9138BD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1" name="5 CuadroTexto" hidden="1">
          <a:extLst>
            <a:ext uri="{FF2B5EF4-FFF2-40B4-BE49-F238E27FC236}">
              <a16:creationId xmlns="" xmlns:a16="http://schemas.microsoft.com/office/drawing/2014/main" id="{9C16098E-B7C0-44E0-A316-50719CAE80F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2" name="5 CuadroTexto" hidden="1">
          <a:extLst>
            <a:ext uri="{FF2B5EF4-FFF2-40B4-BE49-F238E27FC236}">
              <a16:creationId xmlns="" xmlns:a16="http://schemas.microsoft.com/office/drawing/2014/main" id="{07D1768F-B0DD-4D5A-809F-38D867B14FD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3" name="5 CuadroTexto" hidden="1">
          <a:extLst>
            <a:ext uri="{FF2B5EF4-FFF2-40B4-BE49-F238E27FC236}">
              <a16:creationId xmlns="" xmlns:a16="http://schemas.microsoft.com/office/drawing/2014/main" id="{8B154EDD-4AFF-4801-8ACB-52113C2DC35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4" name="5 CuadroTexto" hidden="1">
          <a:extLst>
            <a:ext uri="{FF2B5EF4-FFF2-40B4-BE49-F238E27FC236}">
              <a16:creationId xmlns="" xmlns:a16="http://schemas.microsoft.com/office/drawing/2014/main" id="{2FD766FE-8668-4126-8E60-D0E86806EF8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5" name="5 CuadroTexto" hidden="1">
          <a:extLst>
            <a:ext uri="{FF2B5EF4-FFF2-40B4-BE49-F238E27FC236}">
              <a16:creationId xmlns="" xmlns:a16="http://schemas.microsoft.com/office/drawing/2014/main" id="{4BBDDEEE-3F7D-4496-8C7C-E9662FF110C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6" name="5 CuadroTexto" hidden="1">
          <a:extLst>
            <a:ext uri="{FF2B5EF4-FFF2-40B4-BE49-F238E27FC236}">
              <a16:creationId xmlns="" xmlns:a16="http://schemas.microsoft.com/office/drawing/2014/main" id="{3B875F10-86A4-4463-9B1F-1DF4F9FE7AD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7" name="5 CuadroTexto" hidden="1">
          <a:extLst>
            <a:ext uri="{FF2B5EF4-FFF2-40B4-BE49-F238E27FC236}">
              <a16:creationId xmlns="" xmlns:a16="http://schemas.microsoft.com/office/drawing/2014/main" id="{290F13D7-067F-45F2-9EFB-13A510D25E8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8" name="5 CuadroTexto" hidden="1">
          <a:extLst>
            <a:ext uri="{FF2B5EF4-FFF2-40B4-BE49-F238E27FC236}">
              <a16:creationId xmlns="" xmlns:a16="http://schemas.microsoft.com/office/drawing/2014/main" id="{5B54B880-875F-4C77-94F4-EC7B0B4E8F1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59" name="5 CuadroTexto" hidden="1">
          <a:extLst>
            <a:ext uri="{FF2B5EF4-FFF2-40B4-BE49-F238E27FC236}">
              <a16:creationId xmlns="" xmlns:a16="http://schemas.microsoft.com/office/drawing/2014/main" id="{5D07205A-9251-4963-ADB1-352E4ED5EC1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0" name="5 CuadroTexto" hidden="1">
          <a:extLst>
            <a:ext uri="{FF2B5EF4-FFF2-40B4-BE49-F238E27FC236}">
              <a16:creationId xmlns="" xmlns:a16="http://schemas.microsoft.com/office/drawing/2014/main" id="{50ADAF5C-6CC3-43E5-9257-FE1714A3953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1" name="5 CuadroTexto" hidden="1">
          <a:extLst>
            <a:ext uri="{FF2B5EF4-FFF2-40B4-BE49-F238E27FC236}">
              <a16:creationId xmlns="" xmlns:a16="http://schemas.microsoft.com/office/drawing/2014/main" id="{A52987EC-ACC8-4AFA-8C5D-6CA4031B6FA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2" name="5 CuadroTexto" hidden="1">
          <a:extLst>
            <a:ext uri="{FF2B5EF4-FFF2-40B4-BE49-F238E27FC236}">
              <a16:creationId xmlns="" xmlns:a16="http://schemas.microsoft.com/office/drawing/2014/main" id="{F65FB17D-D80F-419F-A572-3197C69A3AA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3" name="103 CuadroTexto" hidden="1">
          <a:extLst>
            <a:ext uri="{FF2B5EF4-FFF2-40B4-BE49-F238E27FC236}">
              <a16:creationId xmlns="" xmlns:a16="http://schemas.microsoft.com/office/drawing/2014/main" id="{7296C634-10DB-4776-AFB1-3A5DBD21332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4" name="2 CuadroTexto" hidden="1">
          <a:extLst>
            <a:ext uri="{FF2B5EF4-FFF2-40B4-BE49-F238E27FC236}">
              <a16:creationId xmlns="" xmlns:a16="http://schemas.microsoft.com/office/drawing/2014/main" id="{2439BACC-EF7D-4C5C-9E9F-06AA5639310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5" name="106 CuadroTexto" hidden="1">
          <a:extLst>
            <a:ext uri="{FF2B5EF4-FFF2-40B4-BE49-F238E27FC236}">
              <a16:creationId xmlns="" xmlns:a16="http://schemas.microsoft.com/office/drawing/2014/main" id="{378C3C8D-C388-400F-ABBD-9D890442A01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6" name="2 CuadroTexto" hidden="1">
          <a:extLst>
            <a:ext uri="{FF2B5EF4-FFF2-40B4-BE49-F238E27FC236}">
              <a16:creationId xmlns="" xmlns:a16="http://schemas.microsoft.com/office/drawing/2014/main" id="{FEE8D40D-A407-496E-855B-A240B527486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7" name="5 CuadroTexto" hidden="1">
          <a:extLst>
            <a:ext uri="{FF2B5EF4-FFF2-40B4-BE49-F238E27FC236}">
              <a16:creationId xmlns="" xmlns:a16="http://schemas.microsoft.com/office/drawing/2014/main" id="{27C09879-2DF4-4A29-96BC-B2414EFF469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8" name="5 CuadroTexto" hidden="1">
          <a:extLst>
            <a:ext uri="{FF2B5EF4-FFF2-40B4-BE49-F238E27FC236}">
              <a16:creationId xmlns="" xmlns:a16="http://schemas.microsoft.com/office/drawing/2014/main" id="{1CDFD7AA-327D-4C14-A20D-5422916AB83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69" name="5 CuadroTexto" hidden="1">
          <a:extLst>
            <a:ext uri="{FF2B5EF4-FFF2-40B4-BE49-F238E27FC236}">
              <a16:creationId xmlns="" xmlns:a16="http://schemas.microsoft.com/office/drawing/2014/main" id="{CDB66C40-EE0D-4443-82C7-1DC739ABD97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0" name="5 CuadroTexto" hidden="1">
          <a:extLst>
            <a:ext uri="{FF2B5EF4-FFF2-40B4-BE49-F238E27FC236}">
              <a16:creationId xmlns="" xmlns:a16="http://schemas.microsoft.com/office/drawing/2014/main" id="{76113C73-C295-45F1-AA36-54DC03CE2CD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1" name="5 CuadroTexto" hidden="1">
          <a:extLst>
            <a:ext uri="{FF2B5EF4-FFF2-40B4-BE49-F238E27FC236}">
              <a16:creationId xmlns="" xmlns:a16="http://schemas.microsoft.com/office/drawing/2014/main" id="{2DD384C7-D1C4-49A8-A2A0-10EFCF01E26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2" name="5 CuadroTexto" hidden="1">
          <a:extLst>
            <a:ext uri="{FF2B5EF4-FFF2-40B4-BE49-F238E27FC236}">
              <a16:creationId xmlns="" xmlns:a16="http://schemas.microsoft.com/office/drawing/2014/main" id="{D886E73B-2ADE-4DC4-A47A-9EDBE5016A6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3" name="5 CuadroTexto" hidden="1">
          <a:extLst>
            <a:ext uri="{FF2B5EF4-FFF2-40B4-BE49-F238E27FC236}">
              <a16:creationId xmlns="" xmlns:a16="http://schemas.microsoft.com/office/drawing/2014/main" id="{7F8D80A3-80B0-4347-BD4F-EA1E6019E71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4" name="5 CuadroTexto" hidden="1">
          <a:extLst>
            <a:ext uri="{FF2B5EF4-FFF2-40B4-BE49-F238E27FC236}">
              <a16:creationId xmlns="" xmlns:a16="http://schemas.microsoft.com/office/drawing/2014/main" id="{AB8A3994-3DFD-4832-AFAD-45342235F25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5" name="5 CuadroTexto" hidden="1">
          <a:extLst>
            <a:ext uri="{FF2B5EF4-FFF2-40B4-BE49-F238E27FC236}">
              <a16:creationId xmlns="" xmlns:a16="http://schemas.microsoft.com/office/drawing/2014/main" id="{249BC200-7555-4F95-930B-3B35E10C687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6" name="5 CuadroTexto" hidden="1">
          <a:extLst>
            <a:ext uri="{FF2B5EF4-FFF2-40B4-BE49-F238E27FC236}">
              <a16:creationId xmlns="" xmlns:a16="http://schemas.microsoft.com/office/drawing/2014/main" id="{74600D8F-B987-47F5-9C9D-F63297D9D0B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7" name="5 CuadroTexto" hidden="1">
          <a:extLst>
            <a:ext uri="{FF2B5EF4-FFF2-40B4-BE49-F238E27FC236}">
              <a16:creationId xmlns="" xmlns:a16="http://schemas.microsoft.com/office/drawing/2014/main" id="{6822BA18-B0BC-4494-8F6E-45EF2CCD1C0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8" name="5 CuadroTexto" hidden="1">
          <a:extLst>
            <a:ext uri="{FF2B5EF4-FFF2-40B4-BE49-F238E27FC236}">
              <a16:creationId xmlns="" xmlns:a16="http://schemas.microsoft.com/office/drawing/2014/main" id="{16886172-0D7A-4501-B18D-E541893F00C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79" name="5 CuadroTexto" hidden="1">
          <a:extLst>
            <a:ext uri="{FF2B5EF4-FFF2-40B4-BE49-F238E27FC236}">
              <a16:creationId xmlns="" xmlns:a16="http://schemas.microsoft.com/office/drawing/2014/main" id="{41164EE9-8B18-41E4-918A-732ACFAFE4C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0" name="5 CuadroTexto" hidden="1">
          <a:extLst>
            <a:ext uri="{FF2B5EF4-FFF2-40B4-BE49-F238E27FC236}">
              <a16:creationId xmlns="" xmlns:a16="http://schemas.microsoft.com/office/drawing/2014/main" id="{5EB8623B-0F78-4A87-B30F-D3CE0E30496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1" name="5 CuadroTexto" hidden="1">
          <a:extLst>
            <a:ext uri="{FF2B5EF4-FFF2-40B4-BE49-F238E27FC236}">
              <a16:creationId xmlns="" xmlns:a16="http://schemas.microsoft.com/office/drawing/2014/main" id="{07102C47-DB4B-42F6-A6B1-A0339EFF42C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2" name="5 CuadroTexto" hidden="1">
          <a:extLst>
            <a:ext uri="{FF2B5EF4-FFF2-40B4-BE49-F238E27FC236}">
              <a16:creationId xmlns="" xmlns:a16="http://schemas.microsoft.com/office/drawing/2014/main" id="{52C9093E-CF17-4E0C-87DD-B75B75DCDE2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3" name="1 CuadroTexto" hidden="1">
          <a:extLst>
            <a:ext uri="{FF2B5EF4-FFF2-40B4-BE49-F238E27FC236}">
              <a16:creationId xmlns="" xmlns:a16="http://schemas.microsoft.com/office/drawing/2014/main" id="{83135661-4AB1-4DD5-BC9A-B7338996CBF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4" name="3 CuadroTexto" hidden="1">
          <a:extLst>
            <a:ext uri="{FF2B5EF4-FFF2-40B4-BE49-F238E27FC236}">
              <a16:creationId xmlns="" xmlns:a16="http://schemas.microsoft.com/office/drawing/2014/main" id="{80D622A0-EC47-4BB0-ADD7-81D781EF4D8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5" name="5 CuadroTexto" hidden="1">
          <a:extLst>
            <a:ext uri="{FF2B5EF4-FFF2-40B4-BE49-F238E27FC236}">
              <a16:creationId xmlns="" xmlns:a16="http://schemas.microsoft.com/office/drawing/2014/main" id="{2007A7A4-C7D3-4C89-8D94-DA2CF1A1B2A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6" name="5 CuadroTexto" hidden="1">
          <a:extLst>
            <a:ext uri="{FF2B5EF4-FFF2-40B4-BE49-F238E27FC236}">
              <a16:creationId xmlns="" xmlns:a16="http://schemas.microsoft.com/office/drawing/2014/main" id="{8CFC1E29-C140-4552-ADCD-D210C076973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7" name="5 CuadroTexto" hidden="1">
          <a:extLst>
            <a:ext uri="{FF2B5EF4-FFF2-40B4-BE49-F238E27FC236}">
              <a16:creationId xmlns="" xmlns:a16="http://schemas.microsoft.com/office/drawing/2014/main" id="{0F8FA699-F6B2-4F7B-B40B-250DAD83D60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8" name="5 CuadroTexto" hidden="1">
          <a:extLst>
            <a:ext uri="{FF2B5EF4-FFF2-40B4-BE49-F238E27FC236}">
              <a16:creationId xmlns="" xmlns:a16="http://schemas.microsoft.com/office/drawing/2014/main" id="{CE885099-44DD-464E-A228-38B6957364D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89" name="5 CuadroTexto" hidden="1">
          <a:extLst>
            <a:ext uri="{FF2B5EF4-FFF2-40B4-BE49-F238E27FC236}">
              <a16:creationId xmlns="" xmlns:a16="http://schemas.microsoft.com/office/drawing/2014/main" id="{3E19590C-70A5-47F0-BEA8-506D7DF8133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0" name="5 CuadroTexto" hidden="1">
          <a:extLst>
            <a:ext uri="{FF2B5EF4-FFF2-40B4-BE49-F238E27FC236}">
              <a16:creationId xmlns="" xmlns:a16="http://schemas.microsoft.com/office/drawing/2014/main" id="{F4E6A62B-1335-4877-AB02-AE7B9D5734C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1" name="5 CuadroTexto" hidden="1">
          <a:extLst>
            <a:ext uri="{FF2B5EF4-FFF2-40B4-BE49-F238E27FC236}">
              <a16:creationId xmlns="" xmlns:a16="http://schemas.microsoft.com/office/drawing/2014/main" id="{24048ED9-D231-40C0-8B96-BAB4E58250A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2" name="5 CuadroTexto" hidden="1">
          <a:extLst>
            <a:ext uri="{FF2B5EF4-FFF2-40B4-BE49-F238E27FC236}">
              <a16:creationId xmlns="" xmlns:a16="http://schemas.microsoft.com/office/drawing/2014/main" id="{F0EA140B-A645-42EA-AE8C-0C9A4972A9E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3" name="5 CuadroTexto" hidden="1">
          <a:extLst>
            <a:ext uri="{FF2B5EF4-FFF2-40B4-BE49-F238E27FC236}">
              <a16:creationId xmlns="" xmlns:a16="http://schemas.microsoft.com/office/drawing/2014/main" id="{7AC51F40-C1CB-427C-B103-9DEED5A9301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4" name="5 CuadroTexto" hidden="1">
          <a:extLst>
            <a:ext uri="{FF2B5EF4-FFF2-40B4-BE49-F238E27FC236}">
              <a16:creationId xmlns="" xmlns:a16="http://schemas.microsoft.com/office/drawing/2014/main" id="{10AD85D2-2A40-4DD3-BB89-89A8D2DD011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5" name="5 CuadroTexto" hidden="1">
          <a:extLst>
            <a:ext uri="{FF2B5EF4-FFF2-40B4-BE49-F238E27FC236}">
              <a16:creationId xmlns="" xmlns:a16="http://schemas.microsoft.com/office/drawing/2014/main" id="{A212CF8D-8F9C-4203-9ABF-FA524FA0A95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6" name="5 CuadroTexto" hidden="1">
          <a:extLst>
            <a:ext uri="{FF2B5EF4-FFF2-40B4-BE49-F238E27FC236}">
              <a16:creationId xmlns="" xmlns:a16="http://schemas.microsoft.com/office/drawing/2014/main" id="{1D65CD64-0AA4-4915-9ADA-B9724868693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7" name="5 CuadroTexto" hidden="1">
          <a:extLst>
            <a:ext uri="{FF2B5EF4-FFF2-40B4-BE49-F238E27FC236}">
              <a16:creationId xmlns="" xmlns:a16="http://schemas.microsoft.com/office/drawing/2014/main" id="{6B425765-5193-4303-B07A-AF75904F3D5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8" name="5 CuadroTexto" hidden="1">
          <a:extLst>
            <a:ext uri="{FF2B5EF4-FFF2-40B4-BE49-F238E27FC236}">
              <a16:creationId xmlns="" xmlns:a16="http://schemas.microsoft.com/office/drawing/2014/main" id="{55A1BE77-B355-4457-937D-0C0349F99EA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799" name="5 CuadroTexto" hidden="1">
          <a:extLst>
            <a:ext uri="{FF2B5EF4-FFF2-40B4-BE49-F238E27FC236}">
              <a16:creationId xmlns="" xmlns:a16="http://schemas.microsoft.com/office/drawing/2014/main" id="{2E4F3829-8DF3-454E-996E-D8AF17C99BC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0" name="5 CuadroTexto" hidden="1">
          <a:extLst>
            <a:ext uri="{FF2B5EF4-FFF2-40B4-BE49-F238E27FC236}">
              <a16:creationId xmlns="" xmlns:a16="http://schemas.microsoft.com/office/drawing/2014/main" id="{47377C20-DCC2-4E70-995C-C1D38970911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1" name="5 CuadroTexto" hidden="1">
          <a:extLst>
            <a:ext uri="{FF2B5EF4-FFF2-40B4-BE49-F238E27FC236}">
              <a16:creationId xmlns="" xmlns:a16="http://schemas.microsoft.com/office/drawing/2014/main" id="{CBBBCD5D-756B-44EC-9750-8107185F798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2" name="5 CuadroTexto" hidden="1">
          <a:extLst>
            <a:ext uri="{FF2B5EF4-FFF2-40B4-BE49-F238E27FC236}">
              <a16:creationId xmlns="" xmlns:a16="http://schemas.microsoft.com/office/drawing/2014/main" id="{B78D94E8-C24C-45CB-B3F0-5DF4D5754C1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3" name="5 CuadroTexto" hidden="1">
          <a:extLst>
            <a:ext uri="{FF2B5EF4-FFF2-40B4-BE49-F238E27FC236}">
              <a16:creationId xmlns="" xmlns:a16="http://schemas.microsoft.com/office/drawing/2014/main" id="{5BB91BD6-FF71-4910-963B-42B25C8F1AC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4" name="5 CuadroTexto" hidden="1">
          <a:extLst>
            <a:ext uri="{FF2B5EF4-FFF2-40B4-BE49-F238E27FC236}">
              <a16:creationId xmlns="" xmlns:a16="http://schemas.microsoft.com/office/drawing/2014/main" id="{8ACD5FC5-2AD6-4405-BABB-AA36B6BFBBF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5" name="5 CuadroTexto" hidden="1">
          <a:extLst>
            <a:ext uri="{FF2B5EF4-FFF2-40B4-BE49-F238E27FC236}">
              <a16:creationId xmlns="" xmlns:a16="http://schemas.microsoft.com/office/drawing/2014/main" id="{44E38BE6-3A6D-424D-A613-1904C9E32BD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6" name="5 CuadroTexto" hidden="1">
          <a:extLst>
            <a:ext uri="{FF2B5EF4-FFF2-40B4-BE49-F238E27FC236}">
              <a16:creationId xmlns="" xmlns:a16="http://schemas.microsoft.com/office/drawing/2014/main" id="{D525A412-3A10-422E-9294-4167707D1BA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7" name="5 CuadroTexto" hidden="1">
          <a:extLst>
            <a:ext uri="{FF2B5EF4-FFF2-40B4-BE49-F238E27FC236}">
              <a16:creationId xmlns="" xmlns:a16="http://schemas.microsoft.com/office/drawing/2014/main" id="{BBB5B70B-4FDB-42D1-A564-57C6BE1C037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8" name="5 CuadroTexto" hidden="1">
          <a:extLst>
            <a:ext uri="{FF2B5EF4-FFF2-40B4-BE49-F238E27FC236}">
              <a16:creationId xmlns="" xmlns:a16="http://schemas.microsoft.com/office/drawing/2014/main" id="{A14A3806-D15F-411B-8479-75F4655E4F0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09" name="5 CuadroTexto" hidden="1">
          <a:extLst>
            <a:ext uri="{FF2B5EF4-FFF2-40B4-BE49-F238E27FC236}">
              <a16:creationId xmlns="" xmlns:a16="http://schemas.microsoft.com/office/drawing/2014/main" id="{0DDE24B8-3120-455A-B93B-5328AC473C6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0" name="5 CuadroTexto" hidden="1">
          <a:extLst>
            <a:ext uri="{FF2B5EF4-FFF2-40B4-BE49-F238E27FC236}">
              <a16:creationId xmlns="" xmlns:a16="http://schemas.microsoft.com/office/drawing/2014/main" id="{B76F254E-C422-4AA2-9DEE-E8974F258AD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1" name="5 CuadroTexto" hidden="1">
          <a:extLst>
            <a:ext uri="{FF2B5EF4-FFF2-40B4-BE49-F238E27FC236}">
              <a16:creationId xmlns="" xmlns:a16="http://schemas.microsoft.com/office/drawing/2014/main" id="{2FB2DDA7-40C2-4FD9-84D2-A5B64F2743E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2" name="5 CuadroTexto" hidden="1">
          <a:extLst>
            <a:ext uri="{FF2B5EF4-FFF2-40B4-BE49-F238E27FC236}">
              <a16:creationId xmlns="" xmlns:a16="http://schemas.microsoft.com/office/drawing/2014/main" id="{F93F0794-F381-4597-8FE5-06DA842C14C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3" name="5 CuadroTexto" hidden="1">
          <a:extLst>
            <a:ext uri="{FF2B5EF4-FFF2-40B4-BE49-F238E27FC236}">
              <a16:creationId xmlns="" xmlns:a16="http://schemas.microsoft.com/office/drawing/2014/main" id="{38835EA1-3CF1-4B8F-84EF-4128DE8686C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4" name="5 CuadroTexto" hidden="1">
          <a:extLst>
            <a:ext uri="{FF2B5EF4-FFF2-40B4-BE49-F238E27FC236}">
              <a16:creationId xmlns="" xmlns:a16="http://schemas.microsoft.com/office/drawing/2014/main" id="{993230C9-5B14-415A-BEFF-B38F91A9870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5" name="5 CuadroTexto" hidden="1">
          <a:extLst>
            <a:ext uri="{FF2B5EF4-FFF2-40B4-BE49-F238E27FC236}">
              <a16:creationId xmlns="" xmlns:a16="http://schemas.microsoft.com/office/drawing/2014/main" id="{E7B373E9-ADD2-42B4-A588-3BCFB8F15A4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6" name="5 CuadroTexto" hidden="1">
          <a:extLst>
            <a:ext uri="{FF2B5EF4-FFF2-40B4-BE49-F238E27FC236}">
              <a16:creationId xmlns="" xmlns:a16="http://schemas.microsoft.com/office/drawing/2014/main" id="{3B2FED8F-CD90-4ABF-93CF-08C3B98E3B4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7" name="2 CuadroTexto" hidden="1">
          <a:extLst>
            <a:ext uri="{FF2B5EF4-FFF2-40B4-BE49-F238E27FC236}">
              <a16:creationId xmlns="" xmlns:a16="http://schemas.microsoft.com/office/drawing/2014/main" id="{FD2CFAB8-6C2C-45DC-B637-6C7C7039A41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8" name="5 CuadroTexto" hidden="1">
          <a:extLst>
            <a:ext uri="{FF2B5EF4-FFF2-40B4-BE49-F238E27FC236}">
              <a16:creationId xmlns="" xmlns:a16="http://schemas.microsoft.com/office/drawing/2014/main" id="{EDF8B921-8159-4B8A-A3BF-797F5609FAA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19" name="5 CuadroTexto" hidden="1">
          <a:extLst>
            <a:ext uri="{FF2B5EF4-FFF2-40B4-BE49-F238E27FC236}">
              <a16:creationId xmlns="" xmlns:a16="http://schemas.microsoft.com/office/drawing/2014/main" id="{C6481D20-FA7D-4744-BCDD-7B8A084BF2A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0" name="5 CuadroTexto" hidden="1">
          <a:extLst>
            <a:ext uri="{FF2B5EF4-FFF2-40B4-BE49-F238E27FC236}">
              <a16:creationId xmlns="" xmlns:a16="http://schemas.microsoft.com/office/drawing/2014/main" id="{9B820682-4D49-405B-9953-C80B2A67E7C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1" name="5 CuadroTexto" hidden="1">
          <a:extLst>
            <a:ext uri="{FF2B5EF4-FFF2-40B4-BE49-F238E27FC236}">
              <a16:creationId xmlns="" xmlns:a16="http://schemas.microsoft.com/office/drawing/2014/main" id="{BAD5D1F9-77E2-44E5-B32F-B46A0350F38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2" name="5 CuadroTexto" hidden="1">
          <a:extLst>
            <a:ext uri="{FF2B5EF4-FFF2-40B4-BE49-F238E27FC236}">
              <a16:creationId xmlns="" xmlns:a16="http://schemas.microsoft.com/office/drawing/2014/main" id="{0EF8DF72-25E4-4AB5-9B78-FEF97D697DC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3" name="5 CuadroTexto" hidden="1">
          <a:extLst>
            <a:ext uri="{FF2B5EF4-FFF2-40B4-BE49-F238E27FC236}">
              <a16:creationId xmlns="" xmlns:a16="http://schemas.microsoft.com/office/drawing/2014/main" id="{55D5BE43-0FB0-4FC5-961E-73F6D070A57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4" name="5 CuadroTexto" hidden="1">
          <a:extLst>
            <a:ext uri="{FF2B5EF4-FFF2-40B4-BE49-F238E27FC236}">
              <a16:creationId xmlns="" xmlns:a16="http://schemas.microsoft.com/office/drawing/2014/main" id="{9588D7B8-BDE6-4E20-8779-F0D65883F20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5" name="5 CuadroTexto" hidden="1">
          <a:extLst>
            <a:ext uri="{FF2B5EF4-FFF2-40B4-BE49-F238E27FC236}">
              <a16:creationId xmlns="" xmlns:a16="http://schemas.microsoft.com/office/drawing/2014/main" id="{42E8B763-566A-4102-8625-19A865A81B9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6" name="5 CuadroTexto" hidden="1">
          <a:extLst>
            <a:ext uri="{FF2B5EF4-FFF2-40B4-BE49-F238E27FC236}">
              <a16:creationId xmlns="" xmlns:a16="http://schemas.microsoft.com/office/drawing/2014/main" id="{7CCB7F0C-8EB6-4358-BB35-C20191486DA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7" name="5 CuadroTexto" hidden="1">
          <a:extLst>
            <a:ext uri="{FF2B5EF4-FFF2-40B4-BE49-F238E27FC236}">
              <a16:creationId xmlns="" xmlns:a16="http://schemas.microsoft.com/office/drawing/2014/main" id="{C0060B20-5D49-4116-95BC-F5584441BC4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8" name="5 CuadroTexto" hidden="1">
          <a:extLst>
            <a:ext uri="{FF2B5EF4-FFF2-40B4-BE49-F238E27FC236}">
              <a16:creationId xmlns="" xmlns:a16="http://schemas.microsoft.com/office/drawing/2014/main" id="{3EB832D9-D81C-400F-A1B1-82C78E5FDC9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29" name="5 CuadroTexto" hidden="1">
          <a:extLst>
            <a:ext uri="{FF2B5EF4-FFF2-40B4-BE49-F238E27FC236}">
              <a16:creationId xmlns="" xmlns:a16="http://schemas.microsoft.com/office/drawing/2014/main" id="{186EF4A1-5EC5-4F5F-8F8C-644954E2D36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0" name="5 CuadroTexto" hidden="1">
          <a:extLst>
            <a:ext uri="{FF2B5EF4-FFF2-40B4-BE49-F238E27FC236}">
              <a16:creationId xmlns="" xmlns:a16="http://schemas.microsoft.com/office/drawing/2014/main" id="{82258E5F-047E-4B1A-BF28-A5F70E7A1EE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1" name="5 CuadroTexto" hidden="1">
          <a:extLst>
            <a:ext uri="{FF2B5EF4-FFF2-40B4-BE49-F238E27FC236}">
              <a16:creationId xmlns="" xmlns:a16="http://schemas.microsoft.com/office/drawing/2014/main" id="{5BE06C04-5C06-45CE-86BB-5E8FD75B280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2" name="5 CuadroTexto" hidden="1">
          <a:extLst>
            <a:ext uri="{FF2B5EF4-FFF2-40B4-BE49-F238E27FC236}">
              <a16:creationId xmlns="" xmlns:a16="http://schemas.microsoft.com/office/drawing/2014/main" id="{D6FA35FA-F482-4A69-B664-8C9DF0BEB2E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3" name="5 CuadroTexto" hidden="1">
          <a:extLst>
            <a:ext uri="{FF2B5EF4-FFF2-40B4-BE49-F238E27FC236}">
              <a16:creationId xmlns="" xmlns:a16="http://schemas.microsoft.com/office/drawing/2014/main" id="{2D2B3E54-E9B0-4B13-917D-214200D9297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4" name="5 CuadroTexto" hidden="1">
          <a:extLst>
            <a:ext uri="{FF2B5EF4-FFF2-40B4-BE49-F238E27FC236}">
              <a16:creationId xmlns="" xmlns:a16="http://schemas.microsoft.com/office/drawing/2014/main" id="{7805E71C-4A1E-4145-8FE1-3F668C5CB2C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5" name="5 CuadroTexto" hidden="1">
          <a:extLst>
            <a:ext uri="{FF2B5EF4-FFF2-40B4-BE49-F238E27FC236}">
              <a16:creationId xmlns="" xmlns:a16="http://schemas.microsoft.com/office/drawing/2014/main" id="{BE91F8BD-3614-424B-B099-207F4D026E6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6" name="103 CuadroTexto" hidden="1">
          <a:extLst>
            <a:ext uri="{FF2B5EF4-FFF2-40B4-BE49-F238E27FC236}">
              <a16:creationId xmlns="" xmlns:a16="http://schemas.microsoft.com/office/drawing/2014/main" id="{862EE019-AE8D-4F9C-895F-DA1D06A5FB6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7" name="2 CuadroTexto" hidden="1">
          <a:extLst>
            <a:ext uri="{FF2B5EF4-FFF2-40B4-BE49-F238E27FC236}">
              <a16:creationId xmlns="" xmlns:a16="http://schemas.microsoft.com/office/drawing/2014/main" id="{7525DABD-787D-42D0-A585-9F0F82C08B5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8" name="106 CuadroTexto" hidden="1">
          <a:extLst>
            <a:ext uri="{FF2B5EF4-FFF2-40B4-BE49-F238E27FC236}">
              <a16:creationId xmlns="" xmlns:a16="http://schemas.microsoft.com/office/drawing/2014/main" id="{E94BB2C7-2C28-45DB-9F2A-839414A8E3C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39" name="2 CuadroTexto" hidden="1">
          <a:extLst>
            <a:ext uri="{FF2B5EF4-FFF2-40B4-BE49-F238E27FC236}">
              <a16:creationId xmlns="" xmlns:a16="http://schemas.microsoft.com/office/drawing/2014/main" id="{5982A6BF-1225-4604-B7EE-504A9D7B69D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0" name="5 CuadroTexto" hidden="1">
          <a:extLst>
            <a:ext uri="{FF2B5EF4-FFF2-40B4-BE49-F238E27FC236}">
              <a16:creationId xmlns="" xmlns:a16="http://schemas.microsoft.com/office/drawing/2014/main" id="{17BB707B-58CE-43A2-85C5-B757E331883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1" name="5 CuadroTexto" hidden="1">
          <a:extLst>
            <a:ext uri="{FF2B5EF4-FFF2-40B4-BE49-F238E27FC236}">
              <a16:creationId xmlns="" xmlns:a16="http://schemas.microsoft.com/office/drawing/2014/main" id="{6399492A-4095-4142-8AF2-93F7F660D81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2" name="5 CuadroTexto" hidden="1">
          <a:extLst>
            <a:ext uri="{FF2B5EF4-FFF2-40B4-BE49-F238E27FC236}">
              <a16:creationId xmlns="" xmlns:a16="http://schemas.microsoft.com/office/drawing/2014/main" id="{669B70D4-3C58-4F3C-959E-6FEB6B16502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3" name="5 CuadroTexto" hidden="1">
          <a:extLst>
            <a:ext uri="{FF2B5EF4-FFF2-40B4-BE49-F238E27FC236}">
              <a16:creationId xmlns="" xmlns:a16="http://schemas.microsoft.com/office/drawing/2014/main" id="{4F55147F-9D7C-4E20-B1A2-2C708CC69A6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4" name="5 CuadroTexto" hidden="1">
          <a:extLst>
            <a:ext uri="{FF2B5EF4-FFF2-40B4-BE49-F238E27FC236}">
              <a16:creationId xmlns="" xmlns:a16="http://schemas.microsoft.com/office/drawing/2014/main" id="{4A4B2E77-2D87-4D33-8886-BB3D8A46F1C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5" name="5 CuadroTexto" hidden="1">
          <a:extLst>
            <a:ext uri="{FF2B5EF4-FFF2-40B4-BE49-F238E27FC236}">
              <a16:creationId xmlns="" xmlns:a16="http://schemas.microsoft.com/office/drawing/2014/main" id="{E4A8B8E2-E170-4522-BFBC-151AD5E360E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6" name="5 CuadroTexto" hidden="1">
          <a:extLst>
            <a:ext uri="{FF2B5EF4-FFF2-40B4-BE49-F238E27FC236}">
              <a16:creationId xmlns="" xmlns:a16="http://schemas.microsoft.com/office/drawing/2014/main" id="{374C7F93-D0DD-49AB-8C2C-57FE5FBF2A0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7" name="5 CuadroTexto" hidden="1">
          <a:extLst>
            <a:ext uri="{FF2B5EF4-FFF2-40B4-BE49-F238E27FC236}">
              <a16:creationId xmlns="" xmlns:a16="http://schemas.microsoft.com/office/drawing/2014/main" id="{7B6F2B7F-EBC6-42AB-A1E0-996CA309E50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8" name="5 CuadroTexto" hidden="1">
          <a:extLst>
            <a:ext uri="{FF2B5EF4-FFF2-40B4-BE49-F238E27FC236}">
              <a16:creationId xmlns="" xmlns:a16="http://schemas.microsoft.com/office/drawing/2014/main" id="{2BC6EBEB-FEB4-493A-A571-16AF3D5DDA3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49" name="5 CuadroTexto" hidden="1">
          <a:extLst>
            <a:ext uri="{FF2B5EF4-FFF2-40B4-BE49-F238E27FC236}">
              <a16:creationId xmlns="" xmlns:a16="http://schemas.microsoft.com/office/drawing/2014/main" id="{3248BA13-F925-4049-A649-B7EE6C3A81B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50" name="5 CuadroTexto" hidden="1">
          <a:extLst>
            <a:ext uri="{FF2B5EF4-FFF2-40B4-BE49-F238E27FC236}">
              <a16:creationId xmlns="" xmlns:a16="http://schemas.microsoft.com/office/drawing/2014/main" id="{8B501A22-A275-4308-91E2-328E3D3442A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51" name="5 CuadroTexto" hidden="1">
          <a:extLst>
            <a:ext uri="{FF2B5EF4-FFF2-40B4-BE49-F238E27FC236}">
              <a16:creationId xmlns="" xmlns:a16="http://schemas.microsoft.com/office/drawing/2014/main" id="{2C67FBA6-6C27-40DF-958E-2190F9AF6FD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52" name="5 CuadroTexto" hidden="1">
          <a:extLst>
            <a:ext uri="{FF2B5EF4-FFF2-40B4-BE49-F238E27FC236}">
              <a16:creationId xmlns="" xmlns:a16="http://schemas.microsoft.com/office/drawing/2014/main" id="{30B82B43-2D43-4228-9258-B3FE926BAFB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53" name="5 CuadroTexto" hidden="1">
          <a:extLst>
            <a:ext uri="{FF2B5EF4-FFF2-40B4-BE49-F238E27FC236}">
              <a16:creationId xmlns="" xmlns:a16="http://schemas.microsoft.com/office/drawing/2014/main" id="{73D1D657-C108-4196-BBE0-DCE76DFF2D5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54" name="5 CuadroTexto" hidden="1">
          <a:extLst>
            <a:ext uri="{FF2B5EF4-FFF2-40B4-BE49-F238E27FC236}">
              <a16:creationId xmlns="" xmlns:a16="http://schemas.microsoft.com/office/drawing/2014/main" id="{437C82F0-46E7-419D-B3A8-4CA10A367E5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2855" name="5 CuadroTexto" hidden="1">
          <a:extLst>
            <a:ext uri="{FF2B5EF4-FFF2-40B4-BE49-F238E27FC236}">
              <a16:creationId xmlns="" xmlns:a16="http://schemas.microsoft.com/office/drawing/2014/main" id="{B15337D5-720F-4795-949B-9EF12778E4C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56" name="255 CuadroTexto" hidden="1">
          <a:extLst>
            <a:ext uri="{FF2B5EF4-FFF2-40B4-BE49-F238E27FC236}">
              <a16:creationId xmlns="" xmlns:a16="http://schemas.microsoft.com/office/drawing/2014/main" id="{5DD227AD-170E-438F-8F7D-E6C19C0078B1}"/>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57" name="256 CuadroTexto" hidden="1">
          <a:extLst>
            <a:ext uri="{FF2B5EF4-FFF2-40B4-BE49-F238E27FC236}">
              <a16:creationId xmlns="" xmlns:a16="http://schemas.microsoft.com/office/drawing/2014/main" id="{B32F42AC-2AD0-4FA1-9E54-2E7215563C75}"/>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58" name="5 CuadroTexto" hidden="1">
          <a:extLst>
            <a:ext uri="{FF2B5EF4-FFF2-40B4-BE49-F238E27FC236}">
              <a16:creationId xmlns="" xmlns:a16="http://schemas.microsoft.com/office/drawing/2014/main" id="{7F45FB99-11D6-467B-AE4D-75126BAAD8A6}"/>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59" name="5 CuadroTexto" hidden="1">
          <a:extLst>
            <a:ext uri="{FF2B5EF4-FFF2-40B4-BE49-F238E27FC236}">
              <a16:creationId xmlns="" xmlns:a16="http://schemas.microsoft.com/office/drawing/2014/main" id="{1021973B-4F32-4749-B70C-10D9BD747A08}"/>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0" name="5 CuadroTexto" hidden="1">
          <a:extLst>
            <a:ext uri="{FF2B5EF4-FFF2-40B4-BE49-F238E27FC236}">
              <a16:creationId xmlns="" xmlns:a16="http://schemas.microsoft.com/office/drawing/2014/main" id="{6FCF42EC-FEE3-4AB2-B34D-4071BA3E64AB}"/>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1" name="5 CuadroTexto" hidden="1">
          <a:extLst>
            <a:ext uri="{FF2B5EF4-FFF2-40B4-BE49-F238E27FC236}">
              <a16:creationId xmlns="" xmlns:a16="http://schemas.microsoft.com/office/drawing/2014/main" id="{B695ED2B-1147-4FE1-B355-63BFEA1C862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2" name="5 CuadroTexto" hidden="1">
          <a:extLst>
            <a:ext uri="{FF2B5EF4-FFF2-40B4-BE49-F238E27FC236}">
              <a16:creationId xmlns="" xmlns:a16="http://schemas.microsoft.com/office/drawing/2014/main" id="{196D4D56-C75F-40CC-8DF5-B190469E3FB3}"/>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3" name="5 CuadroTexto" hidden="1">
          <a:extLst>
            <a:ext uri="{FF2B5EF4-FFF2-40B4-BE49-F238E27FC236}">
              <a16:creationId xmlns="" xmlns:a16="http://schemas.microsoft.com/office/drawing/2014/main" id="{F46C5091-1506-43DF-A4EA-4DAF7046B077}"/>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4" name="5 CuadroTexto" hidden="1">
          <a:extLst>
            <a:ext uri="{FF2B5EF4-FFF2-40B4-BE49-F238E27FC236}">
              <a16:creationId xmlns="" xmlns:a16="http://schemas.microsoft.com/office/drawing/2014/main" id="{A8296846-458B-48C7-ABAF-E5AB9BB5AB15}"/>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5" name="5 CuadroTexto" hidden="1">
          <a:extLst>
            <a:ext uri="{FF2B5EF4-FFF2-40B4-BE49-F238E27FC236}">
              <a16:creationId xmlns="" xmlns:a16="http://schemas.microsoft.com/office/drawing/2014/main" id="{8999BCE4-8D58-4CB1-A673-98A9C255B45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6" name="5 CuadroTexto" hidden="1">
          <a:extLst>
            <a:ext uri="{FF2B5EF4-FFF2-40B4-BE49-F238E27FC236}">
              <a16:creationId xmlns="" xmlns:a16="http://schemas.microsoft.com/office/drawing/2014/main" id="{5495E003-58D5-401A-9E9C-3E1B86E5555E}"/>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7" name="5 CuadroTexto" hidden="1">
          <a:extLst>
            <a:ext uri="{FF2B5EF4-FFF2-40B4-BE49-F238E27FC236}">
              <a16:creationId xmlns="" xmlns:a16="http://schemas.microsoft.com/office/drawing/2014/main" id="{FF26076A-D661-42EB-82FD-8A3D430E3D4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8" name="5 CuadroTexto" hidden="1">
          <a:extLst>
            <a:ext uri="{FF2B5EF4-FFF2-40B4-BE49-F238E27FC236}">
              <a16:creationId xmlns="" xmlns:a16="http://schemas.microsoft.com/office/drawing/2014/main" id="{0C016C99-162E-4148-880A-18E94BB61A6B}"/>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69" name="5 CuadroTexto" hidden="1">
          <a:extLst>
            <a:ext uri="{FF2B5EF4-FFF2-40B4-BE49-F238E27FC236}">
              <a16:creationId xmlns="" xmlns:a16="http://schemas.microsoft.com/office/drawing/2014/main" id="{AE0BF588-DE3F-47A5-A17F-86712F1FC9B6}"/>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0" name="5 CuadroTexto" hidden="1">
          <a:extLst>
            <a:ext uri="{FF2B5EF4-FFF2-40B4-BE49-F238E27FC236}">
              <a16:creationId xmlns="" xmlns:a16="http://schemas.microsoft.com/office/drawing/2014/main" id="{1617E7BD-5DF0-4559-B096-871AA5E4AD1A}"/>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1" name="5 CuadroTexto" hidden="1">
          <a:extLst>
            <a:ext uri="{FF2B5EF4-FFF2-40B4-BE49-F238E27FC236}">
              <a16:creationId xmlns="" xmlns:a16="http://schemas.microsoft.com/office/drawing/2014/main" id="{1EC6AF28-20BE-49C2-AE2F-13E514AF633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2" name="5 CuadroTexto" hidden="1">
          <a:extLst>
            <a:ext uri="{FF2B5EF4-FFF2-40B4-BE49-F238E27FC236}">
              <a16:creationId xmlns="" xmlns:a16="http://schemas.microsoft.com/office/drawing/2014/main" id="{FDDE6ACA-DDDB-4BB9-8680-200A457463FD}"/>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3" name="5 CuadroTexto" hidden="1">
          <a:extLst>
            <a:ext uri="{FF2B5EF4-FFF2-40B4-BE49-F238E27FC236}">
              <a16:creationId xmlns="" xmlns:a16="http://schemas.microsoft.com/office/drawing/2014/main" id="{35F1B3CA-1B12-4B75-87B0-C35B31AD6A71}"/>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4" name="5 CuadroTexto" hidden="1">
          <a:extLst>
            <a:ext uri="{FF2B5EF4-FFF2-40B4-BE49-F238E27FC236}">
              <a16:creationId xmlns="" xmlns:a16="http://schemas.microsoft.com/office/drawing/2014/main" id="{219C33BD-D0A3-41DE-ACCE-16C5CDB8D59E}"/>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5" name="5 CuadroTexto" hidden="1">
          <a:extLst>
            <a:ext uri="{FF2B5EF4-FFF2-40B4-BE49-F238E27FC236}">
              <a16:creationId xmlns="" xmlns:a16="http://schemas.microsoft.com/office/drawing/2014/main" id="{7FD81619-54C6-4084-93CA-4D30E0FB2D4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6" name="5 CuadroTexto" hidden="1">
          <a:extLst>
            <a:ext uri="{FF2B5EF4-FFF2-40B4-BE49-F238E27FC236}">
              <a16:creationId xmlns="" xmlns:a16="http://schemas.microsoft.com/office/drawing/2014/main" id="{E89D0173-BAA3-4CA1-9A1B-A131CDA349CC}"/>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7" name="5 CuadroTexto" hidden="1">
          <a:extLst>
            <a:ext uri="{FF2B5EF4-FFF2-40B4-BE49-F238E27FC236}">
              <a16:creationId xmlns="" xmlns:a16="http://schemas.microsoft.com/office/drawing/2014/main" id="{2AFB8123-4BDF-4780-913C-F39C5D8CB5F2}"/>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8" name="5 CuadroTexto" hidden="1">
          <a:extLst>
            <a:ext uri="{FF2B5EF4-FFF2-40B4-BE49-F238E27FC236}">
              <a16:creationId xmlns="" xmlns:a16="http://schemas.microsoft.com/office/drawing/2014/main" id="{0BAF535F-C5C7-4A79-94E7-9689CE66A5DE}"/>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79" name="5 CuadroTexto" hidden="1">
          <a:extLst>
            <a:ext uri="{FF2B5EF4-FFF2-40B4-BE49-F238E27FC236}">
              <a16:creationId xmlns="" xmlns:a16="http://schemas.microsoft.com/office/drawing/2014/main" id="{E76A68F1-FCFC-4EF5-B750-71DA439DDA46}"/>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0" name="5 CuadroTexto" hidden="1">
          <a:extLst>
            <a:ext uri="{FF2B5EF4-FFF2-40B4-BE49-F238E27FC236}">
              <a16:creationId xmlns="" xmlns:a16="http://schemas.microsoft.com/office/drawing/2014/main" id="{FFBE58FC-7ED9-4D2E-9BE4-AFC06C72D343}"/>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1" name="5 CuadroTexto" hidden="1">
          <a:extLst>
            <a:ext uri="{FF2B5EF4-FFF2-40B4-BE49-F238E27FC236}">
              <a16:creationId xmlns="" xmlns:a16="http://schemas.microsoft.com/office/drawing/2014/main" id="{B42D1EA0-8D22-4E83-8649-2E37EE555F22}"/>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2" name="5 CuadroTexto" hidden="1">
          <a:extLst>
            <a:ext uri="{FF2B5EF4-FFF2-40B4-BE49-F238E27FC236}">
              <a16:creationId xmlns="" xmlns:a16="http://schemas.microsoft.com/office/drawing/2014/main" id="{3471406E-1E96-484F-AEFA-93059C600CA4}"/>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3" name="5 CuadroTexto" hidden="1">
          <a:extLst>
            <a:ext uri="{FF2B5EF4-FFF2-40B4-BE49-F238E27FC236}">
              <a16:creationId xmlns="" xmlns:a16="http://schemas.microsoft.com/office/drawing/2014/main" id="{208BDB46-C7C8-4405-920F-3E73D0A9FC0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4" name="5 CuadroTexto" hidden="1">
          <a:extLst>
            <a:ext uri="{FF2B5EF4-FFF2-40B4-BE49-F238E27FC236}">
              <a16:creationId xmlns="" xmlns:a16="http://schemas.microsoft.com/office/drawing/2014/main" id="{5A27D83D-B976-4830-8261-447D0894AAB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5" name="5 CuadroTexto" hidden="1">
          <a:extLst>
            <a:ext uri="{FF2B5EF4-FFF2-40B4-BE49-F238E27FC236}">
              <a16:creationId xmlns="" xmlns:a16="http://schemas.microsoft.com/office/drawing/2014/main" id="{EFDCE88E-9DCB-4900-9B60-9B0866CB5607}"/>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6" name="5 CuadroTexto" hidden="1">
          <a:extLst>
            <a:ext uri="{FF2B5EF4-FFF2-40B4-BE49-F238E27FC236}">
              <a16:creationId xmlns="" xmlns:a16="http://schemas.microsoft.com/office/drawing/2014/main" id="{E409A275-AE03-42BB-B32C-F35D2AE5405C}"/>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7" name="5 CuadroTexto" hidden="1">
          <a:extLst>
            <a:ext uri="{FF2B5EF4-FFF2-40B4-BE49-F238E27FC236}">
              <a16:creationId xmlns="" xmlns:a16="http://schemas.microsoft.com/office/drawing/2014/main" id="{D996BEE9-3F2A-424B-8C36-76B5124C7DD1}"/>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8" name="5 CuadroTexto" hidden="1">
          <a:extLst>
            <a:ext uri="{FF2B5EF4-FFF2-40B4-BE49-F238E27FC236}">
              <a16:creationId xmlns="" xmlns:a16="http://schemas.microsoft.com/office/drawing/2014/main" id="{A7422704-B1C3-4599-99DD-A5873D6BE08F}"/>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89" name="5 CuadroTexto" hidden="1">
          <a:extLst>
            <a:ext uri="{FF2B5EF4-FFF2-40B4-BE49-F238E27FC236}">
              <a16:creationId xmlns="" xmlns:a16="http://schemas.microsoft.com/office/drawing/2014/main" id="{D2AF8226-BAE2-4A29-934F-3147BEC230C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0" name="2 CuadroTexto" hidden="1">
          <a:extLst>
            <a:ext uri="{FF2B5EF4-FFF2-40B4-BE49-F238E27FC236}">
              <a16:creationId xmlns="" xmlns:a16="http://schemas.microsoft.com/office/drawing/2014/main" id="{D8B58667-E279-4823-99CC-8A7C8F347E52}"/>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1" name="5 CuadroTexto" hidden="1">
          <a:extLst>
            <a:ext uri="{FF2B5EF4-FFF2-40B4-BE49-F238E27FC236}">
              <a16:creationId xmlns="" xmlns:a16="http://schemas.microsoft.com/office/drawing/2014/main" id="{F16C6FB3-79FA-485B-BDDA-46F16C160342}"/>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2" name="5 CuadroTexto" hidden="1">
          <a:extLst>
            <a:ext uri="{FF2B5EF4-FFF2-40B4-BE49-F238E27FC236}">
              <a16:creationId xmlns="" xmlns:a16="http://schemas.microsoft.com/office/drawing/2014/main" id="{CC9D0D56-7881-4DEB-ADE1-6BAE9446EDDE}"/>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3" name="5 CuadroTexto" hidden="1">
          <a:extLst>
            <a:ext uri="{FF2B5EF4-FFF2-40B4-BE49-F238E27FC236}">
              <a16:creationId xmlns="" xmlns:a16="http://schemas.microsoft.com/office/drawing/2014/main" id="{501B107E-A0AF-4602-816A-6C39BC830615}"/>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4" name="5 CuadroTexto" hidden="1">
          <a:extLst>
            <a:ext uri="{FF2B5EF4-FFF2-40B4-BE49-F238E27FC236}">
              <a16:creationId xmlns="" xmlns:a16="http://schemas.microsoft.com/office/drawing/2014/main" id="{4AD66E2A-BEB8-46B2-8BBD-4AA7840DE78A}"/>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5" name="5 CuadroTexto" hidden="1">
          <a:extLst>
            <a:ext uri="{FF2B5EF4-FFF2-40B4-BE49-F238E27FC236}">
              <a16:creationId xmlns="" xmlns:a16="http://schemas.microsoft.com/office/drawing/2014/main" id="{8E273C14-6111-49F0-AD83-E0324E3BC41B}"/>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6" name="5 CuadroTexto" hidden="1">
          <a:extLst>
            <a:ext uri="{FF2B5EF4-FFF2-40B4-BE49-F238E27FC236}">
              <a16:creationId xmlns="" xmlns:a16="http://schemas.microsoft.com/office/drawing/2014/main" id="{9BF1BF1E-4937-4C3B-B1CE-36719C12295A}"/>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7" name="5 CuadroTexto" hidden="1">
          <a:extLst>
            <a:ext uri="{FF2B5EF4-FFF2-40B4-BE49-F238E27FC236}">
              <a16:creationId xmlns="" xmlns:a16="http://schemas.microsoft.com/office/drawing/2014/main" id="{BF75BA9A-ACB3-4046-9B0B-8A8A39CAA41B}"/>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8" name="5 CuadroTexto" hidden="1">
          <a:extLst>
            <a:ext uri="{FF2B5EF4-FFF2-40B4-BE49-F238E27FC236}">
              <a16:creationId xmlns="" xmlns:a16="http://schemas.microsoft.com/office/drawing/2014/main" id="{CA87F23A-C86C-41FE-B476-2166DD002774}"/>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899" name="5 CuadroTexto" hidden="1">
          <a:extLst>
            <a:ext uri="{FF2B5EF4-FFF2-40B4-BE49-F238E27FC236}">
              <a16:creationId xmlns="" xmlns:a16="http://schemas.microsoft.com/office/drawing/2014/main" id="{352ECFA4-0EC3-4CAE-BEAC-D98E81D676AB}"/>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0" name="5 CuadroTexto" hidden="1">
          <a:extLst>
            <a:ext uri="{FF2B5EF4-FFF2-40B4-BE49-F238E27FC236}">
              <a16:creationId xmlns="" xmlns:a16="http://schemas.microsoft.com/office/drawing/2014/main" id="{7772EE8A-9FBE-4D98-841B-ACC60FA0A976}"/>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1" name="5 CuadroTexto" hidden="1">
          <a:extLst>
            <a:ext uri="{FF2B5EF4-FFF2-40B4-BE49-F238E27FC236}">
              <a16:creationId xmlns="" xmlns:a16="http://schemas.microsoft.com/office/drawing/2014/main" id="{EB55C2F2-D996-41C5-97CF-A60BF03AB60A}"/>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2" name="5 CuadroTexto" hidden="1">
          <a:extLst>
            <a:ext uri="{FF2B5EF4-FFF2-40B4-BE49-F238E27FC236}">
              <a16:creationId xmlns="" xmlns:a16="http://schemas.microsoft.com/office/drawing/2014/main" id="{41F58FD8-EADC-432F-A307-FA119809D5C1}"/>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3" name="5 CuadroTexto" hidden="1">
          <a:extLst>
            <a:ext uri="{FF2B5EF4-FFF2-40B4-BE49-F238E27FC236}">
              <a16:creationId xmlns="" xmlns:a16="http://schemas.microsoft.com/office/drawing/2014/main" id="{E1382F5D-DFA9-4D9C-8B8D-BF3237518DB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4" name="5 CuadroTexto" hidden="1">
          <a:extLst>
            <a:ext uri="{FF2B5EF4-FFF2-40B4-BE49-F238E27FC236}">
              <a16:creationId xmlns="" xmlns:a16="http://schemas.microsoft.com/office/drawing/2014/main" id="{CD1BC053-23C8-4175-8194-5912FEB7F00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5" name="5 CuadroTexto" hidden="1">
          <a:extLst>
            <a:ext uri="{FF2B5EF4-FFF2-40B4-BE49-F238E27FC236}">
              <a16:creationId xmlns="" xmlns:a16="http://schemas.microsoft.com/office/drawing/2014/main" id="{453D891D-2BF8-4D7D-B8E4-A437D2A67FF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6" name="5 CuadroTexto" hidden="1">
          <a:extLst>
            <a:ext uri="{FF2B5EF4-FFF2-40B4-BE49-F238E27FC236}">
              <a16:creationId xmlns="" xmlns:a16="http://schemas.microsoft.com/office/drawing/2014/main" id="{9C64C51C-410B-4E2D-881A-E2BEC9920FB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7" name="5 CuadroTexto" hidden="1">
          <a:extLst>
            <a:ext uri="{FF2B5EF4-FFF2-40B4-BE49-F238E27FC236}">
              <a16:creationId xmlns="" xmlns:a16="http://schemas.microsoft.com/office/drawing/2014/main" id="{94E9708A-0300-49FD-A3FA-DBD296E3DB9E}"/>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8" name="5 CuadroTexto" hidden="1">
          <a:extLst>
            <a:ext uri="{FF2B5EF4-FFF2-40B4-BE49-F238E27FC236}">
              <a16:creationId xmlns="" xmlns:a16="http://schemas.microsoft.com/office/drawing/2014/main" id="{D4E9100D-5047-4A5F-B5AA-5E7EE007F4C8}"/>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09" name="308 CuadroTexto" hidden="1">
          <a:extLst>
            <a:ext uri="{FF2B5EF4-FFF2-40B4-BE49-F238E27FC236}">
              <a16:creationId xmlns="" xmlns:a16="http://schemas.microsoft.com/office/drawing/2014/main" id="{B6494CB5-EE60-4514-8060-8E7DE2EE4137}"/>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0" name="2 CuadroTexto" hidden="1">
          <a:extLst>
            <a:ext uri="{FF2B5EF4-FFF2-40B4-BE49-F238E27FC236}">
              <a16:creationId xmlns="" xmlns:a16="http://schemas.microsoft.com/office/drawing/2014/main" id="{94751772-4F9F-4607-A21B-0CF12F6ED731}"/>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1" name="310 CuadroTexto" hidden="1">
          <a:extLst>
            <a:ext uri="{FF2B5EF4-FFF2-40B4-BE49-F238E27FC236}">
              <a16:creationId xmlns="" xmlns:a16="http://schemas.microsoft.com/office/drawing/2014/main" id="{5490832F-39A0-424B-A862-E6FBE4EF2BD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2" name="2 CuadroTexto" hidden="1">
          <a:extLst>
            <a:ext uri="{FF2B5EF4-FFF2-40B4-BE49-F238E27FC236}">
              <a16:creationId xmlns="" xmlns:a16="http://schemas.microsoft.com/office/drawing/2014/main" id="{39E9F962-2AEF-411C-BF93-92D8710398C4}"/>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3" name="5 CuadroTexto" hidden="1">
          <a:extLst>
            <a:ext uri="{FF2B5EF4-FFF2-40B4-BE49-F238E27FC236}">
              <a16:creationId xmlns="" xmlns:a16="http://schemas.microsoft.com/office/drawing/2014/main" id="{E6C70510-88CA-42D6-9CBC-86632278110A}"/>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4" name="5 CuadroTexto" hidden="1">
          <a:extLst>
            <a:ext uri="{FF2B5EF4-FFF2-40B4-BE49-F238E27FC236}">
              <a16:creationId xmlns="" xmlns:a16="http://schemas.microsoft.com/office/drawing/2014/main" id="{95989984-6EB8-472B-AF78-68F2FE9F4C6C}"/>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5" name="5 CuadroTexto" hidden="1">
          <a:extLst>
            <a:ext uri="{FF2B5EF4-FFF2-40B4-BE49-F238E27FC236}">
              <a16:creationId xmlns="" xmlns:a16="http://schemas.microsoft.com/office/drawing/2014/main" id="{4BC12D0A-6831-456E-B7FF-F073BB0CCF5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6" name="5 CuadroTexto" hidden="1">
          <a:extLst>
            <a:ext uri="{FF2B5EF4-FFF2-40B4-BE49-F238E27FC236}">
              <a16:creationId xmlns="" xmlns:a16="http://schemas.microsoft.com/office/drawing/2014/main" id="{99911D69-91FC-48F1-9912-CF752EB370C4}"/>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7" name="5 CuadroTexto" hidden="1">
          <a:extLst>
            <a:ext uri="{FF2B5EF4-FFF2-40B4-BE49-F238E27FC236}">
              <a16:creationId xmlns="" xmlns:a16="http://schemas.microsoft.com/office/drawing/2014/main" id="{BE7B0C5D-BA99-4A12-9D71-2EA6DF29C380}"/>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8" name="5 CuadroTexto" hidden="1">
          <a:extLst>
            <a:ext uri="{FF2B5EF4-FFF2-40B4-BE49-F238E27FC236}">
              <a16:creationId xmlns="" xmlns:a16="http://schemas.microsoft.com/office/drawing/2014/main" id="{1440FFFD-7878-4E1B-89F6-10CF77644CBA}"/>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19" name="5 CuadroTexto" hidden="1">
          <a:extLst>
            <a:ext uri="{FF2B5EF4-FFF2-40B4-BE49-F238E27FC236}">
              <a16:creationId xmlns="" xmlns:a16="http://schemas.microsoft.com/office/drawing/2014/main" id="{ECBCE84B-EBE9-4B5A-B73A-C1B6983A1748}"/>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0" name="5 CuadroTexto" hidden="1">
          <a:extLst>
            <a:ext uri="{FF2B5EF4-FFF2-40B4-BE49-F238E27FC236}">
              <a16:creationId xmlns="" xmlns:a16="http://schemas.microsoft.com/office/drawing/2014/main" id="{DE59B46F-BD47-4196-A785-C8F3C2BBA615}"/>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1" name="5 CuadroTexto" hidden="1">
          <a:extLst>
            <a:ext uri="{FF2B5EF4-FFF2-40B4-BE49-F238E27FC236}">
              <a16:creationId xmlns="" xmlns:a16="http://schemas.microsoft.com/office/drawing/2014/main" id="{DA653FB2-46EB-4735-BAE4-0495DD735901}"/>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2" name="5 CuadroTexto" hidden="1">
          <a:extLst>
            <a:ext uri="{FF2B5EF4-FFF2-40B4-BE49-F238E27FC236}">
              <a16:creationId xmlns="" xmlns:a16="http://schemas.microsoft.com/office/drawing/2014/main" id="{D79E99CE-F507-4A0C-8123-DE4FEEED0096}"/>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3" name="5 CuadroTexto" hidden="1">
          <a:extLst>
            <a:ext uri="{FF2B5EF4-FFF2-40B4-BE49-F238E27FC236}">
              <a16:creationId xmlns="" xmlns:a16="http://schemas.microsoft.com/office/drawing/2014/main" id="{CF9736C2-809F-43F1-A19E-AE81931018EA}"/>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4" name="5 CuadroTexto" hidden="1">
          <a:extLst>
            <a:ext uri="{FF2B5EF4-FFF2-40B4-BE49-F238E27FC236}">
              <a16:creationId xmlns="" xmlns:a16="http://schemas.microsoft.com/office/drawing/2014/main" id="{1A17179A-27F3-46E7-93B2-1F7AEF546278}"/>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5" name="5 CuadroTexto" hidden="1">
          <a:extLst>
            <a:ext uri="{FF2B5EF4-FFF2-40B4-BE49-F238E27FC236}">
              <a16:creationId xmlns="" xmlns:a16="http://schemas.microsoft.com/office/drawing/2014/main" id="{02F00CE4-99E0-4CBC-863F-83361B5AC5BD}"/>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6" name="5 CuadroTexto" hidden="1">
          <a:extLst>
            <a:ext uri="{FF2B5EF4-FFF2-40B4-BE49-F238E27FC236}">
              <a16:creationId xmlns="" xmlns:a16="http://schemas.microsoft.com/office/drawing/2014/main" id="{475A4C42-844A-4742-85A3-D6032C0EC08B}"/>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7" name="5 CuadroTexto" hidden="1">
          <a:extLst>
            <a:ext uri="{FF2B5EF4-FFF2-40B4-BE49-F238E27FC236}">
              <a16:creationId xmlns="" xmlns:a16="http://schemas.microsoft.com/office/drawing/2014/main" id="{F5901E4A-A28F-4F6E-A92B-B793EED32D59}"/>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618</xdr:row>
      <xdr:rowOff>0</xdr:rowOff>
    </xdr:from>
    <xdr:ext cx="184731" cy="264560"/>
    <xdr:sp macro="" textlink="">
      <xdr:nvSpPr>
        <xdr:cNvPr id="2928" name="5 CuadroTexto" hidden="1">
          <a:extLst>
            <a:ext uri="{FF2B5EF4-FFF2-40B4-BE49-F238E27FC236}">
              <a16:creationId xmlns="" xmlns:a16="http://schemas.microsoft.com/office/drawing/2014/main" id="{F32407FC-4827-47A1-ACB1-D086ABE1497D}"/>
            </a:ext>
          </a:extLst>
        </xdr:cNvPr>
        <xdr:cNvSpPr txBox="1"/>
      </xdr:nvSpPr>
      <xdr:spPr>
        <a:xfrm>
          <a:off x="115697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29" name="255 CuadroTexto" hidden="1">
          <a:extLst>
            <a:ext uri="{FF2B5EF4-FFF2-40B4-BE49-F238E27FC236}">
              <a16:creationId xmlns="" xmlns:a16="http://schemas.microsoft.com/office/drawing/2014/main" id="{9EF0FEDC-87AF-478A-B9C2-F884480B976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0" name="256 CuadroTexto" hidden="1">
          <a:extLst>
            <a:ext uri="{FF2B5EF4-FFF2-40B4-BE49-F238E27FC236}">
              <a16:creationId xmlns="" xmlns:a16="http://schemas.microsoft.com/office/drawing/2014/main" id="{D41483E4-66D2-40EC-B06A-3C2B092E476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1" name="5 CuadroTexto" hidden="1">
          <a:extLst>
            <a:ext uri="{FF2B5EF4-FFF2-40B4-BE49-F238E27FC236}">
              <a16:creationId xmlns="" xmlns:a16="http://schemas.microsoft.com/office/drawing/2014/main" id="{080ECFA0-1A00-4A9B-ABE5-3D84152DAAE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2" name="5 CuadroTexto" hidden="1">
          <a:extLst>
            <a:ext uri="{FF2B5EF4-FFF2-40B4-BE49-F238E27FC236}">
              <a16:creationId xmlns="" xmlns:a16="http://schemas.microsoft.com/office/drawing/2014/main" id="{6E7DFB59-54A9-4666-806A-E5659B779C4A}"/>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3" name="5 CuadroTexto" hidden="1">
          <a:extLst>
            <a:ext uri="{FF2B5EF4-FFF2-40B4-BE49-F238E27FC236}">
              <a16:creationId xmlns="" xmlns:a16="http://schemas.microsoft.com/office/drawing/2014/main" id="{D37A46FB-BB99-45DB-BFAD-7BC383D5213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4" name="5 CuadroTexto" hidden="1">
          <a:extLst>
            <a:ext uri="{FF2B5EF4-FFF2-40B4-BE49-F238E27FC236}">
              <a16:creationId xmlns="" xmlns:a16="http://schemas.microsoft.com/office/drawing/2014/main" id="{23C9625F-10FC-40EC-A0AC-7FA0F15A47AA}"/>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5" name="5 CuadroTexto" hidden="1">
          <a:extLst>
            <a:ext uri="{FF2B5EF4-FFF2-40B4-BE49-F238E27FC236}">
              <a16:creationId xmlns="" xmlns:a16="http://schemas.microsoft.com/office/drawing/2014/main" id="{20156A42-6483-4B98-8604-1A97819A6893}"/>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6" name="5 CuadroTexto" hidden="1">
          <a:extLst>
            <a:ext uri="{FF2B5EF4-FFF2-40B4-BE49-F238E27FC236}">
              <a16:creationId xmlns="" xmlns:a16="http://schemas.microsoft.com/office/drawing/2014/main" id="{67F3C81E-1BF4-4417-B4B8-3A121BEA6275}"/>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7" name="5 CuadroTexto" hidden="1">
          <a:extLst>
            <a:ext uri="{FF2B5EF4-FFF2-40B4-BE49-F238E27FC236}">
              <a16:creationId xmlns="" xmlns:a16="http://schemas.microsoft.com/office/drawing/2014/main" id="{DCB90682-60A0-40E2-982A-EBD02A6D6D5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8" name="5 CuadroTexto" hidden="1">
          <a:extLst>
            <a:ext uri="{FF2B5EF4-FFF2-40B4-BE49-F238E27FC236}">
              <a16:creationId xmlns="" xmlns:a16="http://schemas.microsoft.com/office/drawing/2014/main" id="{A4C8380E-0E33-435B-9CB4-2E287CF1903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39" name="5 CuadroTexto" hidden="1">
          <a:extLst>
            <a:ext uri="{FF2B5EF4-FFF2-40B4-BE49-F238E27FC236}">
              <a16:creationId xmlns="" xmlns:a16="http://schemas.microsoft.com/office/drawing/2014/main" id="{622982F8-3B88-4A28-883F-D26A8B325C8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0" name="5 CuadroTexto" hidden="1">
          <a:extLst>
            <a:ext uri="{FF2B5EF4-FFF2-40B4-BE49-F238E27FC236}">
              <a16:creationId xmlns="" xmlns:a16="http://schemas.microsoft.com/office/drawing/2014/main" id="{B4130D32-0BFD-41D9-8389-8C01E359816A}"/>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1" name="5 CuadroTexto" hidden="1">
          <a:extLst>
            <a:ext uri="{FF2B5EF4-FFF2-40B4-BE49-F238E27FC236}">
              <a16:creationId xmlns="" xmlns:a16="http://schemas.microsoft.com/office/drawing/2014/main" id="{6AE2A9D3-DF2E-4181-9DBD-4A6DEFA1E9D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2" name="5 CuadroTexto" hidden="1">
          <a:extLst>
            <a:ext uri="{FF2B5EF4-FFF2-40B4-BE49-F238E27FC236}">
              <a16:creationId xmlns="" xmlns:a16="http://schemas.microsoft.com/office/drawing/2014/main" id="{54D9ABC4-91F5-400D-ACBF-3CD48D290245}"/>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3" name="5 CuadroTexto" hidden="1">
          <a:extLst>
            <a:ext uri="{FF2B5EF4-FFF2-40B4-BE49-F238E27FC236}">
              <a16:creationId xmlns="" xmlns:a16="http://schemas.microsoft.com/office/drawing/2014/main" id="{47021901-D848-4944-BFB9-A7EBB5A5CAC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4" name="5 CuadroTexto" hidden="1">
          <a:extLst>
            <a:ext uri="{FF2B5EF4-FFF2-40B4-BE49-F238E27FC236}">
              <a16:creationId xmlns="" xmlns:a16="http://schemas.microsoft.com/office/drawing/2014/main" id="{B46DCB57-EA77-4F07-AE42-F94E42C10388}"/>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5" name="5 CuadroTexto" hidden="1">
          <a:extLst>
            <a:ext uri="{FF2B5EF4-FFF2-40B4-BE49-F238E27FC236}">
              <a16:creationId xmlns="" xmlns:a16="http://schemas.microsoft.com/office/drawing/2014/main" id="{85FF2C1A-4A4F-4D42-B80E-39E6023481D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6" name="5 CuadroTexto" hidden="1">
          <a:extLst>
            <a:ext uri="{FF2B5EF4-FFF2-40B4-BE49-F238E27FC236}">
              <a16:creationId xmlns="" xmlns:a16="http://schemas.microsoft.com/office/drawing/2014/main" id="{EF754E6A-0466-4F68-8F2D-8290938FCC3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7" name="5 CuadroTexto" hidden="1">
          <a:extLst>
            <a:ext uri="{FF2B5EF4-FFF2-40B4-BE49-F238E27FC236}">
              <a16:creationId xmlns="" xmlns:a16="http://schemas.microsoft.com/office/drawing/2014/main" id="{01D49CEA-F3ED-4AC3-B1E4-A91554EAA1A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8" name="5 CuadroTexto" hidden="1">
          <a:extLst>
            <a:ext uri="{FF2B5EF4-FFF2-40B4-BE49-F238E27FC236}">
              <a16:creationId xmlns="" xmlns:a16="http://schemas.microsoft.com/office/drawing/2014/main" id="{262BC4AD-ABAD-4DCF-96D1-B8E0E36DEB0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49" name="5 CuadroTexto" hidden="1">
          <a:extLst>
            <a:ext uri="{FF2B5EF4-FFF2-40B4-BE49-F238E27FC236}">
              <a16:creationId xmlns="" xmlns:a16="http://schemas.microsoft.com/office/drawing/2014/main" id="{0129D15A-01EF-4865-9492-31D534FE16A8}"/>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0" name="5 CuadroTexto" hidden="1">
          <a:extLst>
            <a:ext uri="{FF2B5EF4-FFF2-40B4-BE49-F238E27FC236}">
              <a16:creationId xmlns="" xmlns:a16="http://schemas.microsoft.com/office/drawing/2014/main" id="{11E64E7A-1275-4007-BAFF-4089E0A7876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1" name="5 CuadroTexto" hidden="1">
          <a:extLst>
            <a:ext uri="{FF2B5EF4-FFF2-40B4-BE49-F238E27FC236}">
              <a16:creationId xmlns="" xmlns:a16="http://schemas.microsoft.com/office/drawing/2014/main" id="{A6440617-7D3D-45F2-9985-F230FEF2E8A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2" name="5 CuadroTexto" hidden="1">
          <a:extLst>
            <a:ext uri="{FF2B5EF4-FFF2-40B4-BE49-F238E27FC236}">
              <a16:creationId xmlns="" xmlns:a16="http://schemas.microsoft.com/office/drawing/2014/main" id="{723F012F-AF18-4148-9B8B-15CDF082F20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3" name="5 CuadroTexto" hidden="1">
          <a:extLst>
            <a:ext uri="{FF2B5EF4-FFF2-40B4-BE49-F238E27FC236}">
              <a16:creationId xmlns="" xmlns:a16="http://schemas.microsoft.com/office/drawing/2014/main" id="{A690C1DB-8A2F-4A1B-BFDF-63CAB982B6C2}"/>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4" name="5 CuadroTexto" hidden="1">
          <a:extLst>
            <a:ext uri="{FF2B5EF4-FFF2-40B4-BE49-F238E27FC236}">
              <a16:creationId xmlns="" xmlns:a16="http://schemas.microsoft.com/office/drawing/2014/main" id="{3536A5F3-EE20-44C1-957F-E080BA1885C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5" name="5 CuadroTexto" hidden="1">
          <a:extLst>
            <a:ext uri="{FF2B5EF4-FFF2-40B4-BE49-F238E27FC236}">
              <a16:creationId xmlns="" xmlns:a16="http://schemas.microsoft.com/office/drawing/2014/main" id="{7D795382-95C3-4B07-B988-1E7DC85970D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6" name="5 CuadroTexto" hidden="1">
          <a:extLst>
            <a:ext uri="{FF2B5EF4-FFF2-40B4-BE49-F238E27FC236}">
              <a16:creationId xmlns="" xmlns:a16="http://schemas.microsoft.com/office/drawing/2014/main" id="{36E14E17-7F06-43FF-8D0C-3DA4355D890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7" name="5 CuadroTexto" hidden="1">
          <a:extLst>
            <a:ext uri="{FF2B5EF4-FFF2-40B4-BE49-F238E27FC236}">
              <a16:creationId xmlns="" xmlns:a16="http://schemas.microsoft.com/office/drawing/2014/main" id="{927F9328-71BF-4CE5-8A1E-947955120F83}"/>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8" name="5 CuadroTexto" hidden="1">
          <a:extLst>
            <a:ext uri="{FF2B5EF4-FFF2-40B4-BE49-F238E27FC236}">
              <a16:creationId xmlns="" xmlns:a16="http://schemas.microsoft.com/office/drawing/2014/main" id="{AB8B3AAD-3CB0-4846-9F1E-0231F91725C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59" name="5 CuadroTexto" hidden="1">
          <a:extLst>
            <a:ext uri="{FF2B5EF4-FFF2-40B4-BE49-F238E27FC236}">
              <a16:creationId xmlns="" xmlns:a16="http://schemas.microsoft.com/office/drawing/2014/main" id="{1BD85CAE-46B3-4B7D-86AB-F6A73505BFA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0" name="5 CuadroTexto" hidden="1">
          <a:extLst>
            <a:ext uri="{FF2B5EF4-FFF2-40B4-BE49-F238E27FC236}">
              <a16:creationId xmlns="" xmlns:a16="http://schemas.microsoft.com/office/drawing/2014/main" id="{C0ECC025-818B-4025-A0E3-D69592FCBC9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1" name="5 CuadroTexto" hidden="1">
          <a:extLst>
            <a:ext uri="{FF2B5EF4-FFF2-40B4-BE49-F238E27FC236}">
              <a16:creationId xmlns="" xmlns:a16="http://schemas.microsoft.com/office/drawing/2014/main" id="{7D13ABF6-297B-4740-9D66-029B0C66E048}"/>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2" name="5 CuadroTexto" hidden="1">
          <a:extLst>
            <a:ext uri="{FF2B5EF4-FFF2-40B4-BE49-F238E27FC236}">
              <a16:creationId xmlns="" xmlns:a16="http://schemas.microsoft.com/office/drawing/2014/main" id="{E6D562C3-EFC9-4CC1-8C92-53C9A4B3C0A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3" name="2 CuadroTexto" hidden="1">
          <a:extLst>
            <a:ext uri="{FF2B5EF4-FFF2-40B4-BE49-F238E27FC236}">
              <a16:creationId xmlns="" xmlns:a16="http://schemas.microsoft.com/office/drawing/2014/main" id="{97DE7F33-0CBF-4139-8232-6C9360D357E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4" name="5 CuadroTexto" hidden="1">
          <a:extLst>
            <a:ext uri="{FF2B5EF4-FFF2-40B4-BE49-F238E27FC236}">
              <a16:creationId xmlns="" xmlns:a16="http://schemas.microsoft.com/office/drawing/2014/main" id="{FD10469F-D96D-4366-8B14-63B04029C64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5" name="5 CuadroTexto" hidden="1">
          <a:extLst>
            <a:ext uri="{FF2B5EF4-FFF2-40B4-BE49-F238E27FC236}">
              <a16:creationId xmlns="" xmlns:a16="http://schemas.microsoft.com/office/drawing/2014/main" id="{94C61B47-998A-4871-BEDA-80C0443133D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6" name="5 CuadroTexto" hidden="1">
          <a:extLst>
            <a:ext uri="{FF2B5EF4-FFF2-40B4-BE49-F238E27FC236}">
              <a16:creationId xmlns="" xmlns:a16="http://schemas.microsoft.com/office/drawing/2014/main" id="{E809638C-DBCB-4BF3-977A-981C8E0CA37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7" name="5 CuadroTexto" hidden="1">
          <a:extLst>
            <a:ext uri="{FF2B5EF4-FFF2-40B4-BE49-F238E27FC236}">
              <a16:creationId xmlns="" xmlns:a16="http://schemas.microsoft.com/office/drawing/2014/main" id="{4364BF51-71BD-46DF-BE47-6A4893E1A338}"/>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8" name="5 CuadroTexto" hidden="1">
          <a:extLst>
            <a:ext uri="{FF2B5EF4-FFF2-40B4-BE49-F238E27FC236}">
              <a16:creationId xmlns="" xmlns:a16="http://schemas.microsoft.com/office/drawing/2014/main" id="{A0CBE119-97D3-43C5-8F32-55602A719C5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69" name="5 CuadroTexto" hidden="1">
          <a:extLst>
            <a:ext uri="{FF2B5EF4-FFF2-40B4-BE49-F238E27FC236}">
              <a16:creationId xmlns="" xmlns:a16="http://schemas.microsoft.com/office/drawing/2014/main" id="{EC77C890-21B9-4411-AA1F-FCFF28B1896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0" name="5 CuadroTexto" hidden="1">
          <a:extLst>
            <a:ext uri="{FF2B5EF4-FFF2-40B4-BE49-F238E27FC236}">
              <a16:creationId xmlns="" xmlns:a16="http://schemas.microsoft.com/office/drawing/2014/main" id="{EFD3630B-CB8E-49A1-A349-97322E3B9A8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1" name="5 CuadroTexto" hidden="1">
          <a:extLst>
            <a:ext uri="{FF2B5EF4-FFF2-40B4-BE49-F238E27FC236}">
              <a16:creationId xmlns="" xmlns:a16="http://schemas.microsoft.com/office/drawing/2014/main" id="{390E2E7C-3C64-4B96-B25A-59B7751A52F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2" name="5 CuadroTexto" hidden="1">
          <a:extLst>
            <a:ext uri="{FF2B5EF4-FFF2-40B4-BE49-F238E27FC236}">
              <a16:creationId xmlns="" xmlns:a16="http://schemas.microsoft.com/office/drawing/2014/main" id="{670ABF18-4A77-46B9-9B7E-36367D89819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3" name="5 CuadroTexto" hidden="1">
          <a:extLst>
            <a:ext uri="{FF2B5EF4-FFF2-40B4-BE49-F238E27FC236}">
              <a16:creationId xmlns="" xmlns:a16="http://schemas.microsoft.com/office/drawing/2014/main" id="{418C0934-D0DD-4CE1-BE03-2850011A2AA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4" name="5 CuadroTexto" hidden="1">
          <a:extLst>
            <a:ext uri="{FF2B5EF4-FFF2-40B4-BE49-F238E27FC236}">
              <a16:creationId xmlns="" xmlns:a16="http://schemas.microsoft.com/office/drawing/2014/main" id="{2124D976-1582-4B32-B805-18462FDF2713}"/>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5" name="5 CuadroTexto" hidden="1">
          <a:extLst>
            <a:ext uri="{FF2B5EF4-FFF2-40B4-BE49-F238E27FC236}">
              <a16:creationId xmlns="" xmlns:a16="http://schemas.microsoft.com/office/drawing/2014/main" id="{DFE70D7A-D8B0-4C53-B7F4-AE459581D73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6" name="5 CuadroTexto" hidden="1">
          <a:extLst>
            <a:ext uri="{FF2B5EF4-FFF2-40B4-BE49-F238E27FC236}">
              <a16:creationId xmlns="" xmlns:a16="http://schemas.microsoft.com/office/drawing/2014/main" id="{524523A7-B12F-46CA-8067-330828F4846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7" name="5 CuadroTexto" hidden="1">
          <a:extLst>
            <a:ext uri="{FF2B5EF4-FFF2-40B4-BE49-F238E27FC236}">
              <a16:creationId xmlns="" xmlns:a16="http://schemas.microsoft.com/office/drawing/2014/main" id="{7549177E-2456-45C1-8D4D-F0A43F9FD56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8" name="5 CuadroTexto" hidden="1">
          <a:extLst>
            <a:ext uri="{FF2B5EF4-FFF2-40B4-BE49-F238E27FC236}">
              <a16:creationId xmlns="" xmlns:a16="http://schemas.microsoft.com/office/drawing/2014/main" id="{2BDCE320-61E2-4C40-AD17-9EA26E1293D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79" name="5 CuadroTexto" hidden="1">
          <a:extLst>
            <a:ext uri="{FF2B5EF4-FFF2-40B4-BE49-F238E27FC236}">
              <a16:creationId xmlns="" xmlns:a16="http://schemas.microsoft.com/office/drawing/2014/main" id="{46B49B47-CBFE-4AB9-9BC5-ACE089858F4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0" name="5 CuadroTexto" hidden="1">
          <a:extLst>
            <a:ext uri="{FF2B5EF4-FFF2-40B4-BE49-F238E27FC236}">
              <a16:creationId xmlns="" xmlns:a16="http://schemas.microsoft.com/office/drawing/2014/main" id="{9CBA7A3B-05BD-47EB-B11D-E7B2DBCC13B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1" name="5 CuadroTexto" hidden="1">
          <a:extLst>
            <a:ext uri="{FF2B5EF4-FFF2-40B4-BE49-F238E27FC236}">
              <a16:creationId xmlns="" xmlns:a16="http://schemas.microsoft.com/office/drawing/2014/main" id="{DBAFAC27-01DB-4722-94F1-3DFD1B21A41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2" name="308 CuadroTexto" hidden="1">
          <a:extLst>
            <a:ext uri="{FF2B5EF4-FFF2-40B4-BE49-F238E27FC236}">
              <a16:creationId xmlns="" xmlns:a16="http://schemas.microsoft.com/office/drawing/2014/main" id="{DC435BE1-D3D2-4CC0-8925-9C888A7BFB3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3" name="2 CuadroTexto" hidden="1">
          <a:extLst>
            <a:ext uri="{FF2B5EF4-FFF2-40B4-BE49-F238E27FC236}">
              <a16:creationId xmlns="" xmlns:a16="http://schemas.microsoft.com/office/drawing/2014/main" id="{1BD3E7E9-A61A-4893-A020-B6C13769892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4" name="310 CuadroTexto" hidden="1">
          <a:extLst>
            <a:ext uri="{FF2B5EF4-FFF2-40B4-BE49-F238E27FC236}">
              <a16:creationId xmlns="" xmlns:a16="http://schemas.microsoft.com/office/drawing/2014/main" id="{D4A13A25-43BF-4A76-BA58-CD24A219E78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5" name="2 CuadroTexto" hidden="1">
          <a:extLst>
            <a:ext uri="{FF2B5EF4-FFF2-40B4-BE49-F238E27FC236}">
              <a16:creationId xmlns="" xmlns:a16="http://schemas.microsoft.com/office/drawing/2014/main" id="{E9515B3D-5DBD-4E66-B19C-A5224700F85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6" name="5 CuadroTexto" hidden="1">
          <a:extLst>
            <a:ext uri="{FF2B5EF4-FFF2-40B4-BE49-F238E27FC236}">
              <a16:creationId xmlns="" xmlns:a16="http://schemas.microsoft.com/office/drawing/2014/main" id="{D48320C4-1DA2-4674-B1C0-04D51A07A56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7" name="5 CuadroTexto" hidden="1">
          <a:extLst>
            <a:ext uri="{FF2B5EF4-FFF2-40B4-BE49-F238E27FC236}">
              <a16:creationId xmlns="" xmlns:a16="http://schemas.microsoft.com/office/drawing/2014/main" id="{045742F4-1422-4903-ADED-17F736136162}"/>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8" name="5 CuadroTexto" hidden="1">
          <a:extLst>
            <a:ext uri="{FF2B5EF4-FFF2-40B4-BE49-F238E27FC236}">
              <a16:creationId xmlns="" xmlns:a16="http://schemas.microsoft.com/office/drawing/2014/main" id="{6F25AC73-6504-4AE8-8AFC-9B4AB5BD474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89" name="5 CuadroTexto" hidden="1">
          <a:extLst>
            <a:ext uri="{FF2B5EF4-FFF2-40B4-BE49-F238E27FC236}">
              <a16:creationId xmlns="" xmlns:a16="http://schemas.microsoft.com/office/drawing/2014/main" id="{83503DE3-64D1-444D-8120-EDE7CEE6A2B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0" name="5 CuadroTexto" hidden="1">
          <a:extLst>
            <a:ext uri="{FF2B5EF4-FFF2-40B4-BE49-F238E27FC236}">
              <a16:creationId xmlns="" xmlns:a16="http://schemas.microsoft.com/office/drawing/2014/main" id="{86319E20-B338-4D0E-8122-005AAA88F6C2}"/>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1" name="5 CuadroTexto" hidden="1">
          <a:extLst>
            <a:ext uri="{FF2B5EF4-FFF2-40B4-BE49-F238E27FC236}">
              <a16:creationId xmlns="" xmlns:a16="http://schemas.microsoft.com/office/drawing/2014/main" id="{873EEB37-C3E8-4D77-98C4-BF8DEA2CAF5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2" name="5 CuadroTexto" hidden="1">
          <a:extLst>
            <a:ext uri="{FF2B5EF4-FFF2-40B4-BE49-F238E27FC236}">
              <a16:creationId xmlns="" xmlns:a16="http://schemas.microsoft.com/office/drawing/2014/main" id="{A0CD33D3-7292-4EFD-BA04-CE7437D7C20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3" name="5 CuadroTexto" hidden="1">
          <a:extLst>
            <a:ext uri="{FF2B5EF4-FFF2-40B4-BE49-F238E27FC236}">
              <a16:creationId xmlns="" xmlns:a16="http://schemas.microsoft.com/office/drawing/2014/main" id="{56C10AE7-275A-4940-835D-399FB5C2C56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4" name="5 CuadroTexto" hidden="1">
          <a:extLst>
            <a:ext uri="{FF2B5EF4-FFF2-40B4-BE49-F238E27FC236}">
              <a16:creationId xmlns="" xmlns:a16="http://schemas.microsoft.com/office/drawing/2014/main" id="{0F97A11F-0785-40BA-8A88-7A8E234AF90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5" name="5 CuadroTexto" hidden="1">
          <a:extLst>
            <a:ext uri="{FF2B5EF4-FFF2-40B4-BE49-F238E27FC236}">
              <a16:creationId xmlns="" xmlns:a16="http://schemas.microsoft.com/office/drawing/2014/main" id="{F9774629-6A7F-42EC-91CB-A29C3E8A2DA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6" name="5 CuadroTexto" hidden="1">
          <a:extLst>
            <a:ext uri="{FF2B5EF4-FFF2-40B4-BE49-F238E27FC236}">
              <a16:creationId xmlns="" xmlns:a16="http://schemas.microsoft.com/office/drawing/2014/main" id="{409FB0DB-128D-47E0-8BC7-14F554F86F9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7" name="5 CuadroTexto" hidden="1">
          <a:extLst>
            <a:ext uri="{FF2B5EF4-FFF2-40B4-BE49-F238E27FC236}">
              <a16:creationId xmlns="" xmlns:a16="http://schemas.microsoft.com/office/drawing/2014/main" id="{4918CFF7-F2CC-4DD6-9763-41DF36C7EE28}"/>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8" name="5 CuadroTexto" hidden="1">
          <a:extLst>
            <a:ext uri="{FF2B5EF4-FFF2-40B4-BE49-F238E27FC236}">
              <a16:creationId xmlns="" xmlns:a16="http://schemas.microsoft.com/office/drawing/2014/main" id="{65FB4091-573A-447D-9A13-3B635FE6475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2999" name="5 CuadroTexto" hidden="1">
          <a:extLst>
            <a:ext uri="{FF2B5EF4-FFF2-40B4-BE49-F238E27FC236}">
              <a16:creationId xmlns="" xmlns:a16="http://schemas.microsoft.com/office/drawing/2014/main" id="{44458E6B-BF20-46D6-984E-066DA0A7D75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000" name="5 CuadroTexto" hidden="1">
          <a:extLst>
            <a:ext uri="{FF2B5EF4-FFF2-40B4-BE49-F238E27FC236}">
              <a16:creationId xmlns="" xmlns:a16="http://schemas.microsoft.com/office/drawing/2014/main" id="{4C5C98B3-877A-43DA-A690-C8FEE9FF321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001" name="5 CuadroTexto" hidden="1">
          <a:extLst>
            <a:ext uri="{FF2B5EF4-FFF2-40B4-BE49-F238E27FC236}">
              <a16:creationId xmlns="" xmlns:a16="http://schemas.microsoft.com/office/drawing/2014/main" id="{73907DF0-2339-416D-9E32-500862271835}"/>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2" name="1 CuadroTexto" hidden="1">
          <a:extLst>
            <a:ext uri="{FF2B5EF4-FFF2-40B4-BE49-F238E27FC236}">
              <a16:creationId xmlns="" xmlns:a16="http://schemas.microsoft.com/office/drawing/2014/main" id="{8CDD89DF-8B07-4E3D-8AE9-CDCA7D5A328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3" name="3 CuadroTexto" hidden="1">
          <a:extLst>
            <a:ext uri="{FF2B5EF4-FFF2-40B4-BE49-F238E27FC236}">
              <a16:creationId xmlns="" xmlns:a16="http://schemas.microsoft.com/office/drawing/2014/main" id="{6A3598B1-3718-488B-91F4-A35F87E4B36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4" name="5 CuadroTexto" hidden="1">
          <a:extLst>
            <a:ext uri="{FF2B5EF4-FFF2-40B4-BE49-F238E27FC236}">
              <a16:creationId xmlns="" xmlns:a16="http://schemas.microsoft.com/office/drawing/2014/main" id="{4E8C7D3F-3017-4631-B7A4-0E97B9FFBA1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5" name="5 CuadroTexto" hidden="1">
          <a:extLst>
            <a:ext uri="{FF2B5EF4-FFF2-40B4-BE49-F238E27FC236}">
              <a16:creationId xmlns="" xmlns:a16="http://schemas.microsoft.com/office/drawing/2014/main" id="{5676ACE2-B31F-482F-A204-A4C9A4351F4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6" name="5 CuadroTexto" hidden="1">
          <a:extLst>
            <a:ext uri="{FF2B5EF4-FFF2-40B4-BE49-F238E27FC236}">
              <a16:creationId xmlns="" xmlns:a16="http://schemas.microsoft.com/office/drawing/2014/main" id="{4DF526C2-5D26-4154-8338-8E2A75DE2EB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7" name="5 CuadroTexto" hidden="1">
          <a:extLst>
            <a:ext uri="{FF2B5EF4-FFF2-40B4-BE49-F238E27FC236}">
              <a16:creationId xmlns="" xmlns:a16="http://schemas.microsoft.com/office/drawing/2014/main" id="{A1D775EC-DCA4-4240-A5F3-95112EA85A8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8" name="5 CuadroTexto" hidden="1">
          <a:extLst>
            <a:ext uri="{FF2B5EF4-FFF2-40B4-BE49-F238E27FC236}">
              <a16:creationId xmlns="" xmlns:a16="http://schemas.microsoft.com/office/drawing/2014/main" id="{288AF066-D0C1-480F-A455-BE9392DE70D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09" name="5 CuadroTexto" hidden="1">
          <a:extLst>
            <a:ext uri="{FF2B5EF4-FFF2-40B4-BE49-F238E27FC236}">
              <a16:creationId xmlns="" xmlns:a16="http://schemas.microsoft.com/office/drawing/2014/main" id="{1146BB9A-69E3-4E69-B9B1-B73245183DD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0" name="5 CuadroTexto" hidden="1">
          <a:extLst>
            <a:ext uri="{FF2B5EF4-FFF2-40B4-BE49-F238E27FC236}">
              <a16:creationId xmlns="" xmlns:a16="http://schemas.microsoft.com/office/drawing/2014/main" id="{D6736A28-13A9-4F85-AA84-337EAFF63CD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1" name="5 CuadroTexto" hidden="1">
          <a:extLst>
            <a:ext uri="{FF2B5EF4-FFF2-40B4-BE49-F238E27FC236}">
              <a16:creationId xmlns="" xmlns:a16="http://schemas.microsoft.com/office/drawing/2014/main" id="{8E62C9DB-BEC1-47CA-A44A-159A540F497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2" name="5 CuadroTexto" hidden="1">
          <a:extLst>
            <a:ext uri="{FF2B5EF4-FFF2-40B4-BE49-F238E27FC236}">
              <a16:creationId xmlns="" xmlns:a16="http://schemas.microsoft.com/office/drawing/2014/main" id="{4B392213-0E9E-4A98-884E-BBD9B2C0759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3" name="5 CuadroTexto" hidden="1">
          <a:extLst>
            <a:ext uri="{FF2B5EF4-FFF2-40B4-BE49-F238E27FC236}">
              <a16:creationId xmlns="" xmlns:a16="http://schemas.microsoft.com/office/drawing/2014/main" id="{06FACE0A-406F-4657-8323-23944DC610E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4" name="5 CuadroTexto" hidden="1">
          <a:extLst>
            <a:ext uri="{FF2B5EF4-FFF2-40B4-BE49-F238E27FC236}">
              <a16:creationId xmlns="" xmlns:a16="http://schemas.microsoft.com/office/drawing/2014/main" id="{F91F1F5D-4F55-4707-89EF-F8BAFBF99D0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5" name="5 CuadroTexto" hidden="1">
          <a:extLst>
            <a:ext uri="{FF2B5EF4-FFF2-40B4-BE49-F238E27FC236}">
              <a16:creationId xmlns="" xmlns:a16="http://schemas.microsoft.com/office/drawing/2014/main" id="{91F92C98-A42B-4BC5-8353-372107E2F4F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6" name="5 CuadroTexto" hidden="1">
          <a:extLst>
            <a:ext uri="{FF2B5EF4-FFF2-40B4-BE49-F238E27FC236}">
              <a16:creationId xmlns="" xmlns:a16="http://schemas.microsoft.com/office/drawing/2014/main" id="{BF24BE98-7A93-44F9-92BC-EE2B08FE9CC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7" name="5 CuadroTexto" hidden="1">
          <a:extLst>
            <a:ext uri="{FF2B5EF4-FFF2-40B4-BE49-F238E27FC236}">
              <a16:creationId xmlns="" xmlns:a16="http://schemas.microsoft.com/office/drawing/2014/main" id="{71C801DB-5B76-46A3-91F0-27645F0D469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8" name="5 CuadroTexto" hidden="1">
          <a:extLst>
            <a:ext uri="{FF2B5EF4-FFF2-40B4-BE49-F238E27FC236}">
              <a16:creationId xmlns="" xmlns:a16="http://schemas.microsoft.com/office/drawing/2014/main" id="{CF8957BC-46A8-40FF-8AED-CB05FFDE35E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19" name="5 CuadroTexto" hidden="1">
          <a:extLst>
            <a:ext uri="{FF2B5EF4-FFF2-40B4-BE49-F238E27FC236}">
              <a16:creationId xmlns="" xmlns:a16="http://schemas.microsoft.com/office/drawing/2014/main" id="{231CAFF2-3795-48E6-954D-2CBB0B38CE0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0" name="5 CuadroTexto" hidden="1">
          <a:extLst>
            <a:ext uri="{FF2B5EF4-FFF2-40B4-BE49-F238E27FC236}">
              <a16:creationId xmlns="" xmlns:a16="http://schemas.microsoft.com/office/drawing/2014/main" id="{2B11D837-5556-4A30-A9AC-AB47C399A6A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1" name="5 CuadroTexto" hidden="1">
          <a:extLst>
            <a:ext uri="{FF2B5EF4-FFF2-40B4-BE49-F238E27FC236}">
              <a16:creationId xmlns="" xmlns:a16="http://schemas.microsoft.com/office/drawing/2014/main" id="{1FD294A5-4B8C-4ECF-9D05-B959A729E89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2" name="5 CuadroTexto" hidden="1">
          <a:extLst>
            <a:ext uri="{FF2B5EF4-FFF2-40B4-BE49-F238E27FC236}">
              <a16:creationId xmlns="" xmlns:a16="http://schemas.microsoft.com/office/drawing/2014/main" id="{C9D86DF2-F064-4CF8-ABA2-54537FFC3F9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3" name="5 CuadroTexto" hidden="1">
          <a:extLst>
            <a:ext uri="{FF2B5EF4-FFF2-40B4-BE49-F238E27FC236}">
              <a16:creationId xmlns="" xmlns:a16="http://schemas.microsoft.com/office/drawing/2014/main" id="{C44D9A5F-7835-4A97-AEAF-F0C5F6D9658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4" name="5 CuadroTexto" hidden="1">
          <a:extLst>
            <a:ext uri="{FF2B5EF4-FFF2-40B4-BE49-F238E27FC236}">
              <a16:creationId xmlns="" xmlns:a16="http://schemas.microsoft.com/office/drawing/2014/main" id="{03818AED-F207-4D1E-B085-B2142CA95AD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5" name="5 CuadroTexto" hidden="1">
          <a:extLst>
            <a:ext uri="{FF2B5EF4-FFF2-40B4-BE49-F238E27FC236}">
              <a16:creationId xmlns="" xmlns:a16="http://schemas.microsoft.com/office/drawing/2014/main" id="{6726760C-F035-4C96-83A7-A224603CA91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6" name="5 CuadroTexto" hidden="1">
          <a:extLst>
            <a:ext uri="{FF2B5EF4-FFF2-40B4-BE49-F238E27FC236}">
              <a16:creationId xmlns="" xmlns:a16="http://schemas.microsoft.com/office/drawing/2014/main" id="{3C1EFA17-5901-4313-A1D5-DE511D96347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7" name="5 CuadroTexto" hidden="1">
          <a:extLst>
            <a:ext uri="{FF2B5EF4-FFF2-40B4-BE49-F238E27FC236}">
              <a16:creationId xmlns="" xmlns:a16="http://schemas.microsoft.com/office/drawing/2014/main" id="{A14804A1-1F45-4E16-9665-30966839E78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8" name="5 CuadroTexto" hidden="1">
          <a:extLst>
            <a:ext uri="{FF2B5EF4-FFF2-40B4-BE49-F238E27FC236}">
              <a16:creationId xmlns="" xmlns:a16="http://schemas.microsoft.com/office/drawing/2014/main" id="{8685BD55-7A50-4079-9A14-3504F834723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29" name="5 CuadroTexto" hidden="1">
          <a:extLst>
            <a:ext uri="{FF2B5EF4-FFF2-40B4-BE49-F238E27FC236}">
              <a16:creationId xmlns="" xmlns:a16="http://schemas.microsoft.com/office/drawing/2014/main" id="{D3668D93-C776-4BAC-9730-CC607F53461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0" name="5 CuadroTexto" hidden="1">
          <a:extLst>
            <a:ext uri="{FF2B5EF4-FFF2-40B4-BE49-F238E27FC236}">
              <a16:creationId xmlns="" xmlns:a16="http://schemas.microsoft.com/office/drawing/2014/main" id="{CA98F2BA-38DB-4C8F-B9A0-17279B78A32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1" name="5 CuadroTexto" hidden="1">
          <a:extLst>
            <a:ext uri="{FF2B5EF4-FFF2-40B4-BE49-F238E27FC236}">
              <a16:creationId xmlns="" xmlns:a16="http://schemas.microsoft.com/office/drawing/2014/main" id="{F2EF8C48-5F5A-4E3B-AED3-A0CEED9287F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2" name="5 CuadroTexto" hidden="1">
          <a:extLst>
            <a:ext uri="{FF2B5EF4-FFF2-40B4-BE49-F238E27FC236}">
              <a16:creationId xmlns="" xmlns:a16="http://schemas.microsoft.com/office/drawing/2014/main" id="{36C59725-C00A-4F67-938D-C153A495777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3" name="5 CuadroTexto" hidden="1">
          <a:extLst>
            <a:ext uri="{FF2B5EF4-FFF2-40B4-BE49-F238E27FC236}">
              <a16:creationId xmlns="" xmlns:a16="http://schemas.microsoft.com/office/drawing/2014/main" id="{0483F873-1C3F-4988-92F3-DCFAEC10485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4" name="5 CuadroTexto" hidden="1">
          <a:extLst>
            <a:ext uri="{FF2B5EF4-FFF2-40B4-BE49-F238E27FC236}">
              <a16:creationId xmlns="" xmlns:a16="http://schemas.microsoft.com/office/drawing/2014/main" id="{38A054C8-3DC9-47B5-B488-323E429CD07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5" name="5 CuadroTexto" hidden="1">
          <a:extLst>
            <a:ext uri="{FF2B5EF4-FFF2-40B4-BE49-F238E27FC236}">
              <a16:creationId xmlns="" xmlns:a16="http://schemas.microsoft.com/office/drawing/2014/main" id="{686D81FF-6DD1-4575-9F71-B654DE96F60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6" name="2 CuadroTexto" hidden="1">
          <a:extLst>
            <a:ext uri="{FF2B5EF4-FFF2-40B4-BE49-F238E27FC236}">
              <a16:creationId xmlns="" xmlns:a16="http://schemas.microsoft.com/office/drawing/2014/main" id="{4A814EFA-AA26-4966-9C1B-0E93EA09B06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7" name="5 CuadroTexto" hidden="1">
          <a:extLst>
            <a:ext uri="{FF2B5EF4-FFF2-40B4-BE49-F238E27FC236}">
              <a16:creationId xmlns="" xmlns:a16="http://schemas.microsoft.com/office/drawing/2014/main" id="{03CCB5FC-379F-48AB-9AC7-BDB5C2EE676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8" name="5 CuadroTexto" hidden="1">
          <a:extLst>
            <a:ext uri="{FF2B5EF4-FFF2-40B4-BE49-F238E27FC236}">
              <a16:creationId xmlns="" xmlns:a16="http://schemas.microsoft.com/office/drawing/2014/main" id="{D64C1CFD-C646-4C6D-9656-EBC86C92F8C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39" name="5 CuadroTexto" hidden="1">
          <a:extLst>
            <a:ext uri="{FF2B5EF4-FFF2-40B4-BE49-F238E27FC236}">
              <a16:creationId xmlns="" xmlns:a16="http://schemas.microsoft.com/office/drawing/2014/main" id="{505D7DEF-020B-400D-8D7B-4A2A0E25089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0" name="5 CuadroTexto" hidden="1">
          <a:extLst>
            <a:ext uri="{FF2B5EF4-FFF2-40B4-BE49-F238E27FC236}">
              <a16:creationId xmlns="" xmlns:a16="http://schemas.microsoft.com/office/drawing/2014/main" id="{2BAEA533-92DE-45CB-AC00-8C315EE70C3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1" name="5 CuadroTexto" hidden="1">
          <a:extLst>
            <a:ext uri="{FF2B5EF4-FFF2-40B4-BE49-F238E27FC236}">
              <a16:creationId xmlns="" xmlns:a16="http://schemas.microsoft.com/office/drawing/2014/main" id="{BB5B732D-A6D3-40BD-85D4-74B79649375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2" name="5 CuadroTexto" hidden="1">
          <a:extLst>
            <a:ext uri="{FF2B5EF4-FFF2-40B4-BE49-F238E27FC236}">
              <a16:creationId xmlns="" xmlns:a16="http://schemas.microsoft.com/office/drawing/2014/main" id="{BF2F7562-25F6-46BA-8255-FF01661305D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3" name="5 CuadroTexto" hidden="1">
          <a:extLst>
            <a:ext uri="{FF2B5EF4-FFF2-40B4-BE49-F238E27FC236}">
              <a16:creationId xmlns="" xmlns:a16="http://schemas.microsoft.com/office/drawing/2014/main" id="{29A9DC39-908F-4C66-9691-DF11F14B9CF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4" name="5 CuadroTexto" hidden="1">
          <a:extLst>
            <a:ext uri="{FF2B5EF4-FFF2-40B4-BE49-F238E27FC236}">
              <a16:creationId xmlns="" xmlns:a16="http://schemas.microsoft.com/office/drawing/2014/main" id="{78A00E16-0379-4BFD-B59B-782E1999D12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5" name="5 CuadroTexto" hidden="1">
          <a:extLst>
            <a:ext uri="{FF2B5EF4-FFF2-40B4-BE49-F238E27FC236}">
              <a16:creationId xmlns="" xmlns:a16="http://schemas.microsoft.com/office/drawing/2014/main" id="{83256141-480D-4530-B3D9-A800C2BABB8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6" name="5 CuadroTexto" hidden="1">
          <a:extLst>
            <a:ext uri="{FF2B5EF4-FFF2-40B4-BE49-F238E27FC236}">
              <a16:creationId xmlns="" xmlns:a16="http://schemas.microsoft.com/office/drawing/2014/main" id="{55556CFE-6C44-4E42-80B3-125CEC55825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7" name="5 CuadroTexto" hidden="1">
          <a:extLst>
            <a:ext uri="{FF2B5EF4-FFF2-40B4-BE49-F238E27FC236}">
              <a16:creationId xmlns="" xmlns:a16="http://schemas.microsoft.com/office/drawing/2014/main" id="{162D19B7-4EE0-45EB-946B-5C42C890C26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8" name="5 CuadroTexto" hidden="1">
          <a:extLst>
            <a:ext uri="{FF2B5EF4-FFF2-40B4-BE49-F238E27FC236}">
              <a16:creationId xmlns="" xmlns:a16="http://schemas.microsoft.com/office/drawing/2014/main" id="{9E68DA88-A1A8-4418-B328-3B200E9122E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49" name="5 CuadroTexto" hidden="1">
          <a:extLst>
            <a:ext uri="{FF2B5EF4-FFF2-40B4-BE49-F238E27FC236}">
              <a16:creationId xmlns="" xmlns:a16="http://schemas.microsoft.com/office/drawing/2014/main" id="{8A5C13F2-AB26-46EE-8375-510F2F97C55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0" name="5 CuadroTexto" hidden="1">
          <a:extLst>
            <a:ext uri="{FF2B5EF4-FFF2-40B4-BE49-F238E27FC236}">
              <a16:creationId xmlns="" xmlns:a16="http://schemas.microsoft.com/office/drawing/2014/main" id="{128A3073-161C-4B95-98D0-7BA7CC9A373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1" name="5 CuadroTexto" hidden="1">
          <a:extLst>
            <a:ext uri="{FF2B5EF4-FFF2-40B4-BE49-F238E27FC236}">
              <a16:creationId xmlns="" xmlns:a16="http://schemas.microsoft.com/office/drawing/2014/main" id="{E76CE05F-1CBB-4315-8A95-B8D6C04A04E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2" name="5 CuadroTexto" hidden="1">
          <a:extLst>
            <a:ext uri="{FF2B5EF4-FFF2-40B4-BE49-F238E27FC236}">
              <a16:creationId xmlns="" xmlns:a16="http://schemas.microsoft.com/office/drawing/2014/main" id="{F1916E0D-96F9-4CFC-ADBB-1678AEDFB84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3" name="5 CuadroTexto" hidden="1">
          <a:extLst>
            <a:ext uri="{FF2B5EF4-FFF2-40B4-BE49-F238E27FC236}">
              <a16:creationId xmlns="" xmlns:a16="http://schemas.microsoft.com/office/drawing/2014/main" id="{F2F8FE2C-FCAF-4E87-A29E-58D55B795C0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4" name="5 CuadroTexto" hidden="1">
          <a:extLst>
            <a:ext uri="{FF2B5EF4-FFF2-40B4-BE49-F238E27FC236}">
              <a16:creationId xmlns="" xmlns:a16="http://schemas.microsoft.com/office/drawing/2014/main" id="{7481456C-856D-41E9-B3B5-1CCFDE4689A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5" name="103 CuadroTexto" hidden="1">
          <a:extLst>
            <a:ext uri="{FF2B5EF4-FFF2-40B4-BE49-F238E27FC236}">
              <a16:creationId xmlns="" xmlns:a16="http://schemas.microsoft.com/office/drawing/2014/main" id="{E9BE16F2-2E86-4B4C-8B27-B9F4920D6B8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6" name="2 CuadroTexto" hidden="1">
          <a:extLst>
            <a:ext uri="{FF2B5EF4-FFF2-40B4-BE49-F238E27FC236}">
              <a16:creationId xmlns="" xmlns:a16="http://schemas.microsoft.com/office/drawing/2014/main" id="{06104B85-DB91-43D0-9DB4-9525B751237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7" name="106 CuadroTexto" hidden="1">
          <a:extLst>
            <a:ext uri="{FF2B5EF4-FFF2-40B4-BE49-F238E27FC236}">
              <a16:creationId xmlns="" xmlns:a16="http://schemas.microsoft.com/office/drawing/2014/main" id="{EB7DD7DD-2CE6-4F85-B231-D7E9C046F92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8" name="2 CuadroTexto" hidden="1">
          <a:extLst>
            <a:ext uri="{FF2B5EF4-FFF2-40B4-BE49-F238E27FC236}">
              <a16:creationId xmlns="" xmlns:a16="http://schemas.microsoft.com/office/drawing/2014/main" id="{3AB2FEE5-541D-4799-B89E-FE84B0ADAEC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59" name="5 CuadroTexto" hidden="1">
          <a:extLst>
            <a:ext uri="{FF2B5EF4-FFF2-40B4-BE49-F238E27FC236}">
              <a16:creationId xmlns="" xmlns:a16="http://schemas.microsoft.com/office/drawing/2014/main" id="{795E924D-2CDB-4E01-8738-5060646CC00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0" name="5 CuadroTexto" hidden="1">
          <a:extLst>
            <a:ext uri="{FF2B5EF4-FFF2-40B4-BE49-F238E27FC236}">
              <a16:creationId xmlns="" xmlns:a16="http://schemas.microsoft.com/office/drawing/2014/main" id="{9B81EA4C-02B9-4D01-B463-D005625CF8F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1" name="5 CuadroTexto" hidden="1">
          <a:extLst>
            <a:ext uri="{FF2B5EF4-FFF2-40B4-BE49-F238E27FC236}">
              <a16:creationId xmlns="" xmlns:a16="http://schemas.microsoft.com/office/drawing/2014/main" id="{CB7BCC33-8621-4631-91CE-64C43B32FE5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2" name="5 CuadroTexto" hidden="1">
          <a:extLst>
            <a:ext uri="{FF2B5EF4-FFF2-40B4-BE49-F238E27FC236}">
              <a16:creationId xmlns="" xmlns:a16="http://schemas.microsoft.com/office/drawing/2014/main" id="{541682FA-993B-4384-8173-2FC976BEE83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3" name="5 CuadroTexto" hidden="1">
          <a:extLst>
            <a:ext uri="{FF2B5EF4-FFF2-40B4-BE49-F238E27FC236}">
              <a16:creationId xmlns="" xmlns:a16="http://schemas.microsoft.com/office/drawing/2014/main" id="{BA99E2FB-C502-4C5C-B6DB-FCB6118E23A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4" name="5 CuadroTexto" hidden="1">
          <a:extLst>
            <a:ext uri="{FF2B5EF4-FFF2-40B4-BE49-F238E27FC236}">
              <a16:creationId xmlns="" xmlns:a16="http://schemas.microsoft.com/office/drawing/2014/main" id="{C049E738-BAAA-4F37-ACDD-3A13866AD4D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5" name="5 CuadroTexto" hidden="1">
          <a:extLst>
            <a:ext uri="{FF2B5EF4-FFF2-40B4-BE49-F238E27FC236}">
              <a16:creationId xmlns="" xmlns:a16="http://schemas.microsoft.com/office/drawing/2014/main" id="{6EC340A1-510F-489F-A8AA-EBBD116E9BD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6" name="5 CuadroTexto" hidden="1">
          <a:extLst>
            <a:ext uri="{FF2B5EF4-FFF2-40B4-BE49-F238E27FC236}">
              <a16:creationId xmlns="" xmlns:a16="http://schemas.microsoft.com/office/drawing/2014/main" id="{38708A55-F0F7-450D-BF16-789F9B9AF50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7" name="5 CuadroTexto" hidden="1">
          <a:extLst>
            <a:ext uri="{FF2B5EF4-FFF2-40B4-BE49-F238E27FC236}">
              <a16:creationId xmlns="" xmlns:a16="http://schemas.microsoft.com/office/drawing/2014/main" id="{5F9FFC24-56AA-44D4-8734-C5635AC1092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8" name="5 CuadroTexto" hidden="1">
          <a:extLst>
            <a:ext uri="{FF2B5EF4-FFF2-40B4-BE49-F238E27FC236}">
              <a16:creationId xmlns="" xmlns:a16="http://schemas.microsoft.com/office/drawing/2014/main" id="{D8C4A40B-89FD-428B-805D-3F92275DA44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69" name="5 CuadroTexto" hidden="1">
          <a:extLst>
            <a:ext uri="{FF2B5EF4-FFF2-40B4-BE49-F238E27FC236}">
              <a16:creationId xmlns="" xmlns:a16="http://schemas.microsoft.com/office/drawing/2014/main" id="{C776599C-87FE-47E4-AFDF-F439BEC3C30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0" name="5 CuadroTexto" hidden="1">
          <a:extLst>
            <a:ext uri="{FF2B5EF4-FFF2-40B4-BE49-F238E27FC236}">
              <a16:creationId xmlns="" xmlns:a16="http://schemas.microsoft.com/office/drawing/2014/main" id="{DE8616E8-C691-4296-8CF1-A1A814DA09F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1" name="5 CuadroTexto" hidden="1">
          <a:extLst>
            <a:ext uri="{FF2B5EF4-FFF2-40B4-BE49-F238E27FC236}">
              <a16:creationId xmlns="" xmlns:a16="http://schemas.microsoft.com/office/drawing/2014/main" id="{6861B3C9-64CC-4EFC-8E64-524A720B534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2" name="5 CuadroTexto" hidden="1">
          <a:extLst>
            <a:ext uri="{FF2B5EF4-FFF2-40B4-BE49-F238E27FC236}">
              <a16:creationId xmlns="" xmlns:a16="http://schemas.microsoft.com/office/drawing/2014/main" id="{BB1662DB-DBF4-4E7B-B8AD-0015F89D7AF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3" name="5 CuadroTexto" hidden="1">
          <a:extLst>
            <a:ext uri="{FF2B5EF4-FFF2-40B4-BE49-F238E27FC236}">
              <a16:creationId xmlns="" xmlns:a16="http://schemas.microsoft.com/office/drawing/2014/main" id="{73574688-7C79-49EC-99EE-063C97750C9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4" name="5 CuadroTexto" hidden="1">
          <a:extLst>
            <a:ext uri="{FF2B5EF4-FFF2-40B4-BE49-F238E27FC236}">
              <a16:creationId xmlns="" xmlns:a16="http://schemas.microsoft.com/office/drawing/2014/main" id="{2D3033E7-9148-4AB9-91D1-0E26DC035F1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5" name="1 CuadroTexto" hidden="1">
          <a:extLst>
            <a:ext uri="{FF2B5EF4-FFF2-40B4-BE49-F238E27FC236}">
              <a16:creationId xmlns="" xmlns:a16="http://schemas.microsoft.com/office/drawing/2014/main" id="{11A7FB12-1C22-46CD-9C1C-0CBBA1EB504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6" name="3 CuadroTexto" hidden="1">
          <a:extLst>
            <a:ext uri="{FF2B5EF4-FFF2-40B4-BE49-F238E27FC236}">
              <a16:creationId xmlns="" xmlns:a16="http://schemas.microsoft.com/office/drawing/2014/main" id="{675E05AA-4C74-4319-A70B-F28B0B0A897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7" name="5 CuadroTexto" hidden="1">
          <a:extLst>
            <a:ext uri="{FF2B5EF4-FFF2-40B4-BE49-F238E27FC236}">
              <a16:creationId xmlns="" xmlns:a16="http://schemas.microsoft.com/office/drawing/2014/main" id="{E3D5C3C4-2443-4141-8415-B5852B687D4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8" name="5 CuadroTexto" hidden="1">
          <a:extLst>
            <a:ext uri="{FF2B5EF4-FFF2-40B4-BE49-F238E27FC236}">
              <a16:creationId xmlns="" xmlns:a16="http://schemas.microsoft.com/office/drawing/2014/main" id="{037A6B18-5BF8-4826-A8AB-51098944F4C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79" name="5 CuadroTexto" hidden="1">
          <a:extLst>
            <a:ext uri="{FF2B5EF4-FFF2-40B4-BE49-F238E27FC236}">
              <a16:creationId xmlns="" xmlns:a16="http://schemas.microsoft.com/office/drawing/2014/main" id="{B4544764-FA68-4455-853D-5A5C2216248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0" name="5 CuadroTexto" hidden="1">
          <a:extLst>
            <a:ext uri="{FF2B5EF4-FFF2-40B4-BE49-F238E27FC236}">
              <a16:creationId xmlns="" xmlns:a16="http://schemas.microsoft.com/office/drawing/2014/main" id="{F9B19BA5-7BD1-4C25-9792-64C8E38A423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1" name="5 CuadroTexto" hidden="1">
          <a:extLst>
            <a:ext uri="{FF2B5EF4-FFF2-40B4-BE49-F238E27FC236}">
              <a16:creationId xmlns="" xmlns:a16="http://schemas.microsoft.com/office/drawing/2014/main" id="{80E4FE83-ED3C-48A9-9268-DEDAE738A2B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2" name="5 CuadroTexto" hidden="1">
          <a:extLst>
            <a:ext uri="{FF2B5EF4-FFF2-40B4-BE49-F238E27FC236}">
              <a16:creationId xmlns="" xmlns:a16="http://schemas.microsoft.com/office/drawing/2014/main" id="{2F6DFFE4-8D53-4532-A8DD-ADC527D8DCA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3" name="5 CuadroTexto" hidden="1">
          <a:extLst>
            <a:ext uri="{FF2B5EF4-FFF2-40B4-BE49-F238E27FC236}">
              <a16:creationId xmlns="" xmlns:a16="http://schemas.microsoft.com/office/drawing/2014/main" id="{23CA0E84-B062-401F-B1BD-3E8EF060843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4" name="5 CuadroTexto" hidden="1">
          <a:extLst>
            <a:ext uri="{FF2B5EF4-FFF2-40B4-BE49-F238E27FC236}">
              <a16:creationId xmlns="" xmlns:a16="http://schemas.microsoft.com/office/drawing/2014/main" id="{03965A24-295E-4C99-9985-9FE0BABCCB3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5" name="5 CuadroTexto" hidden="1">
          <a:extLst>
            <a:ext uri="{FF2B5EF4-FFF2-40B4-BE49-F238E27FC236}">
              <a16:creationId xmlns="" xmlns:a16="http://schemas.microsoft.com/office/drawing/2014/main" id="{CD7E02EF-F08C-4B2F-B1CF-74435BBF72E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6" name="5 CuadroTexto" hidden="1">
          <a:extLst>
            <a:ext uri="{FF2B5EF4-FFF2-40B4-BE49-F238E27FC236}">
              <a16:creationId xmlns="" xmlns:a16="http://schemas.microsoft.com/office/drawing/2014/main" id="{2F93F714-8404-4174-9AAD-F8013E01E79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7" name="5 CuadroTexto" hidden="1">
          <a:extLst>
            <a:ext uri="{FF2B5EF4-FFF2-40B4-BE49-F238E27FC236}">
              <a16:creationId xmlns="" xmlns:a16="http://schemas.microsoft.com/office/drawing/2014/main" id="{0FC9570C-2FF4-4EC8-B596-BF41CADB164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8" name="5 CuadroTexto" hidden="1">
          <a:extLst>
            <a:ext uri="{FF2B5EF4-FFF2-40B4-BE49-F238E27FC236}">
              <a16:creationId xmlns="" xmlns:a16="http://schemas.microsoft.com/office/drawing/2014/main" id="{17EF3B22-1A28-4862-8C24-396716E08C1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89" name="5 CuadroTexto" hidden="1">
          <a:extLst>
            <a:ext uri="{FF2B5EF4-FFF2-40B4-BE49-F238E27FC236}">
              <a16:creationId xmlns="" xmlns:a16="http://schemas.microsoft.com/office/drawing/2014/main" id="{18B61F5B-7D73-4320-850F-04CFAB2AB50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0" name="5 CuadroTexto" hidden="1">
          <a:extLst>
            <a:ext uri="{FF2B5EF4-FFF2-40B4-BE49-F238E27FC236}">
              <a16:creationId xmlns="" xmlns:a16="http://schemas.microsoft.com/office/drawing/2014/main" id="{1308689B-F253-4D74-A4B1-56A499C56D9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1" name="5 CuadroTexto" hidden="1">
          <a:extLst>
            <a:ext uri="{FF2B5EF4-FFF2-40B4-BE49-F238E27FC236}">
              <a16:creationId xmlns="" xmlns:a16="http://schemas.microsoft.com/office/drawing/2014/main" id="{B116B5DC-E08E-4DFB-B572-BE224AE1AC4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2" name="5 CuadroTexto" hidden="1">
          <a:extLst>
            <a:ext uri="{FF2B5EF4-FFF2-40B4-BE49-F238E27FC236}">
              <a16:creationId xmlns="" xmlns:a16="http://schemas.microsoft.com/office/drawing/2014/main" id="{98A49922-8375-4E7B-A552-FF60A1154FD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3" name="5 CuadroTexto" hidden="1">
          <a:extLst>
            <a:ext uri="{FF2B5EF4-FFF2-40B4-BE49-F238E27FC236}">
              <a16:creationId xmlns="" xmlns:a16="http://schemas.microsoft.com/office/drawing/2014/main" id="{B85D182D-CFC1-46A5-B952-EC5378ED422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4" name="5 CuadroTexto" hidden="1">
          <a:extLst>
            <a:ext uri="{FF2B5EF4-FFF2-40B4-BE49-F238E27FC236}">
              <a16:creationId xmlns="" xmlns:a16="http://schemas.microsoft.com/office/drawing/2014/main" id="{BC506AA9-E22C-4194-8969-7DF63214326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5" name="5 CuadroTexto" hidden="1">
          <a:extLst>
            <a:ext uri="{FF2B5EF4-FFF2-40B4-BE49-F238E27FC236}">
              <a16:creationId xmlns="" xmlns:a16="http://schemas.microsoft.com/office/drawing/2014/main" id="{2B12B710-8A79-4113-9420-67BDE65E048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6" name="5 CuadroTexto" hidden="1">
          <a:extLst>
            <a:ext uri="{FF2B5EF4-FFF2-40B4-BE49-F238E27FC236}">
              <a16:creationId xmlns="" xmlns:a16="http://schemas.microsoft.com/office/drawing/2014/main" id="{6AB132E4-F02F-4B1E-B78C-E2F4B60A2C6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7" name="5 CuadroTexto" hidden="1">
          <a:extLst>
            <a:ext uri="{FF2B5EF4-FFF2-40B4-BE49-F238E27FC236}">
              <a16:creationId xmlns="" xmlns:a16="http://schemas.microsoft.com/office/drawing/2014/main" id="{0D3ABC91-5371-4444-8078-08174AE6BC3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8" name="5 CuadroTexto" hidden="1">
          <a:extLst>
            <a:ext uri="{FF2B5EF4-FFF2-40B4-BE49-F238E27FC236}">
              <a16:creationId xmlns="" xmlns:a16="http://schemas.microsoft.com/office/drawing/2014/main" id="{70C6D236-3670-4BD2-9F15-AC742B76BF0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099" name="5 CuadroTexto" hidden="1">
          <a:extLst>
            <a:ext uri="{FF2B5EF4-FFF2-40B4-BE49-F238E27FC236}">
              <a16:creationId xmlns="" xmlns:a16="http://schemas.microsoft.com/office/drawing/2014/main" id="{6D7CDA27-6C4B-4B5E-9FC7-00B3C5EBBD3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0" name="5 CuadroTexto" hidden="1">
          <a:extLst>
            <a:ext uri="{FF2B5EF4-FFF2-40B4-BE49-F238E27FC236}">
              <a16:creationId xmlns="" xmlns:a16="http://schemas.microsoft.com/office/drawing/2014/main" id="{B86F280F-28F7-48EE-A985-080B9ACE89B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1" name="5 CuadroTexto" hidden="1">
          <a:extLst>
            <a:ext uri="{FF2B5EF4-FFF2-40B4-BE49-F238E27FC236}">
              <a16:creationId xmlns="" xmlns:a16="http://schemas.microsoft.com/office/drawing/2014/main" id="{AC60EE34-2E70-4177-A3BD-07D69FA4F85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2" name="5 CuadroTexto" hidden="1">
          <a:extLst>
            <a:ext uri="{FF2B5EF4-FFF2-40B4-BE49-F238E27FC236}">
              <a16:creationId xmlns="" xmlns:a16="http://schemas.microsoft.com/office/drawing/2014/main" id="{71C7E345-E016-400A-BBEF-458B6A12C7E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3" name="5 CuadroTexto" hidden="1">
          <a:extLst>
            <a:ext uri="{FF2B5EF4-FFF2-40B4-BE49-F238E27FC236}">
              <a16:creationId xmlns="" xmlns:a16="http://schemas.microsoft.com/office/drawing/2014/main" id="{6BDEA3C7-FEC5-4D71-9116-7AC873020C6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4" name="5 CuadroTexto" hidden="1">
          <a:extLst>
            <a:ext uri="{FF2B5EF4-FFF2-40B4-BE49-F238E27FC236}">
              <a16:creationId xmlns="" xmlns:a16="http://schemas.microsoft.com/office/drawing/2014/main" id="{70EBBC58-54CA-4CF1-98EF-2E08FD8CFFC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5" name="5 CuadroTexto" hidden="1">
          <a:extLst>
            <a:ext uri="{FF2B5EF4-FFF2-40B4-BE49-F238E27FC236}">
              <a16:creationId xmlns="" xmlns:a16="http://schemas.microsoft.com/office/drawing/2014/main" id="{08620DD6-2C3A-419F-AC32-3C825D57847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6" name="5 CuadroTexto" hidden="1">
          <a:extLst>
            <a:ext uri="{FF2B5EF4-FFF2-40B4-BE49-F238E27FC236}">
              <a16:creationId xmlns="" xmlns:a16="http://schemas.microsoft.com/office/drawing/2014/main" id="{A0B058A3-E8BC-4DB3-864F-355D43E0E3D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7" name="5 CuadroTexto" hidden="1">
          <a:extLst>
            <a:ext uri="{FF2B5EF4-FFF2-40B4-BE49-F238E27FC236}">
              <a16:creationId xmlns="" xmlns:a16="http://schemas.microsoft.com/office/drawing/2014/main" id="{B05B3842-1DB9-499C-A7B0-05A7F873BF1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8" name="5 CuadroTexto" hidden="1">
          <a:extLst>
            <a:ext uri="{FF2B5EF4-FFF2-40B4-BE49-F238E27FC236}">
              <a16:creationId xmlns="" xmlns:a16="http://schemas.microsoft.com/office/drawing/2014/main" id="{E579B420-CEB9-4569-8B45-D4052666E16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09" name="2 CuadroTexto" hidden="1">
          <a:extLst>
            <a:ext uri="{FF2B5EF4-FFF2-40B4-BE49-F238E27FC236}">
              <a16:creationId xmlns="" xmlns:a16="http://schemas.microsoft.com/office/drawing/2014/main" id="{BF388904-3885-4DDE-A401-9DC182F59C7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0" name="5 CuadroTexto" hidden="1">
          <a:extLst>
            <a:ext uri="{FF2B5EF4-FFF2-40B4-BE49-F238E27FC236}">
              <a16:creationId xmlns="" xmlns:a16="http://schemas.microsoft.com/office/drawing/2014/main" id="{2277DB15-65F6-4CBA-857C-5360A389ED6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1" name="5 CuadroTexto" hidden="1">
          <a:extLst>
            <a:ext uri="{FF2B5EF4-FFF2-40B4-BE49-F238E27FC236}">
              <a16:creationId xmlns="" xmlns:a16="http://schemas.microsoft.com/office/drawing/2014/main" id="{759D6A6C-F7D4-4DB8-AE35-243910F5E5B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2" name="5 CuadroTexto" hidden="1">
          <a:extLst>
            <a:ext uri="{FF2B5EF4-FFF2-40B4-BE49-F238E27FC236}">
              <a16:creationId xmlns="" xmlns:a16="http://schemas.microsoft.com/office/drawing/2014/main" id="{6D2E99DF-FD28-4F5C-BF75-2868D36CD2F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3" name="5 CuadroTexto" hidden="1">
          <a:extLst>
            <a:ext uri="{FF2B5EF4-FFF2-40B4-BE49-F238E27FC236}">
              <a16:creationId xmlns="" xmlns:a16="http://schemas.microsoft.com/office/drawing/2014/main" id="{C7FD3FFD-B011-4A94-8D7D-E2594E34D65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4" name="5 CuadroTexto" hidden="1">
          <a:extLst>
            <a:ext uri="{FF2B5EF4-FFF2-40B4-BE49-F238E27FC236}">
              <a16:creationId xmlns="" xmlns:a16="http://schemas.microsoft.com/office/drawing/2014/main" id="{CD7D35A4-2BA1-4D2E-9272-00DABDC2489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5" name="5 CuadroTexto" hidden="1">
          <a:extLst>
            <a:ext uri="{FF2B5EF4-FFF2-40B4-BE49-F238E27FC236}">
              <a16:creationId xmlns="" xmlns:a16="http://schemas.microsoft.com/office/drawing/2014/main" id="{F2133205-E279-4BB6-ACA1-7D906858CEC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6" name="5 CuadroTexto" hidden="1">
          <a:extLst>
            <a:ext uri="{FF2B5EF4-FFF2-40B4-BE49-F238E27FC236}">
              <a16:creationId xmlns="" xmlns:a16="http://schemas.microsoft.com/office/drawing/2014/main" id="{D3E5ABA1-0CA3-4D31-A77B-3AD1C2F86FC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7" name="5 CuadroTexto" hidden="1">
          <a:extLst>
            <a:ext uri="{FF2B5EF4-FFF2-40B4-BE49-F238E27FC236}">
              <a16:creationId xmlns="" xmlns:a16="http://schemas.microsoft.com/office/drawing/2014/main" id="{5E406E62-EC37-4AB7-8D5B-E998AEF09FA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8" name="5 CuadroTexto" hidden="1">
          <a:extLst>
            <a:ext uri="{FF2B5EF4-FFF2-40B4-BE49-F238E27FC236}">
              <a16:creationId xmlns="" xmlns:a16="http://schemas.microsoft.com/office/drawing/2014/main" id="{8379781D-0D13-45F3-B4BD-7963791E455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19" name="5 CuadroTexto" hidden="1">
          <a:extLst>
            <a:ext uri="{FF2B5EF4-FFF2-40B4-BE49-F238E27FC236}">
              <a16:creationId xmlns="" xmlns:a16="http://schemas.microsoft.com/office/drawing/2014/main" id="{01EC6D3F-DADB-4F73-8DA6-17C82503D65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0" name="5 CuadroTexto" hidden="1">
          <a:extLst>
            <a:ext uri="{FF2B5EF4-FFF2-40B4-BE49-F238E27FC236}">
              <a16:creationId xmlns="" xmlns:a16="http://schemas.microsoft.com/office/drawing/2014/main" id="{646D0C6E-83AF-4B2C-9EB4-21790C5CF3E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1" name="5 CuadroTexto" hidden="1">
          <a:extLst>
            <a:ext uri="{FF2B5EF4-FFF2-40B4-BE49-F238E27FC236}">
              <a16:creationId xmlns="" xmlns:a16="http://schemas.microsoft.com/office/drawing/2014/main" id="{65DD007D-F0F7-4BCA-BEE6-4831BD5694A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2" name="5 CuadroTexto" hidden="1">
          <a:extLst>
            <a:ext uri="{FF2B5EF4-FFF2-40B4-BE49-F238E27FC236}">
              <a16:creationId xmlns="" xmlns:a16="http://schemas.microsoft.com/office/drawing/2014/main" id="{51BCE390-F15E-485B-9B42-F542B5FD2C7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3" name="5 CuadroTexto" hidden="1">
          <a:extLst>
            <a:ext uri="{FF2B5EF4-FFF2-40B4-BE49-F238E27FC236}">
              <a16:creationId xmlns="" xmlns:a16="http://schemas.microsoft.com/office/drawing/2014/main" id="{F12FB3F1-C9D1-4E15-8EA5-8AC1EF46286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4" name="5 CuadroTexto" hidden="1">
          <a:extLst>
            <a:ext uri="{FF2B5EF4-FFF2-40B4-BE49-F238E27FC236}">
              <a16:creationId xmlns="" xmlns:a16="http://schemas.microsoft.com/office/drawing/2014/main" id="{98775562-E45B-463B-92B5-88E3E94BD93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5" name="5 CuadroTexto" hidden="1">
          <a:extLst>
            <a:ext uri="{FF2B5EF4-FFF2-40B4-BE49-F238E27FC236}">
              <a16:creationId xmlns="" xmlns:a16="http://schemas.microsoft.com/office/drawing/2014/main" id="{6D9228CB-C8A7-4FE2-8127-B51FFB9DD26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6" name="5 CuadroTexto" hidden="1">
          <a:extLst>
            <a:ext uri="{FF2B5EF4-FFF2-40B4-BE49-F238E27FC236}">
              <a16:creationId xmlns="" xmlns:a16="http://schemas.microsoft.com/office/drawing/2014/main" id="{0FF144E1-F399-482A-8B59-0A68D1F3D90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7" name="5 CuadroTexto" hidden="1">
          <a:extLst>
            <a:ext uri="{FF2B5EF4-FFF2-40B4-BE49-F238E27FC236}">
              <a16:creationId xmlns="" xmlns:a16="http://schemas.microsoft.com/office/drawing/2014/main" id="{58B01BC4-FDC1-4A94-ADFE-047214E4DAD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8" name="103 CuadroTexto" hidden="1">
          <a:extLst>
            <a:ext uri="{FF2B5EF4-FFF2-40B4-BE49-F238E27FC236}">
              <a16:creationId xmlns="" xmlns:a16="http://schemas.microsoft.com/office/drawing/2014/main" id="{E7DCC873-E53C-4518-B219-7F02E2DE6D0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29" name="2 CuadroTexto" hidden="1">
          <a:extLst>
            <a:ext uri="{FF2B5EF4-FFF2-40B4-BE49-F238E27FC236}">
              <a16:creationId xmlns="" xmlns:a16="http://schemas.microsoft.com/office/drawing/2014/main" id="{6787D60E-FC01-471F-8CAB-8CB7608EA05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0" name="106 CuadroTexto" hidden="1">
          <a:extLst>
            <a:ext uri="{FF2B5EF4-FFF2-40B4-BE49-F238E27FC236}">
              <a16:creationId xmlns="" xmlns:a16="http://schemas.microsoft.com/office/drawing/2014/main" id="{D6871A4A-9A26-4031-B25F-A5D67512043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1" name="2 CuadroTexto" hidden="1">
          <a:extLst>
            <a:ext uri="{FF2B5EF4-FFF2-40B4-BE49-F238E27FC236}">
              <a16:creationId xmlns="" xmlns:a16="http://schemas.microsoft.com/office/drawing/2014/main" id="{C5EEED46-DF58-4385-A604-19D52930156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2" name="5 CuadroTexto" hidden="1">
          <a:extLst>
            <a:ext uri="{FF2B5EF4-FFF2-40B4-BE49-F238E27FC236}">
              <a16:creationId xmlns="" xmlns:a16="http://schemas.microsoft.com/office/drawing/2014/main" id="{6094B9AD-B17C-45B8-90B2-FE10DF2D500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3" name="5 CuadroTexto" hidden="1">
          <a:extLst>
            <a:ext uri="{FF2B5EF4-FFF2-40B4-BE49-F238E27FC236}">
              <a16:creationId xmlns="" xmlns:a16="http://schemas.microsoft.com/office/drawing/2014/main" id="{F6132214-F0CD-40C1-98F9-029FB5AF686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4" name="5 CuadroTexto" hidden="1">
          <a:extLst>
            <a:ext uri="{FF2B5EF4-FFF2-40B4-BE49-F238E27FC236}">
              <a16:creationId xmlns="" xmlns:a16="http://schemas.microsoft.com/office/drawing/2014/main" id="{5571C58A-C3F0-46E7-A755-031A07FA9C3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5" name="5 CuadroTexto" hidden="1">
          <a:extLst>
            <a:ext uri="{FF2B5EF4-FFF2-40B4-BE49-F238E27FC236}">
              <a16:creationId xmlns="" xmlns:a16="http://schemas.microsoft.com/office/drawing/2014/main" id="{6FCC8D4B-F065-484D-A608-FA8C77FF19C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6" name="5 CuadroTexto" hidden="1">
          <a:extLst>
            <a:ext uri="{FF2B5EF4-FFF2-40B4-BE49-F238E27FC236}">
              <a16:creationId xmlns="" xmlns:a16="http://schemas.microsoft.com/office/drawing/2014/main" id="{E4F2C8B8-C156-4531-AFF7-F0AE441C82E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7" name="5 CuadroTexto" hidden="1">
          <a:extLst>
            <a:ext uri="{FF2B5EF4-FFF2-40B4-BE49-F238E27FC236}">
              <a16:creationId xmlns="" xmlns:a16="http://schemas.microsoft.com/office/drawing/2014/main" id="{73D62FEC-A031-4D39-91A7-C93A6AD2DFB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8" name="5 CuadroTexto" hidden="1">
          <a:extLst>
            <a:ext uri="{FF2B5EF4-FFF2-40B4-BE49-F238E27FC236}">
              <a16:creationId xmlns="" xmlns:a16="http://schemas.microsoft.com/office/drawing/2014/main" id="{E35BC6DC-C452-4DDB-9178-210048B222B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39" name="5 CuadroTexto" hidden="1">
          <a:extLst>
            <a:ext uri="{FF2B5EF4-FFF2-40B4-BE49-F238E27FC236}">
              <a16:creationId xmlns="" xmlns:a16="http://schemas.microsoft.com/office/drawing/2014/main" id="{6523FD3C-8354-4714-8607-4D2A237DE04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0" name="5 CuadroTexto" hidden="1">
          <a:extLst>
            <a:ext uri="{FF2B5EF4-FFF2-40B4-BE49-F238E27FC236}">
              <a16:creationId xmlns="" xmlns:a16="http://schemas.microsoft.com/office/drawing/2014/main" id="{E18FB3BA-E2A3-47C9-9616-C4CD265E36D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1" name="5 CuadroTexto" hidden="1">
          <a:extLst>
            <a:ext uri="{FF2B5EF4-FFF2-40B4-BE49-F238E27FC236}">
              <a16:creationId xmlns="" xmlns:a16="http://schemas.microsoft.com/office/drawing/2014/main" id="{F4679F1C-C247-4314-B267-C42DD0035F4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2" name="5 CuadroTexto" hidden="1">
          <a:extLst>
            <a:ext uri="{FF2B5EF4-FFF2-40B4-BE49-F238E27FC236}">
              <a16:creationId xmlns="" xmlns:a16="http://schemas.microsoft.com/office/drawing/2014/main" id="{574984DE-C5F3-4162-9225-7C588E6958A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3" name="5 CuadroTexto" hidden="1">
          <a:extLst>
            <a:ext uri="{FF2B5EF4-FFF2-40B4-BE49-F238E27FC236}">
              <a16:creationId xmlns="" xmlns:a16="http://schemas.microsoft.com/office/drawing/2014/main" id="{B50AC0C7-D160-4C45-951A-EDC5ADFF15D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4" name="5 CuadroTexto" hidden="1">
          <a:extLst>
            <a:ext uri="{FF2B5EF4-FFF2-40B4-BE49-F238E27FC236}">
              <a16:creationId xmlns="" xmlns:a16="http://schemas.microsoft.com/office/drawing/2014/main" id="{0A3EA010-BCF8-4933-A029-FD744D49220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5" name="5 CuadroTexto" hidden="1">
          <a:extLst>
            <a:ext uri="{FF2B5EF4-FFF2-40B4-BE49-F238E27FC236}">
              <a16:creationId xmlns="" xmlns:a16="http://schemas.microsoft.com/office/drawing/2014/main" id="{0C327A87-B663-43C6-A747-A958E07E744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6" name="5 CuadroTexto" hidden="1">
          <a:extLst>
            <a:ext uri="{FF2B5EF4-FFF2-40B4-BE49-F238E27FC236}">
              <a16:creationId xmlns="" xmlns:a16="http://schemas.microsoft.com/office/drawing/2014/main" id="{DC8DF815-7359-4446-A47D-5E2BBDA0607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7" name="5 CuadroTexto" hidden="1">
          <a:extLst>
            <a:ext uri="{FF2B5EF4-FFF2-40B4-BE49-F238E27FC236}">
              <a16:creationId xmlns="" xmlns:a16="http://schemas.microsoft.com/office/drawing/2014/main" id="{82009EA8-A4F1-42FB-AD8B-B0A1309BB30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8" name="1 CuadroTexto" hidden="1">
          <a:extLst>
            <a:ext uri="{FF2B5EF4-FFF2-40B4-BE49-F238E27FC236}">
              <a16:creationId xmlns="" xmlns:a16="http://schemas.microsoft.com/office/drawing/2014/main" id="{D858DC42-4EAA-4696-9DBA-6011F984DB0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49" name="3 CuadroTexto" hidden="1">
          <a:extLst>
            <a:ext uri="{FF2B5EF4-FFF2-40B4-BE49-F238E27FC236}">
              <a16:creationId xmlns="" xmlns:a16="http://schemas.microsoft.com/office/drawing/2014/main" id="{5658E31D-D945-4EBB-9986-E8499CAF9D7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0" name="5 CuadroTexto" hidden="1">
          <a:extLst>
            <a:ext uri="{FF2B5EF4-FFF2-40B4-BE49-F238E27FC236}">
              <a16:creationId xmlns="" xmlns:a16="http://schemas.microsoft.com/office/drawing/2014/main" id="{F47545D6-2D85-4F1D-A3C2-182E4379E63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1" name="5 CuadroTexto" hidden="1">
          <a:extLst>
            <a:ext uri="{FF2B5EF4-FFF2-40B4-BE49-F238E27FC236}">
              <a16:creationId xmlns="" xmlns:a16="http://schemas.microsoft.com/office/drawing/2014/main" id="{C91DAD79-6EA2-446B-8370-4C510E35E86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2" name="5 CuadroTexto" hidden="1">
          <a:extLst>
            <a:ext uri="{FF2B5EF4-FFF2-40B4-BE49-F238E27FC236}">
              <a16:creationId xmlns="" xmlns:a16="http://schemas.microsoft.com/office/drawing/2014/main" id="{E3189C79-4D43-471D-8C58-832EF558C91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3" name="5 CuadroTexto" hidden="1">
          <a:extLst>
            <a:ext uri="{FF2B5EF4-FFF2-40B4-BE49-F238E27FC236}">
              <a16:creationId xmlns="" xmlns:a16="http://schemas.microsoft.com/office/drawing/2014/main" id="{F8AF4AFD-5AE7-43E2-819D-364B7C9E99B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4" name="5 CuadroTexto" hidden="1">
          <a:extLst>
            <a:ext uri="{FF2B5EF4-FFF2-40B4-BE49-F238E27FC236}">
              <a16:creationId xmlns="" xmlns:a16="http://schemas.microsoft.com/office/drawing/2014/main" id="{FF9B0767-FACB-4F35-8723-28923E5EBDE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5" name="5 CuadroTexto" hidden="1">
          <a:extLst>
            <a:ext uri="{FF2B5EF4-FFF2-40B4-BE49-F238E27FC236}">
              <a16:creationId xmlns="" xmlns:a16="http://schemas.microsoft.com/office/drawing/2014/main" id="{9BB6AE9F-7495-4EF9-BFA5-9F315F6B006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6" name="5 CuadroTexto" hidden="1">
          <a:extLst>
            <a:ext uri="{FF2B5EF4-FFF2-40B4-BE49-F238E27FC236}">
              <a16:creationId xmlns="" xmlns:a16="http://schemas.microsoft.com/office/drawing/2014/main" id="{663F6382-F049-47A0-BE7C-C41FE660EE5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7" name="5 CuadroTexto" hidden="1">
          <a:extLst>
            <a:ext uri="{FF2B5EF4-FFF2-40B4-BE49-F238E27FC236}">
              <a16:creationId xmlns="" xmlns:a16="http://schemas.microsoft.com/office/drawing/2014/main" id="{15E6B4E8-B24E-4963-A975-8C6CD1995FF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8" name="5 CuadroTexto" hidden="1">
          <a:extLst>
            <a:ext uri="{FF2B5EF4-FFF2-40B4-BE49-F238E27FC236}">
              <a16:creationId xmlns="" xmlns:a16="http://schemas.microsoft.com/office/drawing/2014/main" id="{70C0CA31-C550-4073-9D66-7FE46409BA8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59" name="5 CuadroTexto" hidden="1">
          <a:extLst>
            <a:ext uri="{FF2B5EF4-FFF2-40B4-BE49-F238E27FC236}">
              <a16:creationId xmlns="" xmlns:a16="http://schemas.microsoft.com/office/drawing/2014/main" id="{2AF5E7F7-51EE-41F2-AB77-99940E7B2FF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0" name="5 CuadroTexto" hidden="1">
          <a:extLst>
            <a:ext uri="{FF2B5EF4-FFF2-40B4-BE49-F238E27FC236}">
              <a16:creationId xmlns="" xmlns:a16="http://schemas.microsoft.com/office/drawing/2014/main" id="{721B3779-A0BE-42EB-BE6B-1CB8D77674F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1" name="5 CuadroTexto" hidden="1">
          <a:extLst>
            <a:ext uri="{FF2B5EF4-FFF2-40B4-BE49-F238E27FC236}">
              <a16:creationId xmlns="" xmlns:a16="http://schemas.microsoft.com/office/drawing/2014/main" id="{79D5C60F-2482-4E81-AF59-0E72A2A9547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2" name="5 CuadroTexto" hidden="1">
          <a:extLst>
            <a:ext uri="{FF2B5EF4-FFF2-40B4-BE49-F238E27FC236}">
              <a16:creationId xmlns="" xmlns:a16="http://schemas.microsoft.com/office/drawing/2014/main" id="{B9864C23-76B0-4F4F-840B-19F83097421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3" name="5 CuadroTexto" hidden="1">
          <a:extLst>
            <a:ext uri="{FF2B5EF4-FFF2-40B4-BE49-F238E27FC236}">
              <a16:creationId xmlns="" xmlns:a16="http://schemas.microsoft.com/office/drawing/2014/main" id="{175B82E2-1F55-4578-A241-AFA44238D48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4" name="5 CuadroTexto" hidden="1">
          <a:extLst>
            <a:ext uri="{FF2B5EF4-FFF2-40B4-BE49-F238E27FC236}">
              <a16:creationId xmlns="" xmlns:a16="http://schemas.microsoft.com/office/drawing/2014/main" id="{B072A86A-B43A-47C7-A5A7-E636A82B1B4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5" name="5 CuadroTexto" hidden="1">
          <a:extLst>
            <a:ext uri="{FF2B5EF4-FFF2-40B4-BE49-F238E27FC236}">
              <a16:creationId xmlns="" xmlns:a16="http://schemas.microsoft.com/office/drawing/2014/main" id="{02924403-9157-49F5-8B48-FB1F99664BD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6" name="5 CuadroTexto" hidden="1">
          <a:extLst>
            <a:ext uri="{FF2B5EF4-FFF2-40B4-BE49-F238E27FC236}">
              <a16:creationId xmlns="" xmlns:a16="http://schemas.microsoft.com/office/drawing/2014/main" id="{F161151F-8DDA-4752-B8FC-2A8CB77E558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7" name="5 CuadroTexto" hidden="1">
          <a:extLst>
            <a:ext uri="{FF2B5EF4-FFF2-40B4-BE49-F238E27FC236}">
              <a16:creationId xmlns="" xmlns:a16="http://schemas.microsoft.com/office/drawing/2014/main" id="{F9D118C8-1717-423C-BEEC-FFA8C99B206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8" name="5 CuadroTexto" hidden="1">
          <a:extLst>
            <a:ext uri="{FF2B5EF4-FFF2-40B4-BE49-F238E27FC236}">
              <a16:creationId xmlns="" xmlns:a16="http://schemas.microsoft.com/office/drawing/2014/main" id="{B35B665A-8C8E-4D2F-936A-9473F228E56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69" name="5 CuadroTexto" hidden="1">
          <a:extLst>
            <a:ext uri="{FF2B5EF4-FFF2-40B4-BE49-F238E27FC236}">
              <a16:creationId xmlns="" xmlns:a16="http://schemas.microsoft.com/office/drawing/2014/main" id="{45FD9928-B543-482A-AB9C-B9EAE432F24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0" name="5 CuadroTexto" hidden="1">
          <a:extLst>
            <a:ext uri="{FF2B5EF4-FFF2-40B4-BE49-F238E27FC236}">
              <a16:creationId xmlns="" xmlns:a16="http://schemas.microsoft.com/office/drawing/2014/main" id="{2782CC5F-9825-4C6E-BF9B-964225C1F2C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1" name="5 CuadroTexto" hidden="1">
          <a:extLst>
            <a:ext uri="{FF2B5EF4-FFF2-40B4-BE49-F238E27FC236}">
              <a16:creationId xmlns="" xmlns:a16="http://schemas.microsoft.com/office/drawing/2014/main" id="{00B9F44B-83AE-41D1-ADEB-CC39689DA23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2" name="5 CuadroTexto" hidden="1">
          <a:extLst>
            <a:ext uri="{FF2B5EF4-FFF2-40B4-BE49-F238E27FC236}">
              <a16:creationId xmlns="" xmlns:a16="http://schemas.microsoft.com/office/drawing/2014/main" id="{F02B5FE7-0436-4495-AF7D-7BCC68E136A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3" name="5 CuadroTexto" hidden="1">
          <a:extLst>
            <a:ext uri="{FF2B5EF4-FFF2-40B4-BE49-F238E27FC236}">
              <a16:creationId xmlns="" xmlns:a16="http://schemas.microsoft.com/office/drawing/2014/main" id="{AB92E94A-52E6-4594-9D34-1419EB83194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4" name="5 CuadroTexto" hidden="1">
          <a:extLst>
            <a:ext uri="{FF2B5EF4-FFF2-40B4-BE49-F238E27FC236}">
              <a16:creationId xmlns="" xmlns:a16="http://schemas.microsoft.com/office/drawing/2014/main" id="{2DEA43B7-82A1-4565-90D5-DC699903171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5" name="5 CuadroTexto" hidden="1">
          <a:extLst>
            <a:ext uri="{FF2B5EF4-FFF2-40B4-BE49-F238E27FC236}">
              <a16:creationId xmlns="" xmlns:a16="http://schemas.microsoft.com/office/drawing/2014/main" id="{8E0CED99-A94F-4EC4-826C-FF7071BC18A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6" name="5 CuadroTexto" hidden="1">
          <a:extLst>
            <a:ext uri="{FF2B5EF4-FFF2-40B4-BE49-F238E27FC236}">
              <a16:creationId xmlns="" xmlns:a16="http://schemas.microsoft.com/office/drawing/2014/main" id="{9676A745-EC1B-4127-8EB9-D9D381FEEFF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7" name="5 CuadroTexto" hidden="1">
          <a:extLst>
            <a:ext uri="{FF2B5EF4-FFF2-40B4-BE49-F238E27FC236}">
              <a16:creationId xmlns="" xmlns:a16="http://schemas.microsoft.com/office/drawing/2014/main" id="{AF436744-948E-458C-B8C0-9A96F4A165D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8" name="5 CuadroTexto" hidden="1">
          <a:extLst>
            <a:ext uri="{FF2B5EF4-FFF2-40B4-BE49-F238E27FC236}">
              <a16:creationId xmlns="" xmlns:a16="http://schemas.microsoft.com/office/drawing/2014/main" id="{6877950B-9692-4CC5-AC6E-F78BEF0AD47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79" name="5 CuadroTexto" hidden="1">
          <a:extLst>
            <a:ext uri="{FF2B5EF4-FFF2-40B4-BE49-F238E27FC236}">
              <a16:creationId xmlns="" xmlns:a16="http://schemas.microsoft.com/office/drawing/2014/main" id="{7E5B4F26-3E42-47C5-B884-08C336A35C7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0" name="5 CuadroTexto" hidden="1">
          <a:extLst>
            <a:ext uri="{FF2B5EF4-FFF2-40B4-BE49-F238E27FC236}">
              <a16:creationId xmlns="" xmlns:a16="http://schemas.microsoft.com/office/drawing/2014/main" id="{3BC9D13A-BB38-4F7C-867F-F69506A7C27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1" name="5 CuadroTexto" hidden="1">
          <a:extLst>
            <a:ext uri="{FF2B5EF4-FFF2-40B4-BE49-F238E27FC236}">
              <a16:creationId xmlns="" xmlns:a16="http://schemas.microsoft.com/office/drawing/2014/main" id="{5C0F5766-AACA-4795-B388-096B11BCD98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2" name="2 CuadroTexto" hidden="1">
          <a:extLst>
            <a:ext uri="{FF2B5EF4-FFF2-40B4-BE49-F238E27FC236}">
              <a16:creationId xmlns="" xmlns:a16="http://schemas.microsoft.com/office/drawing/2014/main" id="{C88FC3BB-60E1-4D75-B2FC-CA0C657CAE6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3" name="5 CuadroTexto" hidden="1">
          <a:extLst>
            <a:ext uri="{FF2B5EF4-FFF2-40B4-BE49-F238E27FC236}">
              <a16:creationId xmlns="" xmlns:a16="http://schemas.microsoft.com/office/drawing/2014/main" id="{277A4201-5256-494E-8A66-20DD30292BE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4" name="5 CuadroTexto" hidden="1">
          <a:extLst>
            <a:ext uri="{FF2B5EF4-FFF2-40B4-BE49-F238E27FC236}">
              <a16:creationId xmlns="" xmlns:a16="http://schemas.microsoft.com/office/drawing/2014/main" id="{72BC33D4-40F8-4308-835E-CCED584BDEC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5" name="5 CuadroTexto" hidden="1">
          <a:extLst>
            <a:ext uri="{FF2B5EF4-FFF2-40B4-BE49-F238E27FC236}">
              <a16:creationId xmlns="" xmlns:a16="http://schemas.microsoft.com/office/drawing/2014/main" id="{C4F344F2-7672-4B10-9D6E-CCD04247374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6" name="5 CuadroTexto" hidden="1">
          <a:extLst>
            <a:ext uri="{FF2B5EF4-FFF2-40B4-BE49-F238E27FC236}">
              <a16:creationId xmlns="" xmlns:a16="http://schemas.microsoft.com/office/drawing/2014/main" id="{37E33E68-5639-4285-9F4E-8E2ED224473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7" name="5 CuadroTexto" hidden="1">
          <a:extLst>
            <a:ext uri="{FF2B5EF4-FFF2-40B4-BE49-F238E27FC236}">
              <a16:creationId xmlns="" xmlns:a16="http://schemas.microsoft.com/office/drawing/2014/main" id="{D563CD70-6651-4514-8209-A33814243C0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8" name="5 CuadroTexto" hidden="1">
          <a:extLst>
            <a:ext uri="{FF2B5EF4-FFF2-40B4-BE49-F238E27FC236}">
              <a16:creationId xmlns="" xmlns:a16="http://schemas.microsoft.com/office/drawing/2014/main" id="{0FABB49E-8F55-4D46-8D05-E1EFAFC00CD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89" name="5 CuadroTexto" hidden="1">
          <a:extLst>
            <a:ext uri="{FF2B5EF4-FFF2-40B4-BE49-F238E27FC236}">
              <a16:creationId xmlns="" xmlns:a16="http://schemas.microsoft.com/office/drawing/2014/main" id="{512E4CD6-3BE6-4BB3-9187-AC68D631F98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0" name="5 CuadroTexto" hidden="1">
          <a:extLst>
            <a:ext uri="{FF2B5EF4-FFF2-40B4-BE49-F238E27FC236}">
              <a16:creationId xmlns="" xmlns:a16="http://schemas.microsoft.com/office/drawing/2014/main" id="{33551785-397E-40EB-837F-206D36D376A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1" name="5 CuadroTexto" hidden="1">
          <a:extLst>
            <a:ext uri="{FF2B5EF4-FFF2-40B4-BE49-F238E27FC236}">
              <a16:creationId xmlns="" xmlns:a16="http://schemas.microsoft.com/office/drawing/2014/main" id="{709B6D01-2788-48EF-8748-67365602CC9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2" name="5 CuadroTexto" hidden="1">
          <a:extLst>
            <a:ext uri="{FF2B5EF4-FFF2-40B4-BE49-F238E27FC236}">
              <a16:creationId xmlns="" xmlns:a16="http://schemas.microsoft.com/office/drawing/2014/main" id="{07314182-CC76-4C38-AF4B-5B12A6C280A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3" name="5 CuadroTexto" hidden="1">
          <a:extLst>
            <a:ext uri="{FF2B5EF4-FFF2-40B4-BE49-F238E27FC236}">
              <a16:creationId xmlns="" xmlns:a16="http://schemas.microsoft.com/office/drawing/2014/main" id="{2DAF9335-87E7-4446-ACC6-A2721775E35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4" name="5 CuadroTexto" hidden="1">
          <a:extLst>
            <a:ext uri="{FF2B5EF4-FFF2-40B4-BE49-F238E27FC236}">
              <a16:creationId xmlns="" xmlns:a16="http://schemas.microsoft.com/office/drawing/2014/main" id="{338A5370-CA0C-4878-9E81-5B2B52C60B5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5" name="5 CuadroTexto" hidden="1">
          <a:extLst>
            <a:ext uri="{FF2B5EF4-FFF2-40B4-BE49-F238E27FC236}">
              <a16:creationId xmlns="" xmlns:a16="http://schemas.microsoft.com/office/drawing/2014/main" id="{E66FA0C0-BCD8-4F32-B4CF-950C46006B6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6" name="5 CuadroTexto" hidden="1">
          <a:extLst>
            <a:ext uri="{FF2B5EF4-FFF2-40B4-BE49-F238E27FC236}">
              <a16:creationId xmlns="" xmlns:a16="http://schemas.microsoft.com/office/drawing/2014/main" id="{DFD8A374-E157-49B3-845F-BC186B2456D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7" name="5 CuadroTexto" hidden="1">
          <a:extLst>
            <a:ext uri="{FF2B5EF4-FFF2-40B4-BE49-F238E27FC236}">
              <a16:creationId xmlns="" xmlns:a16="http://schemas.microsoft.com/office/drawing/2014/main" id="{B5246C7F-44B1-4568-9389-6121756F624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8" name="5 CuadroTexto" hidden="1">
          <a:extLst>
            <a:ext uri="{FF2B5EF4-FFF2-40B4-BE49-F238E27FC236}">
              <a16:creationId xmlns="" xmlns:a16="http://schemas.microsoft.com/office/drawing/2014/main" id="{143C6420-E2C0-4486-BE62-E21BA76890F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199" name="5 CuadroTexto" hidden="1">
          <a:extLst>
            <a:ext uri="{FF2B5EF4-FFF2-40B4-BE49-F238E27FC236}">
              <a16:creationId xmlns="" xmlns:a16="http://schemas.microsoft.com/office/drawing/2014/main" id="{67D22536-93A8-43D2-8566-96DA604B36E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0" name="5 CuadroTexto" hidden="1">
          <a:extLst>
            <a:ext uri="{FF2B5EF4-FFF2-40B4-BE49-F238E27FC236}">
              <a16:creationId xmlns="" xmlns:a16="http://schemas.microsoft.com/office/drawing/2014/main" id="{DFF6C215-3687-4CDA-BA1D-009F54D7A36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1" name="103 CuadroTexto" hidden="1">
          <a:extLst>
            <a:ext uri="{FF2B5EF4-FFF2-40B4-BE49-F238E27FC236}">
              <a16:creationId xmlns="" xmlns:a16="http://schemas.microsoft.com/office/drawing/2014/main" id="{753B55C0-B94C-4300-98DD-EF793C2553B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2" name="2 CuadroTexto" hidden="1">
          <a:extLst>
            <a:ext uri="{FF2B5EF4-FFF2-40B4-BE49-F238E27FC236}">
              <a16:creationId xmlns="" xmlns:a16="http://schemas.microsoft.com/office/drawing/2014/main" id="{02B7F0E2-6E85-49D0-9176-E4554D98C46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3" name="106 CuadroTexto" hidden="1">
          <a:extLst>
            <a:ext uri="{FF2B5EF4-FFF2-40B4-BE49-F238E27FC236}">
              <a16:creationId xmlns="" xmlns:a16="http://schemas.microsoft.com/office/drawing/2014/main" id="{B89FECB2-E5FF-4630-BFC5-4387AFB2353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4" name="2 CuadroTexto" hidden="1">
          <a:extLst>
            <a:ext uri="{FF2B5EF4-FFF2-40B4-BE49-F238E27FC236}">
              <a16:creationId xmlns="" xmlns:a16="http://schemas.microsoft.com/office/drawing/2014/main" id="{E5051CB3-8C33-4C01-A97F-C36E587EC86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5" name="5 CuadroTexto" hidden="1">
          <a:extLst>
            <a:ext uri="{FF2B5EF4-FFF2-40B4-BE49-F238E27FC236}">
              <a16:creationId xmlns="" xmlns:a16="http://schemas.microsoft.com/office/drawing/2014/main" id="{DEF55027-6A2E-4B06-B325-E89782A2096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6" name="5 CuadroTexto" hidden="1">
          <a:extLst>
            <a:ext uri="{FF2B5EF4-FFF2-40B4-BE49-F238E27FC236}">
              <a16:creationId xmlns="" xmlns:a16="http://schemas.microsoft.com/office/drawing/2014/main" id="{B5F8FB55-36FF-4048-8741-8535340908E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7" name="5 CuadroTexto" hidden="1">
          <a:extLst>
            <a:ext uri="{FF2B5EF4-FFF2-40B4-BE49-F238E27FC236}">
              <a16:creationId xmlns="" xmlns:a16="http://schemas.microsoft.com/office/drawing/2014/main" id="{FD6C128D-F8C4-4511-B530-109C8F35588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8" name="5 CuadroTexto" hidden="1">
          <a:extLst>
            <a:ext uri="{FF2B5EF4-FFF2-40B4-BE49-F238E27FC236}">
              <a16:creationId xmlns="" xmlns:a16="http://schemas.microsoft.com/office/drawing/2014/main" id="{A87ED0B7-7BC3-4417-A3A1-E48A63BCA99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09" name="5 CuadroTexto" hidden="1">
          <a:extLst>
            <a:ext uri="{FF2B5EF4-FFF2-40B4-BE49-F238E27FC236}">
              <a16:creationId xmlns="" xmlns:a16="http://schemas.microsoft.com/office/drawing/2014/main" id="{EBB89102-ECBA-4696-B092-E42EDEA098E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0" name="5 CuadroTexto" hidden="1">
          <a:extLst>
            <a:ext uri="{FF2B5EF4-FFF2-40B4-BE49-F238E27FC236}">
              <a16:creationId xmlns="" xmlns:a16="http://schemas.microsoft.com/office/drawing/2014/main" id="{D0BE4AF1-3AF9-4D48-A5D7-DE5A65987A3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1" name="5 CuadroTexto" hidden="1">
          <a:extLst>
            <a:ext uri="{FF2B5EF4-FFF2-40B4-BE49-F238E27FC236}">
              <a16:creationId xmlns="" xmlns:a16="http://schemas.microsoft.com/office/drawing/2014/main" id="{DEE957B6-052D-4970-A683-001A76C534A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2" name="5 CuadroTexto" hidden="1">
          <a:extLst>
            <a:ext uri="{FF2B5EF4-FFF2-40B4-BE49-F238E27FC236}">
              <a16:creationId xmlns="" xmlns:a16="http://schemas.microsoft.com/office/drawing/2014/main" id="{1753662E-4640-41E6-881F-CAFB7A88F5D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3" name="5 CuadroTexto" hidden="1">
          <a:extLst>
            <a:ext uri="{FF2B5EF4-FFF2-40B4-BE49-F238E27FC236}">
              <a16:creationId xmlns="" xmlns:a16="http://schemas.microsoft.com/office/drawing/2014/main" id="{9706FF61-3E30-4B43-AE4E-2C675DEC92B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4" name="5 CuadroTexto" hidden="1">
          <a:extLst>
            <a:ext uri="{FF2B5EF4-FFF2-40B4-BE49-F238E27FC236}">
              <a16:creationId xmlns="" xmlns:a16="http://schemas.microsoft.com/office/drawing/2014/main" id="{A0A03234-1C7C-4109-AA38-C9D26606348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5" name="5 CuadroTexto" hidden="1">
          <a:extLst>
            <a:ext uri="{FF2B5EF4-FFF2-40B4-BE49-F238E27FC236}">
              <a16:creationId xmlns="" xmlns:a16="http://schemas.microsoft.com/office/drawing/2014/main" id="{E396C2F9-6E83-47E7-83EA-4920C19EC0B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6" name="5 CuadroTexto" hidden="1">
          <a:extLst>
            <a:ext uri="{FF2B5EF4-FFF2-40B4-BE49-F238E27FC236}">
              <a16:creationId xmlns="" xmlns:a16="http://schemas.microsoft.com/office/drawing/2014/main" id="{792561C1-769D-4FD1-9BD2-E59993B15E7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7" name="5 CuadroTexto" hidden="1">
          <a:extLst>
            <a:ext uri="{FF2B5EF4-FFF2-40B4-BE49-F238E27FC236}">
              <a16:creationId xmlns="" xmlns:a16="http://schemas.microsoft.com/office/drawing/2014/main" id="{31FB9F6D-30D8-4EEF-91C6-1B00F811944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8" name="5 CuadroTexto" hidden="1">
          <a:extLst>
            <a:ext uri="{FF2B5EF4-FFF2-40B4-BE49-F238E27FC236}">
              <a16:creationId xmlns="" xmlns:a16="http://schemas.microsoft.com/office/drawing/2014/main" id="{8A86673F-05D5-4F7F-88D9-A11AFC35F77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19" name="5 CuadroTexto" hidden="1">
          <a:extLst>
            <a:ext uri="{FF2B5EF4-FFF2-40B4-BE49-F238E27FC236}">
              <a16:creationId xmlns="" xmlns:a16="http://schemas.microsoft.com/office/drawing/2014/main" id="{5A5A4CA3-D215-4D11-B67C-8B97678C0C6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0" name="5 CuadroTexto" hidden="1">
          <a:extLst>
            <a:ext uri="{FF2B5EF4-FFF2-40B4-BE49-F238E27FC236}">
              <a16:creationId xmlns="" xmlns:a16="http://schemas.microsoft.com/office/drawing/2014/main" id="{8E88288F-E224-474B-8421-BBF39DB9528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1" name="1 CuadroTexto" hidden="1">
          <a:extLst>
            <a:ext uri="{FF2B5EF4-FFF2-40B4-BE49-F238E27FC236}">
              <a16:creationId xmlns="" xmlns:a16="http://schemas.microsoft.com/office/drawing/2014/main" id="{D9D9568C-34A5-4FF7-8570-DED3201FEA7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2" name="3 CuadroTexto" hidden="1">
          <a:extLst>
            <a:ext uri="{FF2B5EF4-FFF2-40B4-BE49-F238E27FC236}">
              <a16:creationId xmlns="" xmlns:a16="http://schemas.microsoft.com/office/drawing/2014/main" id="{ABC2A28D-2A81-4187-A8D8-A8BC0AF2F9E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3" name="5 CuadroTexto" hidden="1">
          <a:extLst>
            <a:ext uri="{FF2B5EF4-FFF2-40B4-BE49-F238E27FC236}">
              <a16:creationId xmlns="" xmlns:a16="http://schemas.microsoft.com/office/drawing/2014/main" id="{DA68D9F0-0A75-4108-9E61-850F6C37099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4" name="5 CuadroTexto" hidden="1">
          <a:extLst>
            <a:ext uri="{FF2B5EF4-FFF2-40B4-BE49-F238E27FC236}">
              <a16:creationId xmlns="" xmlns:a16="http://schemas.microsoft.com/office/drawing/2014/main" id="{9366BB46-3301-4486-ADEE-1D0B17AC7A2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5" name="5 CuadroTexto" hidden="1">
          <a:extLst>
            <a:ext uri="{FF2B5EF4-FFF2-40B4-BE49-F238E27FC236}">
              <a16:creationId xmlns="" xmlns:a16="http://schemas.microsoft.com/office/drawing/2014/main" id="{CD7716F8-3E4F-49A4-9E25-656D57E3520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6" name="5 CuadroTexto" hidden="1">
          <a:extLst>
            <a:ext uri="{FF2B5EF4-FFF2-40B4-BE49-F238E27FC236}">
              <a16:creationId xmlns="" xmlns:a16="http://schemas.microsoft.com/office/drawing/2014/main" id="{BFBA7217-0935-4FD4-A0C6-9D66A7236CE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7" name="5 CuadroTexto" hidden="1">
          <a:extLst>
            <a:ext uri="{FF2B5EF4-FFF2-40B4-BE49-F238E27FC236}">
              <a16:creationId xmlns="" xmlns:a16="http://schemas.microsoft.com/office/drawing/2014/main" id="{5696A215-6FD5-44D2-AEC7-A7B607B93B2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8" name="5 CuadroTexto" hidden="1">
          <a:extLst>
            <a:ext uri="{FF2B5EF4-FFF2-40B4-BE49-F238E27FC236}">
              <a16:creationId xmlns="" xmlns:a16="http://schemas.microsoft.com/office/drawing/2014/main" id="{BD89B2BF-2C39-4A14-A438-1BAA9B1F532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29" name="5 CuadroTexto" hidden="1">
          <a:extLst>
            <a:ext uri="{FF2B5EF4-FFF2-40B4-BE49-F238E27FC236}">
              <a16:creationId xmlns="" xmlns:a16="http://schemas.microsoft.com/office/drawing/2014/main" id="{D0E2C9CF-2A4E-4250-8ABF-BDAACECC216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0" name="5 CuadroTexto" hidden="1">
          <a:extLst>
            <a:ext uri="{FF2B5EF4-FFF2-40B4-BE49-F238E27FC236}">
              <a16:creationId xmlns="" xmlns:a16="http://schemas.microsoft.com/office/drawing/2014/main" id="{92260739-EC50-4560-9C75-B65D4E55585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1" name="5 CuadroTexto" hidden="1">
          <a:extLst>
            <a:ext uri="{FF2B5EF4-FFF2-40B4-BE49-F238E27FC236}">
              <a16:creationId xmlns="" xmlns:a16="http://schemas.microsoft.com/office/drawing/2014/main" id="{E995A6CE-015F-4C7B-BF15-19BC0286ABE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2" name="5 CuadroTexto" hidden="1">
          <a:extLst>
            <a:ext uri="{FF2B5EF4-FFF2-40B4-BE49-F238E27FC236}">
              <a16:creationId xmlns="" xmlns:a16="http://schemas.microsoft.com/office/drawing/2014/main" id="{661B6C25-1295-46F2-8105-A19ED715637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3" name="5 CuadroTexto" hidden="1">
          <a:extLst>
            <a:ext uri="{FF2B5EF4-FFF2-40B4-BE49-F238E27FC236}">
              <a16:creationId xmlns="" xmlns:a16="http://schemas.microsoft.com/office/drawing/2014/main" id="{7761CEDE-F0C9-4EEE-B575-0FF1EA18E3D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4" name="5 CuadroTexto" hidden="1">
          <a:extLst>
            <a:ext uri="{FF2B5EF4-FFF2-40B4-BE49-F238E27FC236}">
              <a16:creationId xmlns="" xmlns:a16="http://schemas.microsoft.com/office/drawing/2014/main" id="{6F9DCF31-91EC-442D-94D5-F45223FD2E9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5" name="5 CuadroTexto" hidden="1">
          <a:extLst>
            <a:ext uri="{FF2B5EF4-FFF2-40B4-BE49-F238E27FC236}">
              <a16:creationId xmlns="" xmlns:a16="http://schemas.microsoft.com/office/drawing/2014/main" id="{01DB3E3B-D2C3-49E3-989B-DED7828AA9E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6" name="5 CuadroTexto" hidden="1">
          <a:extLst>
            <a:ext uri="{FF2B5EF4-FFF2-40B4-BE49-F238E27FC236}">
              <a16:creationId xmlns="" xmlns:a16="http://schemas.microsoft.com/office/drawing/2014/main" id="{EA94CC6D-C57E-457F-B078-7E138DF2A17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7" name="5 CuadroTexto" hidden="1">
          <a:extLst>
            <a:ext uri="{FF2B5EF4-FFF2-40B4-BE49-F238E27FC236}">
              <a16:creationId xmlns="" xmlns:a16="http://schemas.microsoft.com/office/drawing/2014/main" id="{FDF7C17C-299D-4EC0-81D4-F8ED1AD36B0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8" name="5 CuadroTexto" hidden="1">
          <a:extLst>
            <a:ext uri="{FF2B5EF4-FFF2-40B4-BE49-F238E27FC236}">
              <a16:creationId xmlns="" xmlns:a16="http://schemas.microsoft.com/office/drawing/2014/main" id="{A161788C-04CD-48C4-BA14-8CE42E94405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39" name="5 CuadroTexto" hidden="1">
          <a:extLst>
            <a:ext uri="{FF2B5EF4-FFF2-40B4-BE49-F238E27FC236}">
              <a16:creationId xmlns="" xmlns:a16="http://schemas.microsoft.com/office/drawing/2014/main" id="{B61CE85A-418A-492F-B35E-A939D33D2F0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0" name="5 CuadroTexto" hidden="1">
          <a:extLst>
            <a:ext uri="{FF2B5EF4-FFF2-40B4-BE49-F238E27FC236}">
              <a16:creationId xmlns="" xmlns:a16="http://schemas.microsoft.com/office/drawing/2014/main" id="{952A46AD-C8C3-478F-BFDF-BC25FC8FF1B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1" name="5 CuadroTexto" hidden="1">
          <a:extLst>
            <a:ext uri="{FF2B5EF4-FFF2-40B4-BE49-F238E27FC236}">
              <a16:creationId xmlns="" xmlns:a16="http://schemas.microsoft.com/office/drawing/2014/main" id="{436DEDC8-E496-4E55-88EC-94AC09287DE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2" name="5 CuadroTexto" hidden="1">
          <a:extLst>
            <a:ext uri="{FF2B5EF4-FFF2-40B4-BE49-F238E27FC236}">
              <a16:creationId xmlns="" xmlns:a16="http://schemas.microsoft.com/office/drawing/2014/main" id="{D7A4F03E-5AF8-4AE9-97DD-75E5A494D5E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3" name="5 CuadroTexto" hidden="1">
          <a:extLst>
            <a:ext uri="{FF2B5EF4-FFF2-40B4-BE49-F238E27FC236}">
              <a16:creationId xmlns="" xmlns:a16="http://schemas.microsoft.com/office/drawing/2014/main" id="{FA9CC63A-3B09-4DE8-94EA-9F0F2FFF206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4" name="5 CuadroTexto" hidden="1">
          <a:extLst>
            <a:ext uri="{FF2B5EF4-FFF2-40B4-BE49-F238E27FC236}">
              <a16:creationId xmlns="" xmlns:a16="http://schemas.microsoft.com/office/drawing/2014/main" id="{403FB588-E688-4110-A0C0-F6E37AD3193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5" name="5 CuadroTexto" hidden="1">
          <a:extLst>
            <a:ext uri="{FF2B5EF4-FFF2-40B4-BE49-F238E27FC236}">
              <a16:creationId xmlns="" xmlns:a16="http://schemas.microsoft.com/office/drawing/2014/main" id="{0F1ABDD5-B973-4210-8652-83BDD7D95F3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6" name="5 CuadroTexto" hidden="1">
          <a:extLst>
            <a:ext uri="{FF2B5EF4-FFF2-40B4-BE49-F238E27FC236}">
              <a16:creationId xmlns="" xmlns:a16="http://schemas.microsoft.com/office/drawing/2014/main" id="{C0805066-1DF9-4C74-8ABE-6D0A2CE3F49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7" name="5 CuadroTexto" hidden="1">
          <a:extLst>
            <a:ext uri="{FF2B5EF4-FFF2-40B4-BE49-F238E27FC236}">
              <a16:creationId xmlns="" xmlns:a16="http://schemas.microsoft.com/office/drawing/2014/main" id="{C0C57379-9BFC-47DE-A703-A88873F2B91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8" name="5 CuadroTexto" hidden="1">
          <a:extLst>
            <a:ext uri="{FF2B5EF4-FFF2-40B4-BE49-F238E27FC236}">
              <a16:creationId xmlns="" xmlns:a16="http://schemas.microsoft.com/office/drawing/2014/main" id="{2436896E-9BBA-40B9-B552-16CE19ACAEB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49" name="5 CuadroTexto" hidden="1">
          <a:extLst>
            <a:ext uri="{FF2B5EF4-FFF2-40B4-BE49-F238E27FC236}">
              <a16:creationId xmlns="" xmlns:a16="http://schemas.microsoft.com/office/drawing/2014/main" id="{5CD34E4F-FA13-46C0-8AED-46E263C5B4F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0" name="5 CuadroTexto" hidden="1">
          <a:extLst>
            <a:ext uri="{FF2B5EF4-FFF2-40B4-BE49-F238E27FC236}">
              <a16:creationId xmlns="" xmlns:a16="http://schemas.microsoft.com/office/drawing/2014/main" id="{80FD9E24-126C-4C26-A1CB-D640ED88A93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1" name="5 CuadroTexto" hidden="1">
          <a:extLst>
            <a:ext uri="{FF2B5EF4-FFF2-40B4-BE49-F238E27FC236}">
              <a16:creationId xmlns="" xmlns:a16="http://schemas.microsoft.com/office/drawing/2014/main" id="{26F1DD5E-6C8F-4C92-8CCE-602BE2D277F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2" name="5 CuadroTexto" hidden="1">
          <a:extLst>
            <a:ext uri="{FF2B5EF4-FFF2-40B4-BE49-F238E27FC236}">
              <a16:creationId xmlns="" xmlns:a16="http://schemas.microsoft.com/office/drawing/2014/main" id="{2A946DBB-716E-44A1-BBC8-52B7195D0B6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3" name="5 CuadroTexto" hidden="1">
          <a:extLst>
            <a:ext uri="{FF2B5EF4-FFF2-40B4-BE49-F238E27FC236}">
              <a16:creationId xmlns="" xmlns:a16="http://schemas.microsoft.com/office/drawing/2014/main" id="{36599A81-E6B5-40ED-AEF2-69BF8E9B823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4" name="5 CuadroTexto" hidden="1">
          <a:extLst>
            <a:ext uri="{FF2B5EF4-FFF2-40B4-BE49-F238E27FC236}">
              <a16:creationId xmlns="" xmlns:a16="http://schemas.microsoft.com/office/drawing/2014/main" id="{43C56CB7-2DDA-444E-8E61-FE188A74C18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5" name="2 CuadroTexto" hidden="1">
          <a:extLst>
            <a:ext uri="{FF2B5EF4-FFF2-40B4-BE49-F238E27FC236}">
              <a16:creationId xmlns="" xmlns:a16="http://schemas.microsoft.com/office/drawing/2014/main" id="{D3262E11-A1ED-4C43-A50C-A0590532A227}"/>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6" name="5 CuadroTexto" hidden="1">
          <a:extLst>
            <a:ext uri="{FF2B5EF4-FFF2-40B4-BE49-F238E27FC236}">
              <a16:creationId xmlns="" xmlns:a16="http://schemas.microsoft.com/office/drawing/2014/main" id="{7699AF9B-98A5-4CBA-BD46-47FF1655BE5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7" name="5 CuadroTexto" hidden="1">
          <a:extLst>
            <a:ext uri="{FF2B5EF4-FFF2-40B4-BE49-F238E27FC236}">
              <a16:creationId xmlns="" xmlns:a16="http://schemas.microsoft.com/office/drawing/2014/main" id="{B627B220-39FD-4563-B797-5B8D5418061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8" name="5 CuadroTexto" hidden="1">
          <a:extLst>
            <a:ext uri="{FF2B5EF4-FFF2-40B4-BE49-F238E27FC236}">
              <a16:creationId xmlns="" xmlns:a16="http://schemas.microsoft.com/office/drawing/2014/main" id="{819D52F3-9FA7-4986-A30C-35422C2896C4}"/>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59" name="5 CuadroTexto" hidden="1">
          <a:extLst>
            <a:ext uri="{FF2B5EF4-FFF2-40B4-BE49-F238E27FC236}">
              <a16:creationId xmlns="" xmlns:a16="http://schemas.microsoft.com/office/drawing/2014/main" id="{5A8BA5BB-0084-4E0C-AAD3-27B249D45A4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0" name="5 CuadroTexto" hidden="1">
          <a:extLst>
            <a:ext uri="{FF2B5EF4-FFF2-40B4-BE49-F238E27FC236}">
              <a16:creationId xmlns="" xmlns:a16="http://schemas.microsoft.com/office/drawing/2014/main" id="{AAFB7C4E-0305-4971-8BAE-65A080BCF17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1" name="5 CuadroTexto" hidden="1">
          <a:extLst>
            <a:ext uri="{FF2B5EF4-FFF2-40B4-BE49-F238E27FC236}">
              <a16:creationId xmlns="" xmlns:a16="http://schemas.microsoft.com/office/drawing/2014/main" id="{0BC396F5-DB3B-4093-91CD-D9FB87DDD57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2" name="5 CuadroTexto" hidden="1">
          <a:extLst>
            <a:ext uri="{FF2B5EF4-FFF2-40B4-BE49-F238E27FC236}">
              <a16:creationId xmlns="" xmlns:a16="http://schemas.microsoft.com/office/drawing/2014/main" id="{1DDC0848-9A54-47C6-A60C-F3B31E34939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3" name="5 CuadroTexto" hidden="1">
          <a:extLst>
            <a:ext uri="{FF2B5EF4-FFF2-40B4-BE49-F238E27FC236}">
              <a16:creationId xmlns="" xmlns:a16="http://schemas.microsoft.com/office/drawing/2014/main" id="{F223EFDA-1C6E-483C-9FF9-D392E3E06049}"/>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4" name="5 CuadroTexto" hidden="1">
          <a:extLst>
            <a:ext uri="{FF2B5EF4-FFF2-40B4-BE49-F238E27FC236}">
              <a16:creationId xmlns="" xmlns:a16="http://schemas.microsoft.com/office/drawing/2014/main" id="{A6B4826E-C836-4B3A-AF69-8D6F4619D9B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5" name="5 CuadroTexto" hidden="1">
          <a:extLst>
            <a:ext uri="{FF2B5EF4-FFF2-40B4-BE49-F238E27FC236}">
              <a16:creationId xmlns="" xmlns:a16="http://schemas.microsoft.com/office/drawing/2014/main" id="{C107B0FB-8B08-45D8-869A-55E5E446487E}"/>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6" name="5 CuadroTexto" hidden="1">
          <a:extLst>
            <a:ext uri="{FF2B5EF4-FFF2-40B4-BE49-F238E27FC236}">
              <a16:creationId xmlns="" xmlns:a16="http://schemas.microsoft.com/office/drawing/2014/main" id="{5F715FAA-6200-477E-B150-2B598B85501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7" name="5 CuadroTexto" hidden="1">
          <a:extLst>
            <a:ext uri="{FF2B5EF4-FFF2-40B4-BE49-F238E27FC236}">
              <a16:creationId xmlns="" xmlns:a16="http://schemas.microsoft.com/office/drawing/2014/main" id="{EEEE53F7-A89B-4912-88C0-6DF2FA34AE5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8" name="5 CuadroTexto" hidden="1">
          <a:extLst>
            <a:ext uri="{FF2B5EF4-FFF2-40B4-BE49-F238E27FC236}">
              <a16:creationId xmlns="" xmlns:a16="http://schemas.microsoft.com/office/drawing/2014/main" id="{5959F4DF-3600-49D5-9D21-221B7CFF755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69" name="5 CuadroTexto" hidden="1">
          <a:extLst>
            <a:ext uri="{FF2B5EF4-FFF2-40B4-BE49-F238E27FC236}">
              <a16:creationId xmlns="" xmlns:a16="http://schemas.microsoft.com/office/drawing/2014/main" id="{624E006D-F697-4B83-B1B0-E326BC649D1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0" name="5 CuadroTexto" hidden="1">
          <a:extLst>
            <a:ext uri="{FF2B5EF4-FFF2-40B4-BE49-F238E27FC236}">
              <a16:creationId xmlns="" xmlns:a16="http://schemas.microsoft.com/office/drawing/2014/main" id="{44D7F937-B92C-4530-8DBD-487AD16C399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1" name="5 CuadroTexto" hidden="1">
          <a:extLst>
            <a:ext uri="{FF2B5EF4-FFF2-40B4-BE49-F238E27FC236}">
              <a16:creationId xmlns="" xmlns:a16="http://schemas.microsoft.com/office/drawing/2014/main" id="{79E219D3-5C85-4095-AC88-8B50B0A4A336}"/>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2" name="5 CuadroTexto" hidden="1">
          <a:extLst>
            <a:ext uri="{FF2B5EF4-FFF2-40B4-BE49-F238E27FC236}">
              <a16:creationId xmlns="" xmlns:a16="http://schemas.microsoft.com/office/drawing/2014/main" id="{FF33E3A4-C323-4E75-8CA6-EC22E759A82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3" name="5 CuadroTexto" hidden="1">
          <a:extLst>
            <a:ext uri="{FF2B5EF4-FFF2-40B4-BE49-F238E27FC236}">
              <a16:creationId xmlns="" xmlns:a16="http://schemas.microsoft.com/office/drawing/2014/main" id="{B47892DD-DA6E-4E29-B01A-E8DDFEB909A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4" name="103 CuadroTexto" hidden="1">
          <a:extLst>
            <a:ext uri="{FF2B5EF4-FFF2-40B4-BE49-F238E27FC236}">
              <a16:creationId xmlns="" xmlns:a16="http://schemas.microsoft.com/office/drawing/2014/main" id="{0F5CCB85-0074-48B5-808F-7315EF4A796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5" name="2 CuadroTexto" hidden="1">
          <a:extLst>
            <a:ext uri="{FF2B5EF4-FFF2-40B4-BE49-F238E27FC236}">
              <a16:creationId xmlns="" xmlns:a16="http://schemas.microsoft.com/office/drawing/2014/main" id="{1F512FE8-F9E6-456D-B69E-22F47C1B9E5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6" name="106 CuadroTexto" hidden="1">
          <a:extLst>
            <a:ext uri="{FF2B5EF4-FFF2-40B4-BE49-F238E27FC236}">
              <a16:creationId xmlns="" xmlns:a16="http://schemas.microsoft.com/office/drawing/2014/main" id="{15E7D04D-4558-4BCB-BE9A-981937B591EA}"/>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7" name="2 CuadroTexto" hidden="1">
          <a:extLst>
            <a:ext uri="{FF2B5EF4-FFF2-40B4-BE49-F238E27FC236}">
              <a16:creationId xmlns="" xmlns:a16="http://schemas.microsoft.com/office/drawing/2014/main" id="{C869D0C3-9975-437D-8D65-95E9947B7D9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8" name="5 CuadroTexto" hidden="1">
          <a:extLst>
            <a:ext uri="{FF2B5EF4-FFF2-40B4-BE49-F238E27FC236}">
              <a16:creationId xmlns="" xmlns:a16="http://schemas.microsoft.com/office/drawing/2014/main" id="{3271B67F-A971-4A23-A56E-90CE970B50F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79" name="5 CuadroTexto" hidden="1">
          <a:extLst>
            <a:ext uri="{FF2B5EF4-FFF2-40B4-BE49-F238E27FC236}">
              <a16:creationId xmlns="" xmlns:a16="http://schemas.microsoft.com/office/drawing/2014/main" id="{891A6263-BD59-4058-A899-83DC1FAF1A6D}"/>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0" name="5 CuadroTexto" hidden="1">
          <a:extLst>
            <a:ext uri="{FF2B5EF4-FFF2-40B4-BE49-F238E27FC236}">
              <a16:creationId xmlns="" xmlns:a16="http://schemas.microsoft.com/office/drawing/2014/main" id="{FE88656F-4720-4C27-B26D-0DE2C1D5868B}"/>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1" name="5 CuadroTexto" hidden="1">
          <a:extLst>
            <a:ext uri="{FF2B5EF4-FFF2-40B4-BE49-F238E27FC236}">
              <a16:creationId xmlns="" xmlns:a16="http://schemas.microsoft.com/office/drawing/2014/main" id="{A719B6FA-FBB1-4F64-8BCF-239EB5A58D8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2" name="5 CuadroTexto" hidden="1">
          <a:extLst>
            <a:ext uri="{FF2B5EF4-FFF2-40B4-BE49-F238E27FC236}">
              <a16:creationId xmlns="" xmlns:a16="http://schemas.microsoft.com/office/drawing/2014/main" id="{DF24D02B-2DAB-4B33-BB40-43D075E3DDC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3" name="5 CuadroTexto" hidden="1">
          <a:extLst>
            <a:ext uri="{FF2B5EF4-FFF2-40B4-BE49-F238E27FC236}">
              <a16:creationId xmlns="" xmlns:a16="http://schemas.microsoft.com/office/drawing/2014/main" id="{023869B5-7A36-4677-AC27-95F23EABE7B3}"/>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4" name="5 CuadroTexto" hidden="1">
          <a:extLst>
            <a:ext uri="{FF2B5EF4-FFF2-40B4-BE49-F238E27FC236}">
              <a16:creationId xmlns="" xmlns:a16="http://schemas.microsoft.com/office/drawing/2014/main" id="{867F31ED-486E-4D51-9A22-062A18F110C0}"/>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5" name="5 CuadroTexto" hidden="1">
          <a:extLst>
            <a:ext uri="{FF2B5EF4-FFF2-40B4-BE49-F238E27FC236}">
              <a16:creationId xmlns="" xmlns:a16="http://schemas.microsoft.com/office/drawing/2014/main" id="{C3F0F0D0-6287-42FE-9458-3AFAC347B54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6" name="5 CuadroTexto" hidden="1">
          <a:extLst>
            <a:ext uri="{FF2B5EF4-FFF2-40B4-BE49-F238E27FC236}">
              <a16:creationId xmlns="" xmlns:a16="http://schemas.microsoft.com/office/drawing/2014/main" id="{8113E3AF-B3AF-4985-8B9A-4EB45FD26EB1}"/>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7" name="5 CuadroTexto" hidden="1">
          <a:extLst>
            <a:ext uri="{FF2B5EF4-FFF2-40B4-BE49-F238E27FC236}">
              <a16:creationId xmlns="" xmlns:a16="http://schemas.microsoft.com/office/drawing/2014/main" id="{9D3C8373-9D73-4DD8-90C0-3A919E868272}"/>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8" name="5 CuadroTexto" hidden="1">
          <a:extLst>
            <a:ext uri="{FF2B5EF4-FFF2-40B4-BE49-F238E27FC236}">
              <a16:creationId xmlns="" xmlns:a16="http://schemas.microsoft.com/office/drawing/2014/main" id="{F5CFA38A-8BB3-46CC-9354-199D1368B9A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89" name="5 CuadroTexto" hidden="1">
          <a:extLst>
            <a:ext uri="{FF2B5EF4-FFF2-40B4-BE49-F238E27FC236}">
              <a16:creationId xmlns="" xmlns:a16="http://schemas.microsoft.com/office/drawing/2014/main" id="{A1E4EFF9-150F-44AE-83C5-31F59CFF757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90" name="5 CuadroTexto" hidden="1">
          <a:extLst>
            <a:ext uri="{FF2B5EF4-FFF2-40B4-BE49-F238E27FC236}">
              <a16:creationId xmlns="" xmlns:a16="http://schemas.microsoft.com/office/drawing/2014/main" id="{9EF47FC0-96CC-4E27-AF42-8653BC2043BF}"/>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91" name="5 CuadroTexto" hidden="1">
          <a:extLst>
            <a:ext uri="{FF2B5EF4-FFF2-40B4-BE49-F238E27FC236}">
              <a16:creationId xmlns="" xmlns:a16="http://schemas.microsoft.com/office/drawing/2014/main" id="{5360B81B-257D-4907-8661-D01FBF5AC38C}"/>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92" name="5 CuadroTexto" hidden="1">
          <a:extLst>
            <a:ext uri="{FF2B5EF4-FFF2-40B4-BE49-F238E27FC236}">
              <a16:creationId xmlns="" xmlns:a16="http://schemas.microsoft.com/office/drawing/2014/main" id="{56FB9981-48A7-497A-BFEB-C2AAF3A478A5}"/>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779</xdr:row>
      <xdr:rowOff>0</xdr:rowOff>
    </xdr:from>
    <xdr:ext cx="192120" cy="264560"/>
    <xdr:sp macro="" textlink="">
      <xdr:nvSpPr>
        <xdr:cNvPr id="3293" name="5 CuadroTexto" hidden="1">
          <a:extLst>
            <a:ext uri="{FF2B5EF4-FFF2-40B4-BE49-F238E27FC236}">
              <a16:creationId xmlns="" xmlns:a16="http://schemas.microsoft.com/office/drawing/2014/main" id="{EAA88495-0359-4D18-A3EE-D90922158558}"/>
            </a:ext>
          </a:extLst>
        </xdr:cNvPr>
        <xdr:cNvSpPr txBox="1"/>
      </xdr:nvSpPr>
      <xdr:spPr>
        <a:xfrm>
          <a:off x="1218565" y="2073687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294" name="1 CuadroTexto" hidden="1">
          <a:extLst>
            <a:ext uri="{FF2B5EF4-FFF2-40B4-BE49-F238E27FC236}">
              <a16:creationId xmlns="" xmlns:a16="http://schemas.microsoft.com/office/drawing/2014/main" id="{FB5A9E0A-1469-49E5-A708-79792C1A3D0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295" name="3 CuadroTexto" hidden="1">
          <a:extLst>
            <a:ext uri="{FF2B5EF4-FFF2-40B4-BE49-F238E27FC236}">
              <a16:creationId xmlns="" xmlns:a16="http://schemas.microsoft.com/office/drawing/2014/main" id="{9804EE40-BD37-4DBF-BF20-7A9C76357CE3}"/>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296" name="5 CuadroTexto" hidden="1">
          <a:extLst>
            <a:ext uri="{FF2B5EF4-FFF2-40B4-BE49-F238E27FC236}">
              <a16:creationId xmlns="" xmlns:a16="http://schemas.microsoft.com/office/drawing/2014/main" id="{57D6894A-FE2B-46BD-973E-6E92C7A9ABDE}"/>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297" name="5 CuadroTexto" hidden="1">
          <a:extLst>
            <a:ext uri="{FF2B5EF4-FFF2-40B4-BE49-F238E27FC236}">
              <a16:creationId xmlns="" xmlns:a16="http://schemas.microsoft.com/office/drawing/2014/main" id="{1E7B9B4B-749B-4D6D-AD74-EBFF53EF9D36}"/>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298" name="5 CuadroTexto" hidden="1">
          <a:extLst>
            <a:ext uri="{FF2B5EF4-FFF2-40B4-BE49-F238E27FC236}">
              <a16:creationId xmlns="" xmlns:a16="http://schemas.microsoft.com/office/drawing/2014/main" id="{E076C0AB-46B4-4E8D-9E5D-21B34DBC01DE}"/>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299" name="5 CuadroTexto" hidden="1">
          <a:extLst>
            <a:ext uri="{FF2B5EF4-FFF2-40B4-BE49-F238E27FC236}">
              <a16:creationId xmlns="" xmlns:a16="http://schemas.microsoft.com/office/drawing/2014/main" id="{004DF309-A845-41CE-8B6C-F4D386A13921}"/>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0" name="5 CuadroTexto" hidden="1">
          <a:extLst>
            <a:ext uri="{FF2B5EF4-FFF2-40B4-BE49-F238E27FC236}">
              <a16:creationId xmlns="" xmlns:a16="http://schemas.microsoft.com/office/drawing/2014/main" id="{7779BD68-28B8-4FF7-973D-42BF25A1CAC3}"/>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1" name="5 CuadroTexto" hidden="1">
          <a:extLst>
            <a:ext uri="{FF2B5EF4-FFF2-40B4-BE49-F238E27FC236}">
              <a16:creationId xmlns="" xmlns:a16="http://schemas.microsoft.com/office/drawing/2014/main" id="{FB343B07-C625-4AA3-87EF-F27370486BD3}"/>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2" name="5 CuadroTexto" hidden="1">
          <a:extLst>
            <a:ext uri="{FF2B5EF4-FFF2-40B4-BE49-F238E27FC236}">
              <a16:creationId xmlns="" xmlns:a16="http://schemas.microsoft.com/office/drawing/2014/main" id="{3AC827E4-15DD-43FB-861A-987250812B96}"/>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3" name="5 CuadroTexto" hidden="1">
          <a:extLst>
            <a:ext uri="{FF2B5EF4-FFF2-40B4-BE49-F238E27FC236}">
              <a16:creationId xmlns="" xmlns:a16="http://schemas.microsoft.com/office/drawing/2014/main" id="{58C926C0-7EAB-4C02-945B-D82F91AD9300}"/>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4" name="5 CuadroTexto" hidden="1">
          <a:extLst>
            <a:ext uri="{FF2B5EF4-FFF2-40B4-BE49-F238E27FC236}">
              <a16:creationId xmlns="" xmlns:a16="http://schemas.microsoft.com/office/drawing/2014/main" id="{36BE5EE6-DE6F-404E-85A8-5D71FB5A7E2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5" name="5 CuadroTexto" hidden="1">
          <a:extLst>
            <a:ext uri="{FF2B5EF4-FFF2-40B4-BE49-F238E27FC236}">
              <a16:creationId xmlns="" xmlns:a16="http://schemas.microsoft.com/office/drawing/2014/main" id="{8A4EE2D8-1E5F-49AB-963E-23D8ED5B56CB}"/>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6" name="5 CuadroTexto" hidden="1">
          <a:extLst>
            <a:ext uri="{FF2B5EF4-FFF2-40B4-BE49-F238E27FC236}">
              <a16:creationId xmlns="" xmlns:a16="http://schemas.microsoft.com/office/drawing/2014/main" id="{C2B968E5-9443-4F47-AB0A-8C23A01515DF}"/>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7" name="5 CuadroTexto" hidden="1">
          <a:extLst>
            <a:ext uri="{FF2B5EF4-FFF2-40B4-BE49-F238E27FC236}">
              <a16:creationId xmlns="" xmlns:a16="http://schemas.microsoft.com/office/drawing/2014/main" id="{175C6089-B4D2-4D1B-949B-C16E3DE2CE1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8" name="5 CuadroTexto" hidden="1">
          <a:extLst>
            <a:ext uri="{FF2B5EF4-FFF2-40B4-BE49-F238E27FC236}">
              <a16:creationId xmlns="" xmlns:a16="http://schemas.microsoft.com/office/drawing/2014/main" id="{06551E22-2697-455D-8B81-1F5D6C797D28}"/>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09" name="5 CuadroTexto" hidden="1">
          <a:extLst>
            <a:ext uri="{FF2B5EF4-FFF2-40B4-BE49-F238E27FC236}">
              <a16:creationId xmlns="" xmlns:a16="http://schemas.microsoft.com/office/drawing/2014/main" id="{62D0E5A3-9050-4DAD-9CA6-53C559761D94}"/>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0" name="5 CuadroTexto" hidden="1">
          <a:extLst>
            <a:ext uri="{FF2B5EF4-FFF2-40B4-BE49-F238E27FC236}">
              <a16:creationId xmlns="" xmlns:a16="http://schemas.microsoft.com/office/drawing/2014/main" id="{1881B126-5BAE-413B-89FB-2748D079930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1" name="5 CuadroTexto" hidden="1">
          <a:extLst>
            <a:ext uri="{FF2B5EF4-FFF2-40B4-BE49-F238E27FC236}">
              <a16:creationId xmlns="" xmlns:a16="http://schemas.microsoft.com/office/drawing/2014/main" id="{DDF9B1E9-95EB-44A2-AFBA-3DA5064A0B1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2" name="5 CuadroTexto" hidden="1">
          <a:extLst>
            <a:ext uri="{FF2B5EF4-FFF2-40B4-BE49-F238E27FC236}">
              <a16:creationId xmlns="" xmlns:a16="http://schemas.microsoft.com/office/drawing/2014/main" id="{BFEB3A43-0F3F-415A-87D1-823FA26F1F3A}"/>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3" name="5 CuadroTexto" hidden="1">
          <a:extLst>
            <a:ext uri="{FF2B5EF4-FFF2-40B4-BE49-F238E27FC236}">
              <a16:creationId xmlns="" xmlns:a16="http://schemas.microsoft.com/office/drawing/2014/main" id="{D33992F0-CB40-4838-9E52-5F4C7EFB07A3}"/>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4" name="5 CuadroTexto" hidden="1">
          <a:extLst>
            <a:ext uri="{FF2B5EF4-FFF2-40B4-BE49-F238E27FC236}">
              <a16:creationId xmlns="" xmlns:a16="http://schemas.microsoft.com/office/drawing/2014/main" id="{3ABEF242-33AF-43F9-B81D-C35750E5D6CB}"/>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5" name="5 CuadroTexto" hidden="1">
          <a:extLst>
            <a:ext uri="{FF2B5EF4-FFF2-40B4-BE49-F238E27FC236}">
              <a16:creationId xmlns="" xmlns:a16="http://schemas.microsoft.com/office/drawing/2014/main" id="{57F1CD68-1925-43B8-9FEB-3D4A55413B9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6" name="5 CuadroTexto" hidden="1">
          <a:extLst>
            <a:ext uri="{FF2B5EF4-FFF2-40B4-BE49-F238E27FC236}">
              <a16:creationId xmlns="" xmlns:a16="http://schemas.microsoft.com/office/drawing/2014/main" id="{56E5AC26-AAE3-418F-BD50-4D73810D16C1}"/>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7" name="5 CuadroTexto" hidden="1">
          <a:extLst>
            <a:ext uri="{FF2B5EF4-FFF2-40B4-BE49-F238E27FC236}">
              <a16:creationId xmlns="" xmlns:a16="http://schemas.microsoft.com/office/drawing/2014/main" id="{3411BCB7-B1C4-4E2D-A0D9-EC63D675697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8" name="5 CuadroTexto" hidden="1">
          <a:extLst>
            <a:ext uri="{FF2B5EF4-FFF2-40B4-BE49-F238E27FC236}">
              <a16:creationId xmlns="" xmlns:a16="http://schemas.microsoft.com/office/drawing/2014/main" id="{2A6AB8AB-11F3-4201-A6F6-0130F63F0D3F}"/>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19" name="5 CuadroTexto" hidden="1">
          <a:extLst>
            <a:ext uri="{FF2B5EF4-FFF2-40B4-BE49-F238E27FC236}">
              <a16:creationId xmlns="" xmlns:a16="http://schemas.microsoft.com/office/drawing/2014/main" id="{FCC03DDD-0DEF-4285-AD39-40FBE8A7E1B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0" name="5 CuadroTexto" hidden="1">
          <a:extLst>
            <a:ext uri="{FF2B5EF4-FFF2-40B4-BE49-F238E27FC236}">
              <a16:creationId xmlns="" xmlns:a16="http://schemas.microsoft.com/office/drawing/2014/main" id="{FC0368F0-E6C4-4069-8D80-203B33176D16}"/>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1" name="5 CuadroTexto" hidden="1">
          <a:extLst>
            <a:ext uri="{FF2B5EF4-FFF2-40B4-BE49-F238E27FC236}">
              <a16:creationId xmlns="" xmlns:a16="http://schemas.microsoft.com/office/drawing/2014/main" id="{DDF94354-705A-4DD5-AA51-2ACA7EFCC70E}"/>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2" name="5 CuadroTexto" hidden="1">
          <a:extLst>
            <a:ext uri="{FF2B5EF4-FFF2-40B4-BE49-F238E27FC236}">
              <a16:creationId xmlns="" xmlns:a16="http://schemas.microsoft.com/office/drawing/2014/main" id="{65CD30E8-2BA0-422E-89DC-1AC9E2850556}"/>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3" name="5 CuadroTexto" hidden="1">
          <a:extLst>
            <a:ext uri="{FF2B5EF4-FFF2-40B4-BE49-F238E27FC236}">
              <a16:creationId xmlns="" xmlns:a16="http://schemas.microsoft.com/office/drawing/2014/main" id="{903D991D-F150-498D-B3C9-9C49033F0595}"/>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4" name="5 CuadroTexto" hidden="1">
          <a:extLst>
            <a:ext uri="{FF2B5EF4-FFF2-40B4-BE49-F238E27FC236}">
              <a16:creationId xmlns="" xmlns:a16="http://schemas.microsoft.com/office/drawing/2014/main" id="{5465FC33-D44B-4C2F-A2CB-90A1D43116CF}"/>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5" name="5 CuadroTexto" hidden="1">
          <a:extLst>
            <a:ext uri="{FF2B5EF4-FFF2-40B4-BE49-F238E27FC236}">
              <a16:creationId xmlns="" xmlns:a16="http://schemas.microsoft.com/office/drawing/2014/main" id="{88E62FF4-D509-450D-A90E-7C475FAEE18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6" name="5 CuadroTexto" hidden="1">
          <a:extLst>
            <a:ext uri="{FF2B5EF4-FFF2-40B4-BE49-F238E27FC236}">
              <a16:creationId xmlns="" xmlns:a16="http://schemas.microsoft.com/office/drawing/2014/main" id="{8B39F844-5D0F-4DAB-9A05-ED2D9E5A0204}"/>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7" name="5 CuadroTexto" hidden="1">
          <a:extLst>
            <a:ext uri="{FF2B5EF4-FFF2-40B4-BE49-F238E27FC236}">
              <a16:creationId xmlns="" xmlns:a16="http://schemas.microsoft.com/office/drawing/2014/main" id="{868D5D42-154F-4976-BE36-A253A8878280}"/>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8" name="2 CuadroTexto" hidden="1">
          <a:extLst>
            <a:ext uri="{FF2B5EF4-FFF2-40B4-BE49-F238E27FC236}">
              <a16:creationId xmlns="" xmlns:a16="http://schemas.microsoft.com/office/drawing/2014/main" id="{51BAAEF6-31B5-4AB1-966D-6119D55646C6}"/>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29" name="5 CuadroTexto" hidden="1">
          <a:extLst>
            <a:ext uri="{FF2B5EF4-FFF2-40B4-BE49-F238E27FC236}">
              <a16:creationId xmlns="" xmlns:a16="http://schemas.microsoft.com/office/drawing/2014/main" id="{05AC2749-872E-4C31-B641-F94C1E6AFC1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0" name="5 CuadroTexto" hidden="1">
          <a:extLst>
            <a:ext uri="{FF2B5EF4-FFF2-40B4-BE49-F238E27FC236}">
              <a16:creationId xmlns="" xmlns:a16="http://schemas.microsoft.com/office/drawing/2014/main" id="{CB74E653-71DD-4AC4-9473-ECFDEB36573E}"/>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1" name="5 CuadroTexto" hidden="1">
          <a:extLst>
            <a:ext uri="{FF2B5EF4-FFF2-40B4-BE49-F238E27FC236}">
              <a16:creationId xmlns="" xmlns:a16="http://schemas.microsoft.com/office/drawing/2014/main" id="{D878CA4A-2AA8-4551-B83D-6FCA504F15B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2" name="5 CuadroTexto" hidden="1">
          <a:extLst>
            <a:ext uri="{FF2B5EF4-FFF2-40B4-BE49-F238E27FC236}">
              <a16:creationId xmlns="" xmlns:a16="http://schemas.microsoft.com/office/drawing/2014/main" id="{611C2FF8-526A-4C6A-8A0D-FB9889AB71F8}"/>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3" name="5 CuadroTexto" hidden="1">
          <a:extLst>
            <a:ext uri="{FF2B5EF4-FFF2-40B4-BE49-F238E27FC236}">
              <a16:creationId xmlns="" xmlns:a16="http://schemas.microsoft.com/office/drawing/2014/main" id="{3D17D500-0877-400A-B782-DD6162E3BD7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4" name="5 CuadroTexto" hidden="1">
          <a:extLst>
            <a:ext uri="{FF2B5EF4-FFF2-40B4-BE49-F238E27FC236}">
              <a16:creationId xmlns="" xmlns:a16="http://schemas.microsoft.com/office/drawing/2014/main" id="{D65BA835-9D1D-423B-9B7D-1F1395A33E6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5" name="5 CuadroTexto" hidden="1">
          <a:extLst>
            <a:ext uri="{FF2B5EF4-FFF2-40B4-BE49-F238E27FC236}">
              <a16:creationId xmlns="" xmlns:a16="http://schemas.microsoft.com/office/drawing/2014/main" id="{444332B5-75CE-4257-9E8A-A2E6962F00E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6" name="5 CuadroTexto" hidden="1">
          <a:extLst>
            <a:ext uri="{FF2B5EF4-FFF2-40B4-BE49-F238E27FC236}">
              <a16:creationId xmlns="" xmlns:a16="http://schemas.microsoft.com/office/drawing/2014/main" id="{C4543166-C174-44E4-9B40-427F68647EB2}"/>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7" name="5 CuadroTexto" hidden="1">
          <a:extLst>
            <a:ext uri="{FF2B5EF4-FFF2-40B4-BE49-F238E27FC236}">
              <a16:creationId xmlns="" xmlns:a16="http://schemas.microsoft.com/office/drawing/2014/main" id="{8CEF011D-83C7-4E18-B3CC-E0BF2AF11E02}"/>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8" name="5 CuadroTexto" hidden="1">
          <a:extLst>
            <a:ext uri="{FF2B5EF4-FFF2-40B4-BE49-F238E27FC236}">
              <a16:creationId xmlns="" xmlns:a16="http://schemas.microsoft.com/office/drawing/2014/main" id="{1BFF775C-FA0C-4ACD-A232-A36C92B210F1}"/>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39" name="5 CuadroTexto" hidden="1">
          <a:extLst>
            <a:ext uri="{FF2B5EF4-FFF2-40B4-BE49-F238E27FC236}">
              <a16:creationId xmlns="" xmlns:a16="http://schemas.microsoft.com/office/drawing/2014/main" id="{DC45E56C-3405-4264-BA22-2A656353B37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0" name="5 CuadroTexto" hidden="1">
          <a:extLst>
            <a:ext uri="{FF2B5EF4-FFF2-40B4-BE49-F238E27FC236}">
              <a16:creationId xmlns="" xmlns:a16="http://schemas.microsoft.com/office/drawing/2014/main" id="{A6EF160C-7784-4124-BD08-5EB8F7D57EF2}"/>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1" name="5 CuadroTexto" hidden="1">
          <a:extLst>
            <a:ext uri="{FF2B5EF4-FFF2-40B4-BE49-F238E27FC236}">
              <a16:creationId xmlns="" xmlns:a16="http://schemas.microsoft.com/office/drawing/2014/main" id="{69119D24-86A9-48EC-9A6A-5BD9DB1CE32A}"/>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2" name="5 CuadroTexto" hidden="1">
          <a:extLst>
            <a:ext uri="{FF2B5EF4-FFF2-40B4-BE49-F238E27FC236}">
              <a16:creationId xmlns="" xmlns:a16="http://schemas.microsoft.com/office/drawing/2014/main" id="{BECB4103-3593-4B44-B733-856A4F4ABCB4}"/>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3" name="5 CuadroTexto" hidden="1">
          <a:extLst>
            <a:ext uri="{FF2B5EF4-FFF2-40B4-BE49-F238E27FC236}">
              <a16:creationId xmlns="" xmlns:a16="http://schemas.microsoft.com/office/drawing/2014/main" id="{232669BD-4E91-462B-9D7C-E72F6DE4281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4" name="5 CuadroTexto" hidden="1">
          <a:extLst>
            <a:ext uri="{FF2B5EF4-FFF2-40B4-BE49-F238E27FC236}">
              <a16:creationId xmlns="" xmlns:a16="http://schemas.microsoft.com/office/drawing/2014/main" id="{2BE24525-D3B9-4B6F-83CA-2DDD3FECDAE6}"/>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5" name="5 CuadroTexto" hidden="1">
          <a:extLst>
            <a:ext uri="{FF2B5EF4-FFF2-40B4-BE49-F238E27FC236}">
              <a16:creationId xmlns="" xmlns:a16="http://schemas.microsoft.com/office/drawing/2014/main" id="{98D72D31-69CC-4304-90E4-D689984F2823}"/>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6" name="5 CuadroTexto" hidden="1">
          <a:extLst>
            <a:ext uri="{FF2B5EF4-FFF2-40B4-BE49-F238E27FC236}">
              <a16:creationId xmlns="" xmlns:a16="http://schemas.microsoft.com/office/drawing/2014/main" id="{DD33F3E1-02BD-48EB-8FB4-510D6B75E22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7" name="103 CuadroTexto" hidden="1">
          <a:extLst>
            <a:ext uri="{FF2B5EF4-FFF2-40B4-BE49-F238E27FC236}">
              <a16:creationId xmlns="" xmlns:a16="http://schemas.microsoft.com/office/drawing/2014/main" id="{467EB598-3DC6-432F-83C4-48B4394C906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8" name="2 CuadroTexto" hidden="1">
          <a:extLst>
            <a:ext uri="{FF2B5EF4-FFF2-40B4-BE49-F238E27FC236}">
              <a16:creationId xmlns="" xmlns:a16="http://schemas.microsoft.com/office/drawing/2014/main" id="{0607C8F5-6771-4A6E-B7E4-873095BDC329}"/>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49" name="106 CuadroTexto" hidden="1">
          <a:extLst>
            <a:ext uri="{FF2B5EF4-FFF2-40B4-BE49-F238E27FC236}">
              <a16:creationId xmlns="" xmlns:a16="http://schemas.microsoft.com/office/drawing/2014/main" id="{B2678BC2-7AEE-4A18-B044-1906D73F28D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0" name="2 CuadroTexto" hidden="1">
          <a:extLst>
            <a:ext uri="{FF2B5EF4-FFF2-40B4-BE49-F238E27FC236}">
              <a16:creationId xmlns="" xmlns:a16="http://schemas.microsoft.com/office/drawing/2014/main" id="{4D81B6B2-5134-427A-BCD8-02DB601ADBD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1" name="5 CuadroTexto" hidden="1">
          <a:extLst>
            <a:ext uri="{FF2B5EF4-FFF2-40B4-BE49-F238E27FC236}">
              <a16:creationId xmlns="" xmlns:a16="http://schemas.microsoft.com/office/drawing/2014/main" id="{0A57E5EC-EC41-4DB5-95CB-D65BCFCAF475}"/>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2" name="5 CuadroTexto" hidden="1">
          <a:extLst>
            <a:ext uri="{FF2B5EF4-FFF2-40B4-BE49-F238E27FC236}">
              <a16:creationId xmlns="" xmlns:a16="http://schemas.microsoft.com/office/drawing/2014/main" id="{8D8E1DF0-6552-4209-8C7A-A532F7198D1D}"/>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3" name="5 CuadroTexto" hidden="1">
          <a:extLst>
            <a:ext uri="{FF2B5EF4-FFF2-40B4-BE49-F238E27FC236}">
              <a16:creationId xmlns="" xmlns:a16="http://schemas.microsoft.com/office/drawing/2014/main" id="{404D20B9-23EE-43A8-AF72-53227C79C1BA}"/>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4" name="5 CuadroTexto" hidden="1">
          <a:extLst>
            <a:ext uri="{FF2B5EF4-FFF2-40B4-BE49-F238E27FC236}">
              <a16:creationId xmlns="" xmlns:a16="http://schemas.microsoft.com/office/drawing/2014/main" id="{9A2150A3-646F-4977-A296-F8C3BFB1AF3E}"/>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5" name="5 CuadroTexto" hidden="1">
          <a:extLst>
            <a:ext uri="{FF2B5EF4-FFF2-40B4-BE49-F238E27FC236}">
              <a16:creationId xmlns="" xmlns:a16="http://schemas.microsoft.com/office/drawing/2014/main" id="{5A589FFE-D408-428A-BB1A-794FADFE8DAF}"/>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6" name="5 CuadroTexto" hidden="1">
          <a:extLst>
            <a:ext uri="{FF2B5EF4-FFF2-40B4-BE49-F238E27FC236}">
              <a16:creationId xmlns="" xmlns:a16="http://schemas.microsoft.com/office/drawing/2014/main" id="{F102BA71-FF66-41FF-B4FE-E129E865ADCD}"/>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7" name="5 CuadroTexto" hidden="1">
          <a:extLst>
            <a:ext uri="{FF2B5EF4-FFF2-40B4-BE49-F238E27FC236}">
              <a16:creationId xmlns="" xmlns:a16="http://schemas.microsoft.com/office/drawing/2014/main" id="{ED34EFE0-5E84-447E-8533-50485E5A4C8D}"/>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8" name="5 CuadroTexto" hidden="1">
          <a:extLst>
            <a:ext uri="{FF2B5EF4-FFF2-40B4-BE49-F238E27FC236}">
              <a16:creationId xmlns="" xmlns:a16="http://schemas.microsoft.com/office/drawing/2014/main" id="{2F0A431F-14EA-4594-8C61-08F24C200302}"/>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59" name="5 CuadroTexto" hidden="1">
          <a:extLst>
            <a:ext uri="{FF2B5EF4-FFF2-40B4-BE49-F238E27FC236}">
              <a16:creationId xmlns="" xmlns:a16="http://schemas.microsoft.com/office/drawing/2014/main" id="{232D6DA5-C469-483F-882C-C7471EBCECBD}"/>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60" name="5 CuadroTexto" hidden="1">
          <a:extLst>
            <a:ext uri="{FF2B5EF4-FFF2-40B4-BE49-F238E27FC236}">
              <a16:creationId xmlns="" xmlns:a16="http://schemas.microsoft.com/office/drawing/2014/main" id="{A6B83E8D-9C36-4BBD-BE84-123B65B4A95A}"/>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61" name="5 CuadroTexto" hidden="1">
          <a:extLst>
            <a:ext uri="{FF2B5EF4-FFF2-40B4-BE49-F238E27FC236}">
              <a16:creationId xmlns="" xmlns:a16="http://schemas.microsoft.com/office/drawing/2014/main" id="{473F4F9C-BA20-4AA0-9169-6673D614FBF4}"/>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62" name="5 CuadroTexto" hidden="1">
          <a:extLst>
            <a:ext uri="{FF2B5EF4-FFF2-40B4-BE49-F238E27FC236}">
              <a16:creationId xmlns="" xmlns:a16="http://schemas.microsoft.com/office/drawing/2014/main" id="{64DF2893-168E-44AA-B1AF-88BDE641FCF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63" name="5 CuadroTexto" hidden="1">
          <a:extLst>
            <a:ext uri="{FF2B5EF4-FFF2-40B4-BE49-F238E27FC236}">
              <a16:creationId xmlns="" xmlns:a16="http://schemas.microsoft.com/office/drawing/2014/main" id="{B87496B1-C4AA-47D6-A835-BDC67A674FB2}"/>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64" name="5 CuadroTexto" hidden="1">
          <a:extLst>
            <a:ext uri="{FF2B5EF4-FFF2-40B4-BE49-F238E27FC236}">
              <a16:creationId xmlns="" xmlns:a16="http://schemas.microsoft.com/office/drawing/2014/main" id="{2B8AADF3-C50A-401A-84DC-B643DDF6E427}"/>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65" name="5 CuadroTexto" hidden="1">
          <a:extLst>
            <a:ext uri="{FF2B5EF4-FFF2-40B4-BE49-F238E27FC236}">
              <a16:creationId xmlns="" xmlns:a16="http://schemas.microsoft.com/office/drawing/2014/main" id="{94A80636-65CF-419C-A1D8-4D0E86BED933}"/>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629</xdr:row>
      <xdr:rowOff>0</xdr:rowOff>
    </xdr:from>
    <xdr:ext cx="192120" cy="264560"/>
    <xdr:sp macro="" textlink="">
      <xdr:nvSpPr>
        <xdr:cNvPr id="3366" name="5 CuadroTexto" hidden="1">
          <a:extLst>
            <a:ext uri="{FF2B5EF4-FFF2-40B4-BE49-F238E27FC236}">
              <a16:creationId xmlns="" xmlns:a16="http://schemas.microsoft.com/office/drawing/2014/main" id="{975DA748-75CE-4100-A015-5C48290DEAFC}"/>
            </a:ext>
          </a:extLst>
        </xdr:cNvPr>
        <xdr:cNvSpPr txBox="1"/>
      </xdr:nvSpPr>
      <xdr:spPr>
        <a:xfrm>
          <a:off x="1218565" y="730377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67" name="1 CuadroTexto" hidden="1">
          <a:extLst>
            <a:ext uri="{FF2B5EF4-FFF2-40B4-BE49-F238E27FC236}">
              <a16:creationId xmlns="" xmlns:a16="http://schemas.microsoft.com/office/drawing/2014/main" id="{4F4E90A3-D0A3-41B3-868B-D157F78458A9}"/>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68" name="3 CuadroTexto" hidden="1">
          <a:extLst>
            <a:ext uri="{FF2B5EF4-FFF2-40B4-BE49-F238E27FC236}">
              <a16:creationId xmlns="" xmlns:a16="http://schemas.microsoft.com/office/drawing/2014/main" id="{964609A2-F44C-4024-96E9-37D7BA1C85A5}"/>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69" name="5 CuadroTexto" hidden="1">
          <a:extLst>
            <a:ext uri="{FF2B5EF4-FFF2-40B4-BE49-F238E27FC236}">
              <a16:creationId xmlns="" xmlns:a16="http://schemas.microsoft.com/office/drawing/2014/main" id="{AC00B8FA-120C-449C-A3E0-30E3B362E96A}"/>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0" name="5 CuadroTexto" hidden="1">
          <a:extLst>
            <a:ext uri="{FF2B5EF4-FFF2-40B4-BE49-F238E27FC236}">
              <a16:creationId xmlns="" xmlns:a16="http://schemas.microsoft.com/office/drawing/2014/main" id="{F348EE76-EE71-43E1-AC0D-19250E5D1ADE}"/>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1" name="5 CuadroTexto" hidden="1">
          <a:extLst>
            <a:ext uri="{FF2B5EF4-FFF2-40B4-BE49-F238E27FC236}">
              <a16:creationId xmlns="" xmlns:a16="http://schemas.microsoft.com/office/drawing/2014/main" id="{6E007923-1A57-4279-8325-7B49012CFFB1}"/>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2" name="5 CuadroTexto" hidden="1">
          <a:extLst>
            <a:ext uri="{FF2B5EF4-FFF2-40B4-BE49-F238E27FC236}">
              <a16:creationId xmlns="" xmlns:a16="http://schemas.microsoft.com/office/drawing/2014/main" id="{6A48EE1F-FFDF-43D2-BE2E-57B794DFB510}"/>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3" name="5 CuadroTexto" hidden="1">
          <a:extLst>
            <a:ext uri="{FF2B5EF4-FFF2-40B4-BE49-F238E27FC236}">
              <a16:creationId xmlns="" xmlns:a16="http://schemas.microsoft.com/office/drawing/2014/main" id="{8953D57A-8651-477A-9AFD-AB8D4D140B39}"/>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4" name="5 CuadroTexto" hidden="1">
          <a:extLst>
            <a:ext uri="{FF2B5EF4-FFF2-40B4-BE49-F238E27FC236}">
              <a16:creationId xmlns="" xmlns:a16="http://schemas.microsoft.com/office/drawing/2014/main" id="{9FFF4D7F-886B-4ABC-A5BE-D62281382A15}"/>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5" name="5 CuadroTexto" hidden="1">
          <a:extLst>
            <a:ext uri="{FF2B5EF4-FFF2-40B4-BE49-F238E27FC236}">
              <a16:creationId xmlns="" xmlns:a16="http://schemas.microsoft.com/office/drawing/2014/main" id="{AB7B522A-A724-4EDE-83F1-0DEF2A601CEB}"/>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6" name="5 CuadroTexto" hidden="1">
          <a:extLst>
            <a:ext uri="{FF2B5EF4-FFF2-40B4-BE49-F238E27FC236}">
              <a16:creationId xmlns="" xmlns:a16="http://schemas.microsoft.com/office/drawing/2014/main" id="{4A0E1BBF-A240-4D49-A407-A7B781EA765C}"/>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7" name="5 CuadroTexto" hidden="1">
          <a:extLst>
            <a:ext uri="{FF2B5EF4-FFF2-40B4-BE49-F238E27FC236}">
              <a16:creationId xmlns="" xmlns:a16="http://schemas.microsoft.com/office/drawing/2014/main" id="{DDE32425-FABF-4011-A0CB-F7499BE0072A}"/>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8" name="5 CuadroTexto" hidden="1">
          <a:extLst>
            <a:ext uri="{FF2B5EF4-FFF2-40B4-BE49-F238E27FC236}">
              <a16:creationId xmlns="" xmlns:a16="http://schemas.microsoft.com/office/drawing/2014/main" id="{03667873-53FF-4E7B-8A36-ED9B90342BB9}"/>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79" name="5 CuadroTexto" hidden="1">
          <a:extLst>
            <a:ext uri="{FF2B5EF4-FFF2-40B4-BE49-F238E27FC236}">
              <a16:creationId xmlns="" xmlns:a16="http://schemas.microsoft.com/office/drawing/2014/main" id="{B02B4C97-23FF-4210-9D4B-8A2C3A01EAAC}"/>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0" name="5 CuadroTexto" hidden="1">
          <a:extLst>
            <a:ext uri="{FF2B5EF4-FFF2-40B4-BE49-F238E27FC236}">
              <a16:creationId xmlns="" xmlns:a16="http://schemas.microsoft.com/office/drawing/2014/main" id="{7E7FD3BF-6A24-445D-A6DE-AFF4CEC825B5}"/>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1" name="5 CuadroTexto" hidden="1">
          <a:extLst>
            <a:ext uri="{FF2B5EF4-FFF2-40B4-BE49-F238E27FC236}">
              <a16:creationId xmlns="" xmlns:a16="http://schemas.microsoft.com/office/drawing/2014/main" id="{B67CDD6D-95A0-44CD-8AF9-ECDA6CEC7556}"/>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2" name="5 CuadroTexto" hidden="1">
          <a:extLst>
            <a:ext uri="{FF2B5EF4-FFF2-40B4-BE49-F238E27FC236}">
              <a16:creationId xmlns="" xmlns:a16="http://schemas.microsoft.com/office/drawing/2014/main" id="{F5257317-844E-451B-9A31-91E999B52F02}"/>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3" name="5 CuadroTexto" hidden="1">
          <a:extLst>
            <a:ext uri="{FF2B5EF4-FFF2-40B4-BE49-F238E27FC236}">
              <a16:creationId xmlns="" xmlns:a16="http://schemas.microsoft.com/office/drawing/2014/main" id="{264590DA-317D-46A6-BFB2-84B4841A6010}"/>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4" name="5 CuadroTexto" hidden="1">
          <a:extLst>
            <a:ext uri="{FF2B5EF4-FFF2-40B4-BE49-F238E27FC236}">
              <a16:creationId xmlns="" xmlns:a16="http://schemas.microsoft.com/office/drawing/2014/main" id="{27EF2159-0317-4361-A114-4C1F0EC2EA16}"/>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5" name="5 CuadroTexto" hidden="1">
          <a:extLst>
            <a:ext uri="{FF2B5EF4-FFF2-40B4-BE49-F238E27FC236}">
              <a16:creationId xmlns="" xmlns:a16="http://schemas.microsoft.com/office/drawing/2014/main" id="{F02E0FAB-86DD-4BA3-A658-3ACC7570EAB4}"/>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6" name="5 CuadroTexto" hidden="1">
          <a:extLst>
            <a:ext uri="{FF2B5EF4-FFF2-40B4-BE49-F238E27FC236}">
              <a16:creationId xmlns="" xmlns:a16="http://schemas.microsoft.com/office/drawing/2014/main" id="{FC2BEDF5-543C-4172-A75A-16B1C6F93864}"/>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7" name="5 CuadroTexto" hidden="1">
          <a:extLst>
            <a:ext uri="{FF2B5EF4-FFF2-40B4-BE49-F238E27FC236}">
              <a16:creationId xmlns="" xmlns:a16="http://schemas.microsoft.com/office/drawing/2014/main" id="{618C48F7-4B32-42E9-8089-AAF1512F5FF8}"/>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8" name="5 CuadroTexto" hidden="1">
          <a:extLst>
            <a:ext uri="{FF2B5EF4-FFF2-40B4-BE49-F238E27FC236}">
              <a16:creationId xmlns="" xmlns:a16="http://schemas.microsoft.com/office/drawing/2014/main" id="{C8EC3709-C675-4786-BE1C-F10018511BC1}"/>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89" name="5 CuadroTexto" hidden="1">
          <a:extLst>
            <a:ext uri="{FF2B5EF4-FFF2-40B4-BE49-F238E27FC236}">
              <a16:creationId xmlns="" xmlns:a16="http://schemas.microsoft.com/office/drawing/2014/main" id="{510253AB-6142-43C1-93FA-771FBC801E4F}"/>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0" name="5 CuadroTexto" hidden="1">
          <a:extLst>
            <a:ext uri="{FF2B5EF4-FFF2-40B4-BE49-F238E27FC236}">
              <a16:creationId xmlns="" xmlns:a16="http://schemas.microsoft.com/office/drawing/2014/main" id="{5135B8A7-3657-4F74-83BA-7B3EE6319070}"/>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1" name="5 CuadroTexto" hidden="1">
          <a:extLst>
            <a:ext uri="{FF2B5EF4-FFF2-40B4-BE49-F238E27FC236}">
              <a16:creationId xmlns="" xmlns:a16="http://schemas.microsoft.com/office/drawing/2014/main" id="{5DCB8F5A-A424-4AAB-836B-EEB69DFA109B}"/>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2" name="5 CuadroTexto" hidden="1">
          <a:extLst>
            <a:ext uri="{FF2B5EF4-FFF2-40B4-BE49-F238E27FC236}">
              <a16:creationId xmlns="" xmlns:a16="http://schemas.microsoft.com/office/drawing/2014/main" id="{A120CF1E-6C75-473A-AB8A-E8CAC6FD288A}"/>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3" name="5 CuadroTexto" hidden="1">
          <a:extLst>
            <a:ext uri="{FF2B5EF4-FFF2-40B4-BE49-F238E27FC236}">
              <a16:creationId xmlns="" xmlns:a16="http://schemas.microsoft.com/office/drawing/2014/main" id="{7F4B43E8-AE23-4C19-B3C6-A47996A052C7}"/>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4" name="5 CuadroTexto" hidden="1">
          <a:extLst>
            <a:ext uri="{FF2B5EF4-FFF2-40B4-BE49-F238E27FC236}">
              <a16:creationId xmlns="" xmlns:a16="http://schemas.microsoft.com/office/drawing/2014/main" id="{20873FEE-3DDE-4EE7-9E3C-D1B48A78F380}"/>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5" name="5 CuadroTexto" hidden="1">
          <a:extLst>
            <a:ext uri="{FF2B5EF4-FFF2-40B4-BE49-F238E27FC236}">
              <a16:creationId xmlns="" xmlns:a16="http://schemas.microsoft.com/office/drawing/2014/main" id="{C2810317-74E4-40E1-BD00-CC0DD2121D8B}"/>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6" name="5 CuadroTexto" hidden="1">
          <a:extLst>
            <a:ext uri="{FF2B5EF4-FFF2-40B4-BE49-F238E27FC236}">
              <a16:creationId xmlns="" xmlns:a16="http://schemas.microsoft.com/office/drawing/2014/main" id="{947699DD-5057-4B9E-9848-A5DE10F79498}"/>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7" name="5 CuadroTexto" hidden="1">
          <a:extLst>
            <a:ext uri="{FF2B5EF4-FFF2-40B4-BE49-F238E27FC236}">
              <a16:creationId xmlns="" xmlns:a16="http://schemas.microsoft.com/office/drawing/2014/main" id="{16782A61-009F-41A4-AA26-7DBEB5F727AB}"/>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8" name="5 CuadroTexto" hidden="1">
          <a:extLst>
            <a:ext uri="{FF2B5EF4-FFF2-40B4-BE49-F238E27FC236}">
              <a16:creationId xmlns="" xmlns:a16="http://schemas.microsoft.com/office/drawing/2014/main" id="{FB84950A-D238-4D11-A85F-E21660192E99}"/>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399" name="5 CuadroTexto" hidden="1">
          <a:extLst>
            <a:ext uri="{FF2B5EF4-FFF2-40B4-BE49-F238E27FC236}">
              <a16:creationId xmlns="" xmlns:a16="http://schemas.microsoft.com/office/drawing/2014/main" id="{5C7145F0-B878-438C-9D55-0D040DBB0DC7}"/>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0" name="5 CuadroTexto" hidden="1">
          <a:extLst>
            <a:ext uri="{FF2B5EF4-FFF2-40B4-BE49-F238E27FC236}">
              <a16:creationId xmlns="" xmlns:a16="http://schemas.microsoft.com/office/drawing/2014/main" id="{AD69DE1C-AB9C-45CB-B88A-FF4A3935D0B5}"/>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1" name="2 CuadroTexto" hidden="1">
          <a:extLst>
            <a:ext uri="{FF2B5EF4-FFF2-40B4-BE49-F238E27FC236}">
              <a16:creationId xmlns="" xmlns:a16="http://schemas.microsoft.com/office/drawing/2014/main" id="{60F0FE3C-3315-4D3D-B373-D02BA28D8833}"/>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2" name="5 CuadroTexto" hidden="1">
          <a:extLst>
            <a:ext uri="{FF2B5EF4-FFF2-40B4-BE49-F238E27FC236}">
              <a16:creationId xmlns="" xmlns:a16="http://schemas.microsoft.com/office/drawing/2014/main" id="{A76A0A8E-6BCF-41C5-93A8-0A0BDF5DEEF1}"/>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3" name="5 CuadroTexto" hidden="1">
          <a:extLst>
            <a:ext uri="{FF2B5EF4-FFF2-40B4-BE49-F238E27FC236}">
              <a16:creationId xmlns="" xmlns:a16="http://schemas.microsoft.com/office/drawing/2014/main" id="{216F96CE-6699-4E16-BBC4-0718F3F2C34A}"/>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4" name="5 CuadroTexto" hidden="1">
          <a:extLst>
            <a:ext uri="{FF2B5EF4-FFF2-40B4-BE49-F238E27FC236}">
              <a16:creationId xmlns="" xmlns:a16="http://schemas.microsoft.com/office/drawing/2014/main" id="{350978B5-713A-4F2C-B96D-815926DE8B5C}"/>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5" name="5 CuadroTexto" hidden="1">
          <a:extLst>
            <a:ext uri="{FF2B5EF4-FFF2-40B4-BE49-F238E27FC236}">
              <a16:creationId xmlns="" xmlns:a16="http://schemas.microsoft.com/office/drawing/2014/main" id="{FC34D182-E7FC-4EB0-A2B2-3F72E0D65A56}"/>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6" name="5 CuadroTexto" hidden="1">
          <a:extLst>
            <a:ext uri="{FF2B5EF4-FFF2-40B4-BE49-F238E27FC236}">
              <a16:creationId xmlns="" xmlns:a16="http://schemas.microsoft.com/office/drawing/2014/main" id="{7324C4FE-1F9F-4A4A-8739-82C3EA6CAF73}"/>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7" name="5 CuadroTexto" hidden="1">
          <a:extLst>
            <a:ext uri="{FF2B5EF4-FFF2-40B4-BE49-F238E27FC236}">
              <a16:creationId xmlns="" xmlns:a16="http://schemas.microsoft.com/office/drawing/2014/main" id="{97F79282-FAF9-488F-B1A3-2931FDE6F4DB}"/>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8" name="5 CuadroTexto" hidden="1">
          <a:extLst>
            <a:ext uri="{FF2B5EF4-FFF2-40B4-BE49-F238E27FC236}">
              <a16:creationId xmlns="" xmlns:a16="http://schemas.microsoft.com/office/drawing/2014/main" id="{70AA2C64-AE10-4993-96C7-7CC027CBEAD6}"/>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09" name="5 CuadroTexto" hidden="1">
          <a:extLst>
            <a:ext uri="{FF2B5EF4-FFF2-40B4-BE49-F238E27FC236}">
              <a16:creationId xmlns="" xmlns:a16="http://schemas.microsoft.com/office/drawing/2014/main" id="{39A9D797-D120-4003-9C52-A6464CC96DDC}"/>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0" name="5 CuadroTexto" hidden="1">
          <a:extLst>
            <a:ext uri="{FF2B5EF4-FFF2-40B4-BE49-F238E27FC236}">
              <a16:creationId xmlns="" xmlns:a16="http://schemas.microsoft.com/office/drawing/2014/main" id="{E1A7AD6E-B2FB-4CCA-99DC-6AA031CAB7A0}"/>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1" name="5 CuadroTexto" hidden="1">
          <a:extLst>
            <a:ext uri="{FF2B5EF4-FFF2-40B4-BE49-F238E27FC236}">
              <a16:creationId xmlns="" xmlns:a16="http://schemas.microsoft.com/office/drawing/2014/main" id="{A159841A-B223-4B3F-92A7-4EE52F0B9C18}"/>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2" name="5 CuadroTexto" hidden="1">
          <a:extLst>
            <a:ext uri="{FF2B5EF4-FFF2-40B4-BE49-F238E27FC236}">
              <a16:creationId xmlns="" xmlns:a16="http://schemas.microsoft.com/office/drawing/2014/main" id="{89A0B002-445D-47E0-ADE5-2CEB3DD9CEAB}"/>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3" name="5 CuadroTexto" hidden="1">
          <a:extLst>
            <a:ext uri="{FF2B5EF4-FFF2-40B4-BE49-F238E27FC236}">
              <a16:creationId xmlns="" xmlns:a16="http://schemas.microsoft.com/office/drawing/2014/main" id="{F7089C81-6849-4781-962B-5946B2803445}"/>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4" name="5 CuadroTexto" hidden="1">
          <a:extLst>
            <a:ext uri="{FF2B5EF4-FFF2-40B4-BE49-F238E27FC236}">
              <a16:creationId xmlns="" xmlns:a16="http://schemas.microsoft.com/office/drawing/2014/main" id="{E0970AF0-22D5-449F-A427-902192B5A18A}"/>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5" name="5 CuadroTexto" hidden="1">
          <a:extLst>
            <a:ext uri="{FF2B5EF4-FFF2-40B4-BE49-F238E27FC236}">
              <a16:creationId xmlns="" xmlns:a16="http://schemas.microsoft.com/office/drawing/2014/main" id="{F330E4C0-3DA7-4DBB-BC7C-C195709F514C}"/>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6" name="5 CuadroTexto" hidden="1">
          <a:extLst>
            <a:ext uri="{FF2B5EF4-FFF2-40B4-BE49-F238E27FC236}">
              <a16:creationId xmlns="" xmlns:a16="http://schemas.microsoft.com/office/drawing/2014/main" id="{AD346004-D556-4899-8376-D2712790872F}"/>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7" name="5 CuadroTexto" hidden="1">
          <a:extLst>
            <a:ext uri="{FF2B5EF4-FFF2-40B4-BE49-F238E27FC236}">
              <a16:creationId xmlns="" xmlns:a16="http://schemas.microsoft.com/office/drawing/2014/main" id="{C1675630-BC54-488E-9560-97FCD440B5F7}"/>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8" name="5 CuadroTexto" hidden="1">
          <a:extLst>
            <a:ext uri="{FF2B5EF4-FFF2-40B4-BE49-F238E27FC236}">
              <a16:creationId xmlns="" xmlns:a16="http://schemas.microsoft.com/office/drawing/2014/main" id="{E6FCFBF5-6002-45BC-BAC2-30AAFFFB03E5}"/>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19" name="5 CuadroTexto" hidden="1">
          <a:extLst>
            <a:ext uri="{FF2B5EF4-FFF2-40B4-BE49-F238E27FC236}">
              <a16:creationId xmlns="" xmlns:a16="http://schemas.microsoft.com/office/drawing/2014/main" id="{DD51D830-2C06-4AE1-AB5A-DD2EAE059A6F}"/>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0" name="103 CuadroTexto" hidden="1">
          <a:extLst>
            <a:ext uri="{FF2B5EF4-FFF2-40B4-BE49-F238E27FC236}">
              <a16:creationId xmlns="" xmlns:a16="http://schemas.microsoft.com/office/drawing/2014/main" id="{0BFAAE12-9841-497D-85A7-E661A4E5888E}"/>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1" name="2 CuadroTexto" hidden="1">
          <a:extLst>
            <a:ext uri="{FF2B5EF4-FFF2-40B4-BE49-F238E27FC236}">
              <a16:creationId xmlns="" xmlns:a16="http://schemas.microsoft.com/office/drawing/2014/main" id="{24CAA073-5675-4D8E-B434-4F492625E642}"/>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2" name="106 CuadroTexto" hidden="1">
          <a:extLst>
            <a:ext uri="{FF2B5EF4-FFF2-40B4-BE49-F238E27FC236}">
              <a16:creationId xmlns="" xmlns:a16="http://schemas.microsoft.com/office/drawing/2014/main" id="{F4AAD3E9-E945-4DB4-8B55-B63BB27F493F}"/>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3" name="2 CuadroTexto" hidden="1">
          <a:extLst>
            <a:ext uri="{FF2B5EF4-FFF2-40B4-BE49-F238E27FC236}">
              <a16:creationId xmlns="" xmlns:a16="http://schemas.microsoft.com/office/drawing/2014/main" id="{16F80D60-0EAD-43E2-81D6-1AF2D723C959}"/>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4" name="5 CuadroTexto" hidden="1">
          <a:extLst>
            <a:ext uri="{FF2B5EF4-FFF2-40B4-BE49-F238E27FC236}">
              <a16:creationId xmlns="" xmlns:a16="http://schemas.microsoft.com/office/drawing/2014/main" id="{BAE431D9-F59F-462A-AAE8-CEAE8BF33809}"/>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5" name="5 CuadroTexto" hidden="1">
          <a:extLst>
            <a:ext uri="{FF2B5EF4-FFF2-40B4-BE49-F238E27FC236}">
              <a16:creationId xmlns="" xmlns:a16="http://schemas.microsoft.com/office/drawing/2014/main" id="{DEC6BE75-B650-4542-A1BF-DC3718EF0F83}"/>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6" name="5 CuadroTexto" hidden="1">
          <a:extLst>
            <a:ext uri="{FF2B5EF4-FFF2-40B4-BE49-F238E27FC236}">
              <a16:creationId xmlns="" xmlns:a16="http://schemas.microsoft.com/office/drawing/2014/main" id="{57E217E8-EC41-454F-BA2C-B9A26B1492FE}"/>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7" name="5 CuadroTexto" hidden="1">
          <a:extLst>
            <a:ext uri="{FF2B5EF4-FFF2-40B4-BE49-F238E27FC236}">
              <a16:creationId xmlns="" xmlns:a16="http://schemas.microsoft.com/office/drawing/2014/main" id="{A24DA82E-DA49-4DCF-BB59-E5F2AF54A571}"/>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8" name="5 CuadroTexto" hidden="1">
          <a:extLst>
            <a:ext uri="{FF2B5EF4-FFF2-40B4-BE49-F238E27FC236}">
              <a16:creationId xmlns="" xmlns:a16="http://schemas.microsoft.com/office/drawing/2014/main" id="{D58C8BED-63FC-48B7-9350-D52340A27CBC}"/>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29" name="5 CuadroTexto" hidden="1">
          <a:extLst>
            <a:ext uri="{FF2B5EF4-FFF2-40B4-BE49-F238E27FC236}">
              <a16:creationId xmlns="" xmlns:a16="http://schemas.microsoft.com/office/drawing/2014/main" id="{2B804A46-D8B4-4A77-87D8-388F67DE3F66}"/>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0" name="5 CuadroTexto" hidden="1">
          <a:extLst>
            <a:ext uri="{FF2B5EF4-FFF2-40B4-BE49-F238E27FC236}">
              <a16:creationId xmlns="" xmlns:a16="http://schemas.microsoft.com/office/drawing/2014/main" id="{8C8E8331-F452-4792-9BAB-296DD91D8283}"/>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1" name="5 CuadroTexto" hidden="1">
          <a:extLst>
            <a:ext uri="{FF2B5EF4-FFF2-40B4-BE49-F238E27FC236}">
              <a16:creationId xmlns="" xmlns:a16="http://schemas.microsoft.com/office/drawing/2014/main" id="{974036C9-F852-4A82-96DD-B63579638FED}"/>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2" name="5 CuadroTexto" hidden="1">
          <a:extLst>
            <a:ext uri="{FF2B5EF4-FFF2-40B4-BE49-F238E27FC236}">
              <a16:creationId xmlns="" xmlns:a16="http://schemas.microsoft.com/office/drawing/2014/main" id="{CD5A434E-6BEE-40B7-BB42-90CF1F875428}"/>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3" name="5 CuadroTexto" hidden="1">
          <a:extLst>
            <a:ext uri="{FF2B5EF4-FFF2-40B4-BE49-F238E27FC236}">
              <a16:creationId xmlns="" xmlns:a16="http://schemas.microsoft.com/office/drawing/2014/main" id="{7BC65B23-DD00-4E95-8FA5-EF92143141D4}"/>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4" name="5 CuadroTexto" hidden="1">
          <a:extLst>
            <a:ext uri="{FF2B5EF4-FFF2-40B4-BE49-F238E27FC236}">
              <a16:creationId xmlns="" xmlns:a16="http://schemas.microsoft.com/office/drawing/2014/main" id="{B5960F2C-CF13-4753-9191-72EC13B02147}"/>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5" name="5 CuadroTexto" hidden="1">
          <a:extLst>
            <a:ext uri="{FF2B5EF4-FFF2-40B4-BE49-F238E27FC236}">
              <a16:creationId xmlns="" xmlns:a16="http://schemas.microsoft.com/office/drawing/2014/main" id="{CE00664F-CC85-42E7-B054-A65C6C4B71A5}"/>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6" name="5 CuadroTexto" hidden="1">
          <a:extLst>
            <a:ext uri="{FF2B5EF4-FFF2-40B4-BE49-F238E27FC236}">
              <a16:creationId xmlns="" xmlns:a16="http://schemas.microsoft.com/office/drawing/2014/main" id="{FF3F66E8-9A8E-45DD-909B-B941B30EED58}"/>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7" name="5 CuadroTexto" hidden="1">
          <a:extLst>
            <a:ext uri="{FF2B5EF4-FFF2-40B4-BE49-F238E27FC236}">
              <a16:creationId xmlns="" xmlns:a16="http://schemas.microsoft.com/office/drawing/2014/main" id="{266DDEBF-C75E-4765-AF95-5FAAD9255750}"/>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8" name="5 CuadroTexto" hidden="1">
          <a:extLst>
            <a:ext uri="{FF2B5EF4-FFF2-40B4-BE49-F238E27FC236}">
              <a16:creationId xmlns="" xmlns:a16="http://schemas.microsoft.com/office/drawing/2014/main" id="{14F7587F-2C66-49D2-B682-618624EE3569}"/>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752</xdr:row>
      <xdr:rowOff>0</xdr:rowOff>
    </xdr:from>
    <xdr:ext cx="192120" cy="264560"/>
    <xdr:sp macro="" textlink="">
      <xdr:nvSpPr>
        <xdr:cNvPr id="3439" name="5 CuadroTexto" hidden="1">
          <a:extLst>
            <a:ext uri="{FF2B5EF4-FFF2-40B4-BE49-F238E27FC236}">
              <a16:creationId xmlns="" xmlns:a16="http://schemas.microsoft.com/office/drawing/2014/main" id="{C777EB3F-1CEC-4944-82D5-87FA7380C9FF}"/>
            </a:ext>
          </a:extLst>
        </xdr:cNvPr>
        <xdr:cNvSpPr txBox="1"/>
      </xdr:nvSpPr>
      <xdr:spPr>
        <a:xfrm>
          <a:off x="1218565" y="1725739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0" name="255 CuadroTexto" hidden="1">
          <a:extLst>
            <a:ext uri="{FF2B5EF4-FFF2-40B4-BE49-F238E27FC236}">
              <a16:creationId xmlns="" xmlns:a16="http://schemas.microsoft.com/office/drawing/2014/main" id="{9967B107-1B1B-41D2-8031-E87FF0DCAA1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1" name="256 CuadroTexto" hidden="1">
          <a:extLst>
            <a:ext uri="{FF2B5EF4-FFF2-40B4-BE49-F238E27FC236}">
              <a16:creationId xmlns="" xmlns:a16="http://schemas.microsoft.com/office/drawing/2014/main" id="{2B4194DC-2D40-4533-9B56-66A2257D174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2" name="5 CuadroTexto" hidden="1">
          <a:extLst>
            <a:ext uri="{FF2B5EF4-FFF2-40B4-BE49-F238E27FC236}">
              <a16:creationId xmlns="" xmlns:a16="http://schemas.microsoft.com/office/drawing/2014/main" id="{5A4C283C-3BB1-46F7-AAAC-ECA53D5ABCF3}"/>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3" name="5 CuadroTexto" hidden="1">
          <a:extLst>
            <a:ext uri="{FF2B5EF4-FFF2-40B4-BE49-F238E27FC236}">
              <a16:creationId xmlns="" xmlns:a16="http://schemas.microsoft.com/office/drawing/2014/main" id="{BBF9AC56-FF2B-4E0E-A7F8-B95C8A8714A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4" name="5 CuadroTexto" hidden="1">
          <a:extLst>
            <a:ext uri="{FF2B5EF4-FFF2-40B4-BE49-F238E27FC236}">
              <a16:creationId xmlns="" xmlns:a16="http://schemas.microsoft.com/office/drawing/2014/main" id="{E0A67A7B-4C96-41DF-816F-FDB447F5402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5" name="5 CuadroTexto" hidden="1">
          <a:extLst>
            <a:ext uri="{FF2B5EF4-FFF2-40B4-BE49-F238E27FC236}">
              <a16:creationId xmlns="" xmlns:a16="http://schemas.microsoft.com/office/drawing/2014/main" id="{BDC2DCE5-6478-4D4D-97C5-CBC6232F201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6" name="5 CuadroTexto" hidden="1">
          <a:extLst>
            <a:ext uri="{FF2B5EF4-FFF2-40B4-BE49-F238E27FC236}">
              <a16:creationId xmlns="" xmlns:a16="http://schemas.microsoft.com/office/drawing/2014/main" id="{A0D9C3A4-B942-433C-9BCD-29863A5CDC9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7" name="5 CuadroTexto" hidden="1">
          <a:extLst>
            <a:ext uri="{FF2B5EF4-FFF2-40B4-BE49-F238E27FC236}">
              <a16:creationId xmlns="" xmlns:a16="http://schemas.microsoft.com/office/drawing/2014/main" id="{7C5D2F04-8975-4EA6-AE54-09885E817973}"/>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8" name="5 CuadroTexto" hidden="1">
          <a:extLst>
            <a:ext uri="{FF2B5EF4-FFF2-40B4-BE49-F238E27FC236}">
              <a16:creationId xmlns="" xmlns:a16="http://schemas.microsoft.com/office/drawing/2014/main" id="{11A778AE-14C6-4495-B5CF-ED883C4E108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49" name="5 CuadroTexto" hidden="1">
          <a:extLst>
            <a:ext uri="{FF2B5EF4-FFF2-40B4-BE49-F238E27FC236}">
              <a16:creationId xmlns="" xmlns:a16="http://schemas.microsoft.com/office/drawing/2014/main" id="{1AFAA783-6528-4815-B874-FBE0B72473A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0" name="5 CuadroTexto" hidden="1">
          <a:extLst>
            <a:ext uri="{FF2B5EF4-FFF2-40B4-BE49-F238E27FC236}">
              <a16:creationId xmlns="" xmlns:a16="http://schemas.microsoft.com/office/drawing/2014/main" id="{1554FFA9-5398-403C-AD9A-40DC65A03A1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1" name="5 CuadroTexto" hidden="1">
          <a:extLst>
            <a:ext uri="{FF2B5EF4-FFF2-40B4-BE49-F238E27FC236}">
              <a16:creationId xmlns="" xmlns:a16="http://schemas.microsoft.com/office/drawing/2014/main" id="{0ECE0F44-D15D-446B-8B47-27DFBC2106C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2" name="5 CuadroTexto" hidden="1">
          <a:extLst>
            <a:ext uri="{FF2B5EF4-FFF2-40B4-BE49-F238E27FC236}">
              <a16:creationId xmlns="" xmlns:a16="http://schemas.microsoft.com/office/drawing/2014/main" id="{B028E8AA-9729-44E1-A9DD-4D065D4BB12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3" name="5 CuadroTexto" hidden="1">
          <a:extLst>
            <a:ext uri="{FF2B5EF4-FFF2-40B4-BE49-F238E27FC236}">
              <a16:creationId xmlns="" xmlns:a16="http://schemas.microsoft.com/office/drawing/2014/main" id="{4700CDA8-0AB4-417B-B991-1030CA7355E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4" name="5 CuadroTexto" hidden="1">
          <a:extLst>
            <a:ext uri="{FF2B5EF4-FFF2-40B4-BE49-F238E27FC236}">
              <a16:creationId xmlns="" xmlns:a16="http://schemas.microsoft.com/office/drawing/2014/main" id="{ACA50E68-2AF4-4E06-9672-1801A678577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5" name="5 CuadroTexto" hidden="1">
          <a:extLst>
            <a:ext uri="{FF2B5EF4-FFF2-40B4-BE49-F238E27FC236}">
              <a16:creationId xmlns="" xmlns:a16="http://schemas.microsoft.com/office/drawing/2014/main" id="{67C713DA-51A1-4842-AE6B-55F9DE87329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6" name="5 CuadroTexto" hidden="1">
          <a:extLst>
            <a:ext uri="{FF2B5EF4-FFF2-40B4-BE49-F238E27FC236}">
              <a16:creationId xmlns="" xmlns:a16="http://schemas.microsoft.com/office/drawing/2014/main" id="{97F1E64C-DA4E-4043-AB39-455DBD65900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7" name="5 CuadroTexto" hidden="1">
          <a:extLst>
            <a:ext uri="{FF2B5EF4-FFF2-40B4-BE49-F238E27FC236}">
              <a16:creationId xmlns="" xmlns:a16="http://schemas.microsoft.com/office/drawing/2014/main" id="{8F200AFA-AB41-4372-A1D6-FBBDDBAEB68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8" name="5 CuadroTexto" hidden="1">
          <a:extLst>
            <a:ext uri="{FF2B5EF4-FFF2-40B4-BE49-F238E27FC236}">
              <a16:creationId xmlns="" xmlns:a16="http://schemas.microsoft.com/office/drawing/2014/main" id="{7125E18F-EBB5-4457-B61D-082FC97BE2A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59" name="5 CuadroTexto" hidden="1">
          <a:extLst>
            <a:ext uri="{FF2B5EF4-FFF2-40B4-BE49-F238E27FC236}">
              <a16:creationId xmlns="" xmlns:a16="http://schemas.microsoft.com/office/drawing/2014/main" id="{C088F0C0-0069-4FAD-A7A3-8164AAA3954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0" name="5 CuadroTexto" hidden="1">
          <a:extLst>
            <a:ext uri="{FF2B5EF4-FFF2-40B4-BE49-F238E27FC236}">
              <a16:creationId xmlns="" xmlns:a16="http://schemas.microsoft.com/office/drawing/2014/main" id="{9DA3B5BA-1E44-40E5-BD79-0C187F27BC8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1" name="5 CuadroTexto" hidden="1">
          <a:extLst>
            <a:ext uri="{FF2B5EF4-FFF2-40B4-BE49-F238E27FC236}">
              <a16:creationId xmlns="" xmlns:a16="http://schemas.microsoft.com/office/drawing/2014/main" id="{FBCA310A-FF2D-4090-9366-B993D090863A}"/>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2" name="5 CuadroTexto" hidden="1">
          <a:extLst>
            <a:ext uri="{FF2B5EF4-FFF2-40B4-BE49-F238E27FC236}">
              <a16:creationId xmlns="" xmlns:a16="http://schemas.microsoft.com/office/drawing/2014/main" id="{E3BDDA05-C742-4531-9776-A38B119B0EA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3" name="5 CuadroTexto" hidden="1">
          <a:extLst>
            <a:ext uri="{FF2B5EF4-FFF2-40B4-BE49-F238E27FC236}">
              <a16:creationId xmlns="" xmlns:a16="http://schemas.microsoft.com/office/drawing/2014/main" id="{9137C11C-0ADB-45BD-9EC4-3F8F15C4A22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4" name="5 CuadroTexto" hidden="1">
          <a:extLst>
            <a:ext uri="{FF2B5EF4-FFF2-40B4-BE49-F238E27FC236}">
              <a16:creationId xmlns="" xmlns:a16="http://schemas.microsoft.com/office/drawing/2014/main" id="{186B6617-2093-463D-B35A-E8E16F39C1F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5" name="5 CuadroTexto" hidden="1">
          <a:extLst>
            <a:ext uri="{FF2B5EF4-FFF2-40B4-BE49-F238E27FC236}">
              <a16:creationId xmlns="" xmlns:a16="http://schemas.microsoft.com/office/drawing/2014/main" id="{C40A80AB-EE81-4995-95AF-93880A5D98C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6" name="5 CuadroTexto" hidden="1">
          <a:extLst>
            <a:ext uri="{FF2B5EF4-FFF2-40B4-BE49-F238E27FC236}">
              <a16:creationId xmlns="" xmlns:a16="http://schemas.microsoft.com/office/drawing/2014/main" id="{39D53955-FF60-42D1-897F-9A0189AB411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7" name="5 CuadroTexto" hidden="1">
          <a:extLst>
            <a:ext uri="{FF2B5EF4-FFF2-40B4-BE49-F238E27FC236}">
              <a16:creationId xmlns="" xmlns:a16="http://schemas.microsoft.com/office/drawing/2014/main" id="{EFDF94ED-0024-40AD-9E70-63A4EB0AE71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8" name="5 CuadroTexto" hidden="1">
          <a:extLst>
            <a:ext uri="{FF2B5EF4-FFF2-40B4-BE49-F238E27FC236}">
              <a16:creationId xmlns="" xmlns:a16="http://schemas.microsoft.com/office/drawing/2014/main" id="{87AE9D0D-8C6D-42B6-9216-67862077DA6A}"/>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69" name="5 CuadroTexto" hidden="1">
          <a:extLst>
            <a:ext uri="{FF2B5EF4-FFF2-40B4-BE49-F238E27FC236}">
              <a16:creationId xmlns="" xmlns:a16="http://schemas.microsoft.com/office/drawing/2014/main" id="{9D245D5A-7A9F-4CA8-B670-9FBB0C0427E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0" name="5 CuadroTexto" hidden="1">
          <a:extLst>
            <a:ext uri="{FF2B5EF4-FFF2-40B4-BE49-F238E27FC236}">
              <a16:creationId xmlns="" xmlns:a16="http://schemas.microsoft.com/office/drawing/2014/main" id="{25AE1399-4231-437D-A0B7-4C7FDE261AC5}"/>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1" name="5 CuadroTexto" hidden="1">
          <a:extLst>
            <a:ext uri="{FF2B5EF4-FFF2-40B4-BE49-F238E27FC236}">
              <a16:creationId xmlns="" xmlns:a16="http://schemas.microsoft.com/office/drawing/2014/main" id="{4756F6E2-2B2B-4394-9AF9-2367AEE26D7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2" name="5 CuadroTexto" hidden="1">
          <a:extLst>
            <a:ext uri="{FF2B5EF4-FFF2-40B4-BE49-F238E27FC236}">
              <a16:creationId xmlns="" xmlns:a16="http://schemas.microsoft.com/office/drawing/2014/main" id="{2710DF5E-0AB2-479E-87CA-641B1C17DEC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3" name="5 CuadroTexto" hidden="1">
          <a:extLst>
            <a:ext uri="{FF2B5EF4-FFF2-40B4-BE49-F238E27FC236}">
              <a16:creationId xmlns="" xmlns:a16="http://schemas.microsoft.com/office/drawing/2014/main" id="{9AFC51AF-ED4B-4BF4-BD36-A101C2976B4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4" name="2 CuadroTexto" hidden="1">
          <a:extLst>
            <a:ext uri="{FF2B5EF4-FFF2-40B4-BE49-F238E27FC236}">
              <a16:creationId xmlns="" xmlns:a16="http://schemas.microsoft.com/office/drawing/2014/main" id="{E309D4C3-D579-4EFA-A760-5FA58B73B37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5" name="5 CuadroTexto" hidden="1">
          <a:extLst>
            <a:ext uri="{FF2B5EF4-FFF2-40B4-BE49-F238E27FC236}">
              <a16:creationId xmlns="" xmlns:a16="http://schemas.microsoft.com/office/drawing/2014/main" id="{975B94E5-933F-4E89-92A4-1D50A586A36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6" name="5 CuadroTexto" hidden="1">
          <a:extLst>
            <a:ext uri="{FF2B5EF4-FFF2-40B4-BE49-F238E27FC236}">
              <a16:creationId xmlns="" xmlns:a16="http://schemas.microsoft.com/office/drawing/2014/main" id="{8420B9D2-ECF4-4D1B-A62E-C768E1C0F815}"/>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7" name="5 CuadroTexto" hidden="1">
          <a:extLst>
            <a:ext uri="{FF2B5EF4-FFF2-40B4-BE49-F238E27FC236}">
              <a16:creationId xmlns="" xmlns:a16="http://schemas.microsoft.com/office/drawing/2014/main" id="{86D104FE-3847-4A25-89CF-60F72728CC02}"/>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8" name="5 CuadroTexto" hidden="1">
          <a:extLst>
            <a:ext uri="{FF2B5EF4-FFF2-40B4-BE49-F238E27FC236}">
              <a16:creationId xmlns="" xmlns:a16="http://schemas.microsoft.com/office/drawing/2014/main" id="{6C512715-C3A8-489E-AEBA-DA95C6F0F1B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79" name="5 CuadroTexto" hidden="1">
          <a:extLst>
            <a:ext uri="{FF2B5EF4-FFF2-40B4-BE49-F238E27FC236}">
              <a16:creationId xmlns="" xmlns:a16="http://schemas.microsoft.com/office/drawing/2014/main" id="{6C4B5A9F-A1C2-476F-A36B-E6ED36F3A00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0" name="5 CuadroTexto" hidden="1">
          <a:extLst>
            <a:ext uri="{FF2B5EF4-FFF2-40B4-BE49-F238E27FC236}">
              <a16:creationId xmlns="" xmlns:a16="http://schemas.microsoft.com/office/drawing/2014/main" id="{4E619291-FDBE-4B20-8556-B421E0289A35}"/>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1" name="5 CuadroTexto" hidden="1">
          <a:extLst>
            <a:ext uri="{FF2B5EF4-FFF2-40B4-BE49-F238E27FC236}">
              <a16:creationId xmlns="" xmlns:a16="http://schemas.microsoft.com/office/drawing/2014/main" id="{2F53DEA9-5CF8-40A4-8F80-1DC6159A4F0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2" name="5 CuadroTexto" hidden="1">
          <a:extLst>
            <a:ext uri="{FF2B5EF4-FFF2-40B4-BE49-F238E27FC236}">
              <a16:creationId xmlns="" xmlns:a16="http://schemas.microsoft.com/office/drawing/2014/main" id="{6ADE9EC3-21BE-453B-89C3-330A712D21C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3" name="5 CuadroTexto" hidden="1">
          <a:extLst>
            <a:ext uri="{FF2B5EF4-FFF2-40B4-BE49-F238E27FC236}">
              <a16:creationId xmlns="" xmlns:a16="http://schemas.microsoft.com/office/drawing/2014/main" id="{8D76F05B-1360-4EC3-8449-018F017805C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4" name="5 CuadroTexto" hidden="1">
          <a:extLst>
            <a:ext uri="{FF2B5EF4-FFF2-40B4-BE49-F238E27FC236}">
              <a16:creationId xmlns="" xmlns:a16="http://schemas.microsoft.com/office/drawing/2014/main" id="{39DFC8D5-4887-46AC-AF2F-EEA616E90196}"/>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5" name="5 CuadroTexto" hidden="1">
          <a:extLst>
            <a:ext uri="{FF2B5EF4-FFF2-40B4-BE49-F238E27FC236}">
              <a16:creationId xmlns="" xmlns:a16="http://schemas.microsoft.com/office/drawing/2014/main" id="{001DD74B-7F65-4268-933F-AF812DABFD4B}"/>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6" name="5 CuadroTexto" hidden="1">
          <a:extLst>
            <a:ext uri="{FF2B5EF4-FFF2-40B4-BE49-F238E27FC236}">
              <a16:creationId xmlns="" xmlns:a16="http://schemas.microsoft.com/office/drawing/2014/main" id="{91976D51-2DD4-46C7-A9C9-35CEE7CFA27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7" name="5 CuadroTexto" hidden="1">
          <a:extLst>
            <a:ext uri="{FF2B5EF4-FFF2-40B4-BE49-F238E27FC236}">
              <a16:creationId xmlns="" xmlns:a16="http://schemas.microsoft.com/office/drawing/2014/main" id="{D86DA30F-A41C-431F-98C4-8825DB4AB7A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8" name="5 CuadroTexto" hidden="1">
          <a:extLst>
            <a:ext uri="{FF2B5EF4-FFF2-40B4-BE49-F238E27FC236}">
              <a16:creationId xmlns="" xmlns:a16="http://schemas.microsoft.com/office/drawing/2014/main" id="{D381E387-196B-494A-8EEA-A6E36E6E6A0A}"/>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89" name="5 CuadroTexto" hidden="1">
          <a:extLst>
            <a:ext uri="{FF2B5EF4-FFF2-40B4-BE49-F238E27FC236}">
              <a16:creationId xmlns="" xmlns:a16="http://schemas.microsoft.com/office/drawing/2014/main" id="{694BADAA-8532-48D1-A4F1-06B4491D586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0" name="5 CuadroTexto" hidden="1">
          <a:extLst>
            <a:ext uri="{FF2B5EF4-FFF2-40B4-BE49-F238E27FC236}">
              <a16:creationId xmlns="" xmlns:a16="http://schemas.microsoft.com/office/drawing/2014/main" id="{5A57D197-1920-4237-A5CE-9800644F3EF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1" name="5 CuadroTexto" hidden="1">
          <a:extLst>
            <a:ext uri="{FF2B5EF4-FFF2-40B4-BE49-F238E27FC236}">
              <a16:creationId xmlns="" xmlns:a16="http://schemas.microsoft.com/office/drawing/2014/main" id="{58D777FB-3DAE-49B7-8FB2-738EB4D2544E}"/>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2" name="5 CuadroTexto" hidden="1">
          <a:extLst>
            <a:ext uri="{FF2B5EF4-FFF2-40B4-BE49-F238E27FC236}">
              <a16:creationId xmlns="" xmlns:a16="http://schemas.microsoft.com/office/drawing/2014/main" id="{648BC23E-11A6-483D-B1B1-CDFF6C89003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3" name="308 CuadroTexto" hidden="1">
          <a:extLst>
            <a:ext uri="{FF2B5EF4-FFF2-40B4-BE49-F238E27FC236}">
              <a16:creationId xmlns="" xmlns:a16="http://schemas.microsoft.com/office/drawing/2014/main" id="{69D5FA37-8F47-40C7-B5BF-78A80CA510B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4" name="2 CuadroTexto" hidden="1">
          <a:extLst>
            <a:ext uri="{FF2B5EF4-FFF2-40B4-BE49-F238E27FC236}">
              <a16:creationId xmlns="" xmlns:a16="http://schemas.microsoft.com/office/drawing/2014/main" id="{D17FD7EE-6C4D-4551-8AD1-E21B74A79421}"/>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5" name="310 CuadroTexto" hidden="1">
          <a:extLst>
            <a:ext uri="{FF2B5EF4-FFF2-40B4-BE49-F238E27FC236}">
              <a16:creationId xmlns="" xmlns:a16="http://schemas.microsoft.com/office/drawing/2014/main" id="{7F29F158-38DF-4881-9E49-90EE3F8CB7A2}"/>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6" name="2 CuadroTexto" hidden="1">
          <a:extLst>
            <a:ext uri="{FF2B5EF4-FFF2-40B4-BE49-F238E27FC236}">
              <a16:creationId xmlns="" xmlns:a16="http://schemas.microsoft.com/office/drawing/2014/main" id="{032AAB24-362B-45EF-B17B-EFF7C58CB38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7" name="5 CuadroTexto" hidden="1">
          <a:extLst>
            <a:ext uri="{FF2B5EF4-FFF2-40B4-BE49-F238E27FC236}">
              <a16:creationId xmlns="" xmlns:a16="http://schemas.microsoft.com/office/drawing/2014/main" id="{F078C5C5-64BF-435B-8342-5FBEC7536122}"/>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8" name="5 CuadroTexto" hidden="1">
          <a:extLst>
            <a:ext uri="{FF2B5EF4-FFF2-40B4-BE49-F238E27FC236}">
              <a16:creationId xmlns="" xmlns:a16="http://schemas.microsoft.com/office/drawing/2014/main" id="{F779BDA0-3C34-4855-A4A0-D6A6AA82768A}"/>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499" name="5 CuadroTexto" hidden="1">
          <a:extLst>
            <a:ext uri="{FF2B5EF4-FFF2-40B4-BE49-F238E27FC236}">
              <a16:creationId xmlns="" xmlns:a16="http://schemas.microsoft.com/office/drawing/2014/main" id="{F6CE491F-1E49-4F0D-A844-D9FD37A17C1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0" name="5 CuadroTexto" hidden="1">
          <a:extLst>
            <a:ext uri="{FF2B5EF4-FFF2-40B4-BE49-F238E27FC236}">
              <a16:creationId xmlns="" xmlns:a16="http://schemas.microsoft.com/office/drawing/2014/main" id="{B20B570D-E05B-4235-B8FA-02CE5C633D3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1" name="5 CuadroTexto" hidden="1">
          <a:extLst>
            <a:ext uri="{FF2B5EF4-FFF2-40B4-BE49-F238E27FC236}">
              <a16:creationId xmlns="" xmlns:a16="http://schemas.microsoft.com/office/drawing/2014/main" id="{A16B8191-5EC2-471A-8749-39E60F44C629}"/>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2" name="5 CuadroTexto" hidden="1">
          <a:extLst>
            <a:ext uri="{FF2B5EF4-FFF2-40B4-BE49-F238E27FC236}">
              <a16:creationId xmlns="" xmlns:a16="http://schemas.microsoft.com/office/drawing/2014/main" id="{81C0F7FC-F568-4729-A904-BF4708107BE8}"/>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3" name="5 CuadroTexto" hidden="1">
          <a:extLst>
            <a:ext uri="{FF2B5EF4-FFF2-40B4-BE49-F238E27FC236}">
              <a16:creationId xmlns="" xmlns:a16="http://schemas.microsoft.com/office/drawing/2014/main" id="{5A04B392-58FB-4896-8D55-EB854D595DC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4" name="5 CuadroTexto" hidden="1">
          <a:extLst>
            <a:ext uri="{FF2B5EF4-FFF2-40B4-BE49-F238E27FC236}">
              <a16:creationId xmlns="" xmlns:a16="http://schemas.microsoft.com/office/drawing/2014/main" id="{73FCFDE9-A0C0-41DC-A769-D2A4DFE940C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5" name="5 CuadroTexto" hidden="1">
          <a:extLst>
            <a:ext uri="{FF2B5EF4-FFF2-40B4-BE49-F238E27FC236}">
              <a16:creationId xmlns="" xmlns:a16="http://schemas.microsoft.com/office/drawing/2014/main" id="{D8614F0F-3C31-42C9-B738-6D7B2CCABE9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6" name="5 CuadroTexto" hidden="1">
          <a:extLst>
            <a:ext uri="{FF2B5EF4-FFF2-40B4-BE49-F238E27FC236}">
              <a16:creationId xmlns="" xmlns:a16="http://schemas.microsoft.com/office/drawing/2014/main" id="{2A468932-49E3-48F8-BEE9-CC0AB89545BC}"/>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7" name="5 CuadroTexto" hidden="1">
          <a:extLst>
            <a:ext uri="{FF2B5EF4-FFF2-40B4-BE49-F238E27FC236}">
              <a16:creationId xmlns="" xmlns:a16="http://schemas.microsoft.com/office/drawing/2014/main" id="{3390C33F-A6B4-43F1-8C31-70F532860684}"/>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8" name="5 CuadroTexto" hidden="1">
          <a:extLst>
            <a:ext uri="{FF2B5EF4-FFF2-40B4-BE49-F238E27FC236}">
              <a16:creationId xmlns="" xmlns:a16="http://schemas.microsoft.com/office/drawing/2014/main" id="{F04B0A9B-1069-4EDD-BA1E-206B6030E918}"/>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09" name="5 CuadroTexto" hidden="1">
          <a:extLst>
            <a:ext uri="{FF2B5EF4-FFF2-40B4-BE49-F238E27FC236}">
              <a16:creationId xmlns="" xmlns:a16="http://schemas.microsoft.com/office/drawing/2014/main" id="{C50B5912-A6AF-41D5-A940-FE89215DAC7F}"/>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10" name="5 CuadroTexto" hidden="1">
          <a:extLst>
            <a:ext uri="{FF2B5EF4-FFF2-40B4-BE49-F238E27FC236}">
              <a16:creationId xmlns="" xmlns:a16="http://schemas.microsoft.com/office/drawing/2014/main" id="{749C1D35-667D-4201-ABFD-09A773E36CF0}"/>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11" name="5 CuadroTexto" hidden="1">
          <a:extLst>
            <a:ext uri="{FF2B5EF4-FFF2-40B4-BE49-F238E27FC236}">
              <a16:creationId xmlns="" xmlns:a16="http://schemas.microsoft.com/office/drawing/2014/main" id="{F9E44809-3EDC-4C6D-9634-A330F381CB2D}"/>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779</xdr:row>
      <xdr:rowOff>0</xdr:rowOff>
    </xdr:from>
    <xdr:ext cx="184731" cy="264560"/>
    <xdr:sp macro="" textlink="">
      <xdr:nvSpPr>
        <xdr:cNvPr id="3512" name="5 CuadroTexto" hidden="1">
          <a:extLst>
            <a:ext uri="{FF2B5EF4-FFF2-40B4-BE49-F238E27FC236}">
              <a16:creationId xmlns="" xmlns:a16="http://schemas.microsoft.com/office/drawing/2014/main" id="{58116B57-B8A7-41D7-A0D2-94576AB69EE7}"/>
            </a:ext>
          </a:extLst>
        </xdr:cNvPr>
        <xdr:cNvSpPr txBox="1"/>
      </xdr:nvSpPr>
      <xdr:spPr>
        <a:xfrm>
          <a:off x="1156970" y="2073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13" name="1 CuadroTexto" hidden="1">
          <a:extLst>
            <a:ext uri="{FF2B5EF4-FFF2-40B4-BE49-F238E27FC236}">
              <a16:creationId xmlns="" xmlns:a16="http://schemas.microsoft.com/office/drawing/2014/main" id="{348A37C9-4FAA-49B5-94E7-348AC0294E6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14" name="3 CuadroTexto" hidden="1">
          <a:extLst>
            <a:ext uri="{FF2B5EF4-FFF2-40B4-BE49-F238E27FC236}">
              <a16:creationId xmlns="" xmlns:a16="http://schemas.microsoft.com/office/drawing/2014/main" id="{D1BB08FB-7EA9-476C-AEE8-02EFEFCF22AC}"/>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15" name="5 CuadroTexto" hidden="1">
          <a:extLst>
            <a:ext uri="{FF2B5EF4-FFF2-40B4-BE49-F238E27FC236}">
              <a16:creationId xmlns="" xmlns:a16="http://schemas.microsoft.com/office/drawing/2014/main" id="{86399769-B6AE-455F-A6A5-1C4FB022139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16" name="5 CuadroTexto" hidden="1">
          <a:extLst>
            <a:ext uri="{FF2B5EF4-FFF2-40B4-BE49-F238E27FC236}">
              <a16:creationId xmlns="" xmlns:a16="http://schemas.microsoft.com/office/drawing/2014/main" id="{FB5782F5-C725-48AB-ACD8-388DB20D993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17" name="5 CuadroTexto" hidden="1">
          <a:extLst>
            <a:ext uri="{FF2B5EF4-FFF2-40B4-BE49-F238E27FC236}">
              <a16:creationId xmlns="" xmlns:a16="http://schemas.microsoft.com/office/drawing/2014/main" id="{8E8AD46A-81E6-4884-AB93-10C1C8EEC9A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18" name="5 CuadroTexto" hidden="1">
          <a:extLst>
            <a:ext uri="{FF2B5EF4-FFF2-40B4-BE49-F238E27FC236}">
              <a16:creationId xmlns="" xmlns:a16="http://schemas.microsoft.com/office/drawing/2014/main" id="{287ABA2D-3C6C-49AB-A45B-DBC5027940A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19" name="5 CuadroTexto" hidden="1">
          <a:extLst>
            <a:ext uri="{FF2B5EF4-FFF2-40B4-BE49-F238E27FC236}">
              <a16:creationId xmlns="" xmlns:a16="http://schemas.microsoft.com/office/drawing/2014/main" id="{BCDBA0C4-0B32-4B64-94D9-E3F29D0A94D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0" name="5 CuadroTexto" hidden="1">
          <a:extLst>
            <a:ext uri="{FF2B5EF4-FFF2-40B4-BE49-F238E27FC236}">
              <a16:creationId xmlns="" xmlns:a16="http://schemas.microsoft.com/office/drawing/2014/main" id="{FE87FA0C-6DD6-49FA-9BB3-848EE78CDF6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1" name="5 CuadroTexto" hidden="1">
          <a:extLst>
            <a:ext uri="{FF2B5EF4-FFF2-40B4-BE49-F238E27FC236}">
              <a16:creationId xmlns="" xmlns:a16="http://schemas.microsoft.com/office/drawing/2014/main" id="{6D559610-47A5-4FD2-B43B-F230A85EEA8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2" name="5 CuadroTexto" hidden="1">
          <a:extLst>
            <a:ext uri="{FF2B5EF4-FFF2-40B4-BE49-F238E27FC236}">
              <a16:creationId xmlns="" xmlns:a16="http://schemas.microsoft.com/office/drawing/2014/main" id="{C9573812-2BA6-4735-B74E-89B5E3238E70}"/>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3" name="5 CuadroTexto" hidden="1">
          <a:extLst>
            <a:ext uri="{FF2B5EF4-FFF2-40B4-BE49-F238E27FC236}">
              <a16:creationId xmlns="" xmlns:a16="http://schemas.microsoft.com/office/drawing/2014/main" id="{70F3A4D0-EDA7-4551-A72C-6B43EE833D7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4" name="5 CuadroTexto" hidden="1">
          <a:extLst>
            <a:ext uri="{FF2B5EF4-FFF2-40B4-BE49-F238E27FC236}">
              <a16:creationId xmlns="" xmlns:a16="http://schemas.microsoft.com/office/drawing/2014/main" id="{6A177AD9-C157-4F27-8CA6-8F753CFCBC0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5" name="5 CuadroTexto" hidden="1">
          <a:extLst>
            <a:ext uri="{FF2B5EF4-FFF2-40B4-BE49-F238E27FC236}">
              <a16:creationId xmlns="" xmlns:a16="http://schemas.microsoft.com/office/drawing/2014/main" id="{E33EBAE7-937D-49FD-864B-455E2B61CD18}"/>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6" name="5 CuadroTexto" hidden="1">
          <a:extLst>
            <a:ext uri="{FF2B5EF4-FFF2-40B4-BE49-F238E27FC236}">
              <a16:creationId xmlns="" xmlns:a16="http://schemas.microsoft.com/office/drawing/2014/main" id="{5FB729F2-3552-4CB1-9BB2-4A4F3B0EEBEC}"/>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7" name="5 CuadroTexto" hidden="1">
          <a:extLst>
            <a:ext uri="{FF2B5EF4-FFF2-40B4-BE49-F238E27FC236}">
              <a16:creationId xmlns="" xmlns:a16="http://schemas.microsoft.com/office/drawing/2014/main" id="{E1BA97D7-02B0-4DC5-8B96-60A24B8D294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8" name="5 CuadroTexto" hidden="1">
          <a:extLst>
            <a:ext uri="{FF2B5EF4-FFF2-40B4-BE49-F238E27FC236}">
              <a16:creationId xmlns="" xmlns:a16="http://schemas.microsoft.com/office/drawing/2014/main" id="{D7F2DC24-4124-46C5-A64B-13F4882AE6F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29" name="5 CuadroTexto" hidden="1">
          <a:extLst>
            <a:ext uri="{FF2B5EF4-FFF2-40B4-BE49-F238E27FC236}">
              <a16:creationId xmlns="" xmlns:a16="http://schemas.microsoft.com/office/drawing/2014/main" id="{565890C7-77FF-40B1-A67D-3449B9930B8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0" name="5 CuadroTexto" hidden="1">
          <a:extLst>
            <a:ext uri="{FF2B5EF4-FFF2-40B4-BE49-F238E27FC236}">
              <a16:creationId xmlns="" xmlns:a16="http://schemas.microsoft.com/office/drawing/2014/main" id="{76126E47-F815-4C5A-8BAF-667579C68EF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1" name="5 CuadroTexto" hidden="1">
          <a:extLst>
            <a:ext uri="{FF2B5EF4-FFF2-40B4-BE49-F238E27FC236}">
              <a16:creationId xmlns="" xmlns:a16="http://schemas.microsoft.com/office/drawing/2014/main" id="{B920105D-60D7-4805-8D5C-FEFDF9438AF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2" name="5 CuadroTexto" hidden="1">
          <a:extLst>
            <a:ext uri="{FF2B5EF4-FFF2-40B4-BE49-F238E27FC236}">
              <a16:creationId xmlns="" xmlns:a16="http://schemas.microsoft.com/office/drawing/2014/main" id="{5E7C3005-8A5E-457F-9698-C551BE32219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3" name="5 CuadroTexto" hidden="1">
          <a:extLst>
            <a:ext uri="{FF2B5EF4-FFF2-40B4-BE49-F238E27FC236}">
              <a16:creationId xmlns="" xmlns:a16="http://schemas.microsoft.com/office/drawing/2014/main" id="{49E2A61B-463B-47F8-B1E6-F2D59EE8686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4" name="5 CuadroTexto" hidden="1">
          <a:extLst>
            <a:ext uri="{FF2B5EF4-FFF2-40B4-BE49-F238E27FC236}">
              <a16:creationId xmlns="" xmlns:a16="http://schemas.microsoft.com/office/drawing/2014/main" id="{A8CB06FC-C875-4172-99F8-5B456F48C98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5" name="5 CuadroTexto" hidden="1">
          <a:extLst>
            <a:ext uri="{FF2B5EF4-FFF2-40B4-BE49-F238E27FC236}">
              <a16:creationId xmlns="" xmlns:a16="http://schemas.microsoft.com/office/drawing/2014/main" id="{3D7F38C8-9C5D-4DE0-9E5E-581462D6EA2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6" name="5 CuadroTexto" hidden="1">
          <a:extLst>
            <a:ext uri="{FF2B5EF4-FFF2-40B4-BE49-F238E27FC236}">
              <a16:creationId xmlns="" xmlns:a16="http://schemas.microsoft.com/office/drawing/2014/main" id="{F5943978-73E2-4EE9-89A8-5FC9179FE8D6}"/>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7" name="5 CuadroTexto" hidden="1">
          <a:extLst>
            <a:ext uri="{FF2B5EF4-FFF2-40B4-BE49-F238E27FC236}">
              <a16:creationId xmlns="" xmlns:a16="http://schemas.microsoft.com/office/drawing/2014/main" id="{896F4609-0D06-4885-B9A9-46D1C705924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8" name="5 CuadroTexto" hidden="1">
          <a:extLst>
            <a:ext uri="{FF2B5EF4-FFF2-40B4-BE49-F238E27FC236}">
              <a16:creationId xmlns="" xmlns:a16="http://schemas.microsoft.com/office/drawing/2014/main" id="{40A3DBB0-28E8-462F-9CC6-67EAFC9CE57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39" name="5 CuadroTexto" hidden="1">
          <a:extLst>
            <a:ext uri="{FF2B5EF4-FFF2-40B4-BE49-F238E27FC236}">
              <a16:creationId xmlns="" xmlns:a16="http://schemas.microsoft.com/office/drawing/2014/main" id="{F9DADF66-5D28-4ADE-92D6-5122C4A1ECE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0" name="5 CuadroTexto" hidden="1">
          <a:extLst>
            <a:ext uri="{FF2B5EF4-FFF2-40B4-BE49-F238E27FC236}">
              <a16:creationId xmlns="" xmlns:a16="http://schemas.microsoft.com/office/drawing/2014/main" id="{73A54915-E903-4B7C-B593-AE211E46301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1" name="5 CuadroTexto" hidden="1">
          <a:extLst>
            <a:ext uri="{FF2B5EF4-FFF2-40B4-BE49-F238E27FC236}">
              <a16:creationId xmlns="" xmlns:a16="http://schemas.microsoft.com/office/drawing/2014/main" id="{15426BB2-028D-42A4-8E12-D41FA1E7F277}"/>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2" name="5 CuadroTexto" hidden="1">
          <a:extLst>
            <a:ext uri="{FF2B5EF4-FFF2-40B4-BE49-F238E27FC236}">
              <a16:creationId xmlns="" xmlns:a16="http://schemas.microsoft.com/office/drawing/2014/main" id="{A773FF26-DD6E-4835-9053-FDC7AB375D8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3" name="5 CuadroTexto" hidden="1">
          <a:extLst>
            <a:ext uri="{FF2B5EF4-FFF2-40B4-BE49-F238E27FC236}">
              <a16:creationId xmlns="" xmlns:a16="http://schemas.microsoft.com/office/drawing/2014/main" id="{F29738C5-A7DD-4333-A4E8-E4FEC3CCD8DE}"/>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4" name="5 CuadroTexto" hidden="1">
          <a:extLst>
            <a:ext uri="{FF2B5EF4-FFF2-40B4-BE49-F238E27FC236}">
              <a16:creationId xmlns="" xmlns:a16="http://schemas.microsoft.com/office/drawing/2014/main" id="{12B27D19-36F7-448E-A1AA-0D2A9569539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5" name="5 CuadroTexto" hidden="1">
          <a:extLst>
            <a:ext uri="{FF2B5EF4-FFF2-40B4-BE49-F238E27FC236}">
              <a16:creationId xmlns="" xmlns:a16="http://schemas.microsoft.com/office/drawing/2014/main" id="{ABF9CB3F-7C11-4C3C-8EB5-9298F96F912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6" name="5 CuadroTexto" hidden="1">
          <a:extLst>
            <a:ext uri="{FF2B5EF4-FFF2-40B4-BE49-F238E27FC236}">
              <a16:creationId xmlns="" xmlns:a16="http://schemas.microsoft.com/office/drawing/2014/main" id="{A20B4331-7F8F-4726-948C-4484F729A9B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7" name="2 CuadroTexto" hidden="1">
          <a:extLst>
            <a:ext uri="{FF2B5EF4-FFF2-40B4-BE49-F238E27FC236}">
              <a16:creationId xmlns="" xmlns:a16="http://schemas.microsoft.com/office/drawing/2014/main" id="{A94C35BA-A89B-409A-BD71-B2F10A1FB12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8" name="5 CuadroTexto" hidden="1">
          <a:extLst>
            <a:ext uri="{FF2B5EF4-FFF2-40B4-BE49-F238E27FC236}">
              <a16:creationId xmlns="" xmlns:a16="http://schemas.microsoft.com/office/drawing/2014/main" id="{BEEC5AE0-5953-4730-893E-525A5652D2E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49" name="5 CuadroTexto" hidden="1">
          <a:extLst>
            <a:ext uri="{FF2B5EF4-FFF2-40B4-BE49-F238E27FC236}">
              <a16:creationId xmlns="" xmlns:a16="http://schemas.microsoft.com/office/drawing/2014/main" id="{5804890E-086C-4D83-A7CF-C89201CCD05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0" name="5 CuadroTexto" hidden="1">
          <a:extLst>
            <a:ext uri="{FF2B5EF4-FFF2-40B4-BE49-F238E27FC236}">
              <a16:creationId xmlns="" xmlns:a16="http://schemas.microsoft.com/office/drawing/2014/main" id="{930EF5D7-E3F7-4CD2-BD33-B0C2604E433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1" name="5 CuadroTexto" hidden="1">
          <a:extLst>
            <a:ext uri="{FF2B5EF4-FFF2-40B4-BE49-F238E27FC236}">
              <a16:creationId xmlns="" xmlns:a16="http://schemas.microsoft.com/office/drawing/2014/main" id="{0985E827-8D9E-44A4-8149-95B78A6355B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2" name="5 CuadroTexto" hidden="1">
          <a:extLst>
            <a:ext uri="{FF2B5EF4-FFF2-40B4-BE49-F238E27FC236}">
              <a16:creationId xmlns="" xmlns:a16="http://schemas.microsoft.com/office/drawing/2014/main" id="{E810DD16-F332-471E-8228-686229B6E600}"/>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3" name="5 CuadroTexto" hidden="1">
          <a:extLst>
            <a:ext uri="{FF2B5EF4-FFF2-40B4-BE49-F238E27FC236}">
              <a16:creationId xmlns="" xmlns:a16="http://schemas.microsoft.com/office/drawing/2014/main" id="{8970A8EE-9409-428E-837A-096D1E30669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4" name="5 CuadroTexto" hidden="1">
          <a:extLst>
            <a:ext uri="{FF2B5EF4-FFF2-40B4-BE49-F238E27FC236}">
              <a16:creationId xmlns="" xmlns:a16="http://schemas.microsoft.com/office/drawing/2014/main" id="{06746B39-FE96-4E70-905E-0BD580F8628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5" name="5 CuadroTexto" hidden="1">
          <a:extLst>
            <a:ext uri="{FF2B5EF4-FFF2-40B4-BE49-F238E27FC236}">
              <a16:creationId xmlns="" xmlns:a16="http://schemas.microsoft.com/office/drawing/2014/main" id="{079F9B60-35A6-4A95-9FAD-1D2DA9F1E86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6" name="5 CuadroTexto" hidden="1">
          <a:extLst>
            <a:ext uri="{FF2B5EF4-FFF2-40B4-BE49-F238E27FC236}">
              <a16:creationId xmlns="" xmlns:a16="http://schemas.microsoft.com/office/drawing/2014/main" id="{9E6D52C6-D461-476F-9114-A1A1C572309C}"/>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7" name="5 CuadroTexto" hidden="1">
          <a:extLst>
            <a:ext uri="{FF2B5EF4-FFF2-40B4-BE49-F238E27FC236}">
              <a16:creationId xmlns="" xmlns:a16="http://schemas.microsoft.com/office/drawing/2014/main" id="{0A9503F2-461A-4703-ADB1-E182165668D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8" name="5 CuadroTexto" hidden="1">
          <a:extLst>
            <a:ext uri="{FF2B5EF4-FFF2-40B4-BE49-F238E27FC236}">
              <a16:creationId xmlns="" xmlns:a16="http://schemas.microsoft.com/office/drawing/2014/main" id="{EDC4E4B0-3068-42E0-8B61-AF08D69A4AE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59" name="5 CuadroTexto" hidden="1">
          <a:extLst>
            <a:ext uri="{FF2B5EF4-FFF2-40B4-BE49-F238E27FC236}">
              <a16:creationId xmlns="" xmlns:a16="http://schemas.microsoft.com/office/drawing/2014/main" id="{26E37269-C419-4373-A7E2-A89FC6D4686C}"/>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0" name="5 CuadroTexto" hidden="1">
          <a:extLst>
            <a:ext uri="{FF2B5EF4-FFF2-40B4-BE49-F238E27FC236}">
              <a16:creationId xmlns="" xmlns:a16="http://schemas.microsoft.com/office/drawing/2014/main" id="{A69C94DD-79BA-482C-8A29-8F1113718A8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1" name="5 CuadroTexto" hidden="1">
          <a:extLst>
            <a:ext uri="{FF2B5EF4-FFF2-40B4-BE49-F238E27FC236}">
              <a16:creationId xmlns="" xmlns:a16="http://schemas.microsoft.com/office/drawing/2014/main" id="{8EE169D4-F0C4-4366-AFC0-0CD8986BF5B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2" name="5 CuadroTexto" hidden="1">
          <a:extLst>
            <a:ext uri="{FF2B5EF4-FFF2-40B4-BE49-F238E27FC236}">
              <a16:creationId xmlns="" xmlns:a16="http://schemas.microsoft.com/office/drawing/2014/main" id="{D945E5C6-0268-41B3-B304-69408463663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3" name="5 CuadroTexto" hidden="1">
          <a:extLst>
            <a:ext uri="{FF2B5EF4-FFF2-40B4-BE49-F238E27FC236}">
              <a16:creationId xmlns="" xmlns:a16="http://schemas.microsoft.com/office/drawing/2014/main" id="{BBDF76AD-42DB-413A-BE5A-749E6DA6A8D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4" name="5 CuadroTexto" hidden="1">
          <a:extLst>
            <a:ext uri="{FF2B5EF4-FFF2-40B4-BE49-F238E27FC236}">
              <a16:creationId xmlns="" xmlns:a16="http://schemas.microsoft.com/office/drawing/2014/main" id="{FCB43FBC-4168-4774-9EAC-5BDA2E2EDB0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5" name="5 CuadroTexto" hidden="1">
          <a:extLst>
            <a:ext uri="{FF2B5EF4-FFF2-40B4-BE49-F238E27FC236}">
              <a16:creationId xmlns="" xmlns:a16="http://schemas.microsoft.com/office/drawing/2014/main" id="{28247C4E-5F33-4A1E-929E-BACBBA17E380}"/>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6" name="103 CuadroTexto" hidden="1">
          <a:extLst>
            <a:ext uri="{FF2B5EF4-FFF2-40B4-BE49-F238E27FC236}">
              <a16:creationId xmlns="" xmlns:a16="http://schemas.microsoft.com/office/drawing/2014/main" id="{7F97011A-0894-4D2B-8716-536C1B022C29}"/>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7" name="2 CuadroTexto" hidden="1">
          <a:extLst>
            <a:ext uri="{FF2B5EF4-FFF2-40B4-BE49-F238E27FC236}">
              <a16:creationId xmlns="" xmlns:a16="http://schemas.microsoft.com/office/drawing/2014/main" id="{980B5803-64B4-436A-B72C-F798B0AA24C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8" name="106 CuadroTexto" hidden="1">
          <a:extLst>
            <a:ext uri="{FF2B5EF4-FFF2-40B4-BE49-F238E27FC236}">
              <a16:creationId xmlns="" xmlns:a16="http://schemas.microsoft.com/office/drawing/2014/main" id="{8C955767-1EF7-4947-B719-EA6825CA813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69" name="2 CuadroTexto" hidden="1">
          <a:extLst>
            <a:ext uri="{FF2B5EF4-FFF2-40B4-BE49-F238E27FC236}">
              <a16:creationId xmlns="" xmlns:a16="http://schemas.microsoft.com/office/drawing/2014/main" id="{AEF45727-6189-4B7B-8C57-00AD6AD8408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0" name="5 CuadroTexto" hidden="1">
          <a:extLst>
            <a:ext uri="{FF2B5EF4-FFF2-40B4-BE49-F238E27FC236}">
              <a16:creationId xmlns="" xmlns:a16="http://schemas.microsoft.com/office/drawing/2014/main" id="{095DF22F-E498-46DD-8EDC-9078D9CC67EF}"/>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1" name="5 CuadroTexto" hidden="1">
          <a:extLst>
            <a:ext uri="{FF2B5EF4-FFF2-40B4-BE49-F238E27FC236}">
              <a16:creationId xmlns="" xmlns:a16="http://schemas.microsoft.com/office/drawing/2014/main" id="{C3432A70-AF83-407C-A7A5-DB274C9F1C5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2" name="5 CuadroTexto" hidden="1">
          <a:extLst>
            <a:ext uri="{FF2B5EF4-FFF2-40B4-BE49-F238E27FC236}">
              <a16:creationId xmlns="" xmlns:a16="http://schemas.microsoft.com/office/drawing/2014/main" id="{1BA7B690-2EE4-41F4-9D46-3DEE1FAC91BC}"/>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3" name="5 CuadroTexto" hidden="1">
          <a:extLst>
            <a:ext uri="{FF2B5EF4-FFF2-40B4-BE49-F238E27FC236}">
              <a16:creationId xmlns="" xmlns:a16="http://schemas.microsoft.com/office/drawing/2014/main" id="{D0720440-91D6-4BD1-ABE0-60E1673A3850}"/>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4" name="5 CuadroTexto" hidden="1">
          <a:extLst>
            <a:ext uri="{FF2B5EF4-FFF2-40B4-BE49-F238E27FC236}">
              <a16:creationId xmlns="" xmlns:a16="http://schemas.microsoft.com/office/drawing/2014/main" id="{C7B98458-9173-4047-9EF1-678BB13B9E1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5" name="5 CuadroTexto" hidden="1">
          <a:extLst>
            <a:ext uri="{FF2B5EF4-FFF2-40B4-BE49-F238E27FC236}">
              <a16:creationId xmlns="" xmlns:a16="http://schemas.microsoft.com/office/drawing/2014/main" id="{2F346F19-65A2-41FE-BD8D-17FBA528E39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6" name="5 CuadroTexto" hidden="1">
          <a:extLst>
            <a:ext uri="{FF2B5EF4-FFF2-40B4-BE49-F238E27FC236}">
              <a16:creationId xmlns="" xmlns:a16="http://schemas.microsoft.com/office/drawing/2014/main" id="{0497C3E4-B2BB-4498-B222-C374EA5DA501}"/>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7" name="5 CuadroTexto" hidden="1">
          <a:extLst>
            <a:ext uri="{FF2B5EF4-FFF2-40B4-BE49-F238E27FC236}">
              <a16:creationId xmlns="" xmlns:a16="http://schemas.microsoft.com/office/drawing/2014/main" id="{BFC172B1-9C3B-4109-9FB3-F2287464A56C}"/>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8" name="5 CuadroTexto" hidden="1">
          <a:extLst>
            <a:ext uri="{FF2B5EF4-FFF2-40B4-BE49-F238E27FC236}">
              <a16:creationId xmlns="" xmlns:a16="http://schemas.microsoft.com/office/drawing/2014/main" id="{2A727413-C09A-4458-B8B2-C6CFCE73DA55}"/>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79" name="5 CuadroTexto" hidden="1">
          <a:extLst>
            <a:ext uri="{FF2B5EF4-FFF2-40B4-BE49-F238E27FC236}">
              <a16:creationId xmlns="" xmlns:a16="http://schemas.microsoft.com/office/drawing/2014/main" id="{59384491-6119-4D48-BD3D-2727F8A4DA4D}"/>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80" name="5 CuadroTexto" hidden="1">
          <a:extLst>
            <a:ext uri="{FF2B5EF4-FFF2-40B4-BE49-F238E27FC236}">
              <a16:creationId xmlns="" xmlns:a16="http://schemas.microsoft.com/office/drawing/2014/main" id="{49ADA321-B6CA-44CA-BBAB-87EEC5DFC843}"/>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81" name="5 CuadroTexto" hidden="1">
          <a:extLst>
            <a:ext uri="{FF2B5EF4-FFF2-40B4-BE49-F238E27FC236}">
              <a16:creationId xmlns="" xmlns:a16="http://schemas.microsoft.com/office/drawing/2014/main" id="{3446A0F6-6734-4D64-8210-834EAE5F1EF2}"/>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82" name="5 CuadroTexto" hidden="1">
          <a:extLst>
            <a:ext uri="{FF2B5EF4-FFF2-40B4-BE49-F238E27FC236}">
              <a16:creationId xmlns="" xmlns:a16="http://schemas.microsoft.com/office/drawing/2014/main" id="{97CF8360-39F4-45A0-B7EF-FD2FDE34E39A}"/>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83" name="5 CuadroTexto" hidden="1">
          <a:extLst>
            <a:ext uri="{FF2B5EF4-FFF2-40B4-BE49-F238E27FC236}">
              <a16:creationId xmlns="" xmlns:a16="http://schemas.microsoft.com/office/drawing/2014/main" id="{E6FD415B-FCA6-43CF-B590-577F0F8A8FEB}"/>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84" name="5 CuadroTexto" hidden="1">
          <a:extLst>
            <a:ext uri="{FF2B5EF4-FFF2-40B4-BE49-F238E27FC236}">
              <a16:creationId xmlns="" xmlns:a16="http://schemas.microsoft.com/office/drawing/2014/main" id="{A0493D12-BBD4-41D5-95A9-2C3FBDD4FF2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748</xdr:row>
      <xdr:rowOff>0</xdr:rowOff>
    </xdr:from>
    <xdr:ext cx="192120" cy="264560"/>
    <xdr:sp macro="" textlink="">
      <xdr:nvSpPr>
        <xdr:cNvPr id="3585" name="5 CuadroTexto" hidden="1">
          <a:extLst>
            <a:ext uri="{FF2B5EF4-FFF2-40B4-BE49-F238E27FC236}">
              <a16:creationId xmlns="" xmlns:a16="http://schemas.microsoft.com/office/drawing/2014/main" id="{724D86A6-1DAA-432C-BD52-808162F372E4}"/>
            </a:ext>
          </a:extLst>
        </xdr:cNvPr>
        <xdr:cNvSpPr txBox="1"/>
      </xdr:nvSpPr>
      <xdr:spPr>
        <a:xfrm>
          <a:off x="1218565" y="1690687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86" name="1 CuadroTexto" hidden="1">
          <a:extLst>
            <a:ext uri="{FF2B5EF4-FFF2-40B4-BE49-F238E27FC236}">
              <a16:creationId xmlns="" xmlns:a16="http://schemas.microsoft.com/office/drawing/2014/main" id="{86A3989B-3199-4DFE-B62E-030093CBB851}"/>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87" name="3 CuadroTexto" hidden="1">
          <a:extLst>
            <a:ext uri="{FF2B5EF4-FFF2-40B4-BE49-F238E27FC236}">
              <a16:creationId xmlns="" xmlns:a16="http://schemas.microsoft.com/office/drawing/2014/main" id="{A82F649F-380C-4D42-A31B-23290E875D6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88" name="5 CuadroTexto" hidden="1">
          <a:extLst>
            <a:ext uri="{FF2B5EF4-FFF2-40B4-BE49-F238E27FC236}">
              <a16:creationId xmlns="" xmlns:a16="http://schemas.microsoft.com/office/drawing/2014/main" id="{CC2DE5F2-3637-4AAD-9C6C-4E16820A070C}"/>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89" name="5 CuadroTexto" hidden="1">
          <a:extLst>
            <a:ext uri="{FF2B5EF4-FFF2-40B4-BE49-F238E27FC236}">
              <a16:creationId xmlns="" xmlns:a16="http://schemas.microsoft.com/office/drawing/2014/main" id="{62F26F36-2FF3-4EA6-847F-C05E910A22A4}"/>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0" name="5 CuadroTexto" hidden="1">
          <a:extLst>
            <a:ext uri="{FF2B5EF4-FFF2-40B4-BE49-F238E27FC236}">
              <a16:creationId xmlns="" xmlns:a16="http://schemas.microsoft.com/office/drawing/2014/main" id="{385A2354-2FBF-4B22-8907-A726690E72BB}"/>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1" name="5 CuadroTexto" hidden="1">
          <a:extLst>
            <a:ext uri="{FF2B5EF4-FFF2-40B4-BE49-F238E27FC236}">
              <a16:creationId xmlns="" xmlns:a16="http://schemas.microsoft.com/office/drawing/2014/main" id="{FE959140-268A-4A91-946C-05BBF0A90E5B}"/>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2" name="5 CuadroTexto" hidden="1">
          <a:extLst>
            <a:ext uri="{FF2B5EF4-FFF2-40B4-BE49-F238E27FC236}">
              <a16:creationId xmlns="" xmlns:a16="http://schemas.microsoft.com/office/drawing/2014/main" id="{6E35C826-5B26-4C49-9271-004FB3FB7939}"/>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3" name="5 CuadroTexto" hidden="1">
          <a:extLst>
            <a:ext uri="{FF2B5EF4-FFF2-40B4-BE49-F238E27FC236}">
              <a16:creationId xmlns="" xmlns:a16="http://schemas.microsoft.com/office/drawing/2014/main" id="{F7FC8611-98A2-4E9C-BD8A-5BFF0E0E4878}"/>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4" name="5 CuadroTexto" hidden="1">
          <a:extLst>
            <a:ext uri="{FF2B5EF4-FFF2-40B4-BE49-F238E27FC236}">
              <a16:creationId xmlns="" xmlns:a16="http://schemas.microsoft.com/office/drawing/2014/main" id="{B34BC327-FFE6-43AD-8489-60EFE94A4179}"/>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5" name="5 CuadroTexto" hidden="1">
          <a:extLst>
            <a:ext uri="{FF2B5EF4-FFF2-40B4-BE49-F238E27FC236}">
              <a16:creationId xmlns="" xmlns:a16="http://schemas.microsoft.com/office/drawing/2014/main" id="{1A522057-2001-4CE9-B94D-A76C4FE7D55F}"/>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6" name="5 CuadroTexto" hidden="1">
          <a:extLst>
            <a:ext uri="{FF2B5EF4-FFF2-40B4-BE49-F238E27FC236}">
              <a16:creationId xmlns="" xmlns:a16="http://schemas.microsoft.com/office/drawing/2014/main" id="{C4577106-F65B-4E60-A768-35DAC5C7E474}"/>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7" name="5 CuadroTexto" hidden="1">
          <a:extLst>
            <a:ext uri="{FF2B5EF4-FFF2-40B4-BE49-F238E27FC236}">
              <a16:creationId xmlns="" xmlns:a16="http://schemas.microsoft.com/office/drawing/2014/main" id="{F8E4D91A-BA37-41FB-B28D-FA0A8E63B73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8" name="5 CuadroTexto" hidden="1">
          <a:extLst>
            <a:ext uri="{FF2B5EF4-FFF2-40B4-BE49-F238E27FC236}">
              <a16:creationId xmlns="" xmlns:a16="http://schemas.microsoft.com/office/drawing/2014/main" id="{42CA90AD-BDDF-4E87-B558-FE7521FA56E5}"/>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599" name="5 CuadroTexto" hidden="1">
          <a:extLst>
            <a:ext uri="{FF2B5EF4-FFF2-40B4-BE49-F238E27FC236}">
              <a16:creationId xmlns="" xmlns:a16="http://schemas.microsoft.com/office/drawing/2014/main" id="{2E652CEE-D7DE-447C-A990-AAE6A378E74B}"/>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0" name="5 CuadroTexto" hidden="1">
          <a:extLst>
            <a:ext uri="{FF2B5EF4-FFF2-40B4-BE49-F238E27FC236}">
              <a16:creationId xmlns="" xmlns:a16="http://schemas.microsoft.com/office/drawing/2014/main" id="{DB42F236-561B-46E6-A96E-CF32FC6161AD}"/>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1" name="5 CuadroTexto" hidden="1">
          <a:extLst>
            <a:ext uri="{FF2B5EF4-FFF2-40B4-BE49-F238E27FC236}">
              <a16:creationId xmlns="" xmlns:a16="http://schemas.microsoft.com/office/drawing/2014/main" id="{584FB9D7-2700-4E6D-9C66-948360CA5CF9}"/>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2" name="5 CuadroTexto" hidden="1">
          <a:extLst>
            <a:ext uri="{FF2B5EF4-FFF2-40B4-BE49-F238E27FC236}">
              <a16:creationId xmlns="" xmlns:a16="http://schemas.microsoft.com/office/drawing/2014/main" id="{92B163A1-E69B-4323-99DB-B677AF2510E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3" name="5 CuadroTexto" hidden="1">
          <a:extLst>
            <a:ext uri="{FF2B5EF4-FFF2-40B4-BE49-F238E27FC236}">
              <a16:creationId xmlns="" xmlns:a16="http://schemas.microsoft.com/office/drawing/2014/main" id="{A60350C0-DCCD-4EE6-9327-2893D36C0E50}"/>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4" name="5 CuadroTexto" hidden="1">
          <a:extLst>
            <a:ext uri="{FF2B5EF4-FFF2-40B4-BE49-F238E27FC236}">
              <a16:creationId xmlns="" xmlns:a16="http://schemas.microsoft.com/office/drawing/2014/main" id="{D124D21B-4072-4553-8DCC-C481C94FEBE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5" name="5 CuadroTexto" hidden="1">
          <a:extLst>
            <a:ext uri="{FF2B5EF4-FFF2-40B4-BE49-F238E27FC236}">
              <a16:creationId xmlns="" xmlns:a16="http://schemas.microsoft.com/office/drawing/2014/main" id="{EB075510-0CD1-4737-9DA7-0E88272E3448}"/>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6" name="5 CuadroTexto" hidden="1">
          <a:extLst>
            <a:ext uri="{FF2B5EF4-FFF2-40B4-BE49-F238E27FC236}">
              <a16:creationId xmlns="" xmlns:a16="http://schemas.microsoft.com/office/drawing/2014/main" id="{7DD907A9-BAD1-4584-9F60-5154CF02A0CC}"/>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7" name="5 CuadroTexto" hidden="1">
          <a:extLst>
            <a:ext uri="{FF2B5EF4-FFF2-40B4-BE49-F238E27FC236}">
              <a16:creationId xmlns="" xmlns:a16="http://schemas.microsoft.com/office/drawing/2014/main" id="{D7310EAC-6793-4823-B49E-4ECB83AE26D3}"/>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8" name="5 CuadroTexto" hidden="1">
          <a:extLst>
            <a:ext uri="{FF2B5EF4-FFF2-40B4-BE49-F238E27FC236}">
              <a16:creationId xmlns="" xmlns:a16="http://schemas.microsoft.com/office/drawing/2014/main" id="{914A8FC3-3343-4A19-92CF-D893A56FD75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09" name="5 CuadroTexto" hidden="1">
          <a:extLst>
            <a:ext uri="{FF2B5EF4-FFF2-40B4-BE49-F238E27FC236}">
              <a16:creationId xmlns="" xmlns:a16="http://schemas.microsoft.com/office/drawing/2014/main" id="{780C44B6-85B7-433D-900D-E105CBCD5BB8}"/>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0" name="5 CuadroTexto" hidden="1">
          <a:extLst>
            <a:ext uri="{FF2B5EF4-FFF2-40B4-BE49-F238E27FC236}">
              <a16:creationId xmlns="" xmlns:a16="http://schemas.microsoft.com/office/drawing/2014/main" id="{581E7AE4-3C34-4D92-9C93-C7631CE8EFB1}"/>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1" name="5 CuadroTexto" hidden="1">
          <a:extLst>
            <a:ext uri="{FF2B5EF4-FFF2-40B4-BE49-F238E27FC236}">
              <a16:creationId xmlns="" xmlns:a16="http://schemas.microsoft.com/office/drawing/2014/main" id="{11DCC211-8B53-498F-BE11-81563F26D0CA}"/>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2" name="5 CuadroTexto" hidden="1">
          <a:extLst>
            <a:ext uri="{FF2B5EF4-FFF2-40B4-BE49-F238E27FC236}">
              <a16:creationId xmlns="" xmlns:a16="http://schemas.microsoft.com/office/drawing/2014/main" id="{B2D6349A-01D7-4083-8E7E-C22C1272B68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3" name="5 CuadroTexto" hidden="1">
          <a:extLst>
            <a:ext uri="{FF2B5EF4-FFF2-40B4-BE49-F238E27FC236}">
              <a16:creationId xmlns="" xmlns:a16="http://schemas.microsoft.com/office/drawing/2014/main" id="{1BA21A5D-DE5C-4387-BD7A-B3B2F874E2D7}"/>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4" name="5 CuadroTexto" hidden="1">
          <a:extLst>
            <a:ext uri="{FF2B5EF4-FFF2-40B4-BE49-F238E27FC236}">
              <a16:creationId xmlns="" xmlns:a16="http://schemas.microsoft.com/office/drawing/2014/main" id="{AC2AFBCA-B567-4D39-878A-3D2D15569AF8}"/>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5" name="5 CuadroTexto" hidden="1">
          <a:extLst>
            <a:ext uri="{FF2B5EF4-FFF2-40B4-BE49-F238E27FC236}">
              <a16:creationId xmlns="" xmlns:a16="http://schemas.microsoft.com/office/drawing/2014/main" id="{C5596778-9019-4D8C-827C-6293599DF144}"/>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6" name="5 CuadroTexto" hidden="1">
          <a:extLst>
            <a:ext uri="{FF2B5EF4-FFF2-40B4-BE49-F238E27FC236}">
              <a16:creationId xmlns="" xmlns:a16="http://schemas.microsoft.com/office/drawing/2014/main" id="{B3CEF087-4F07-4387-A33E-46618FE2CCC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7" name="5 CuadroTexto" hidden="1">
          <a:extLst>
            <a:ext uri="{FF2B5EF4-FFF2-40B4-BE49-F238E27FC236}">
              <a16:creationId xmlns="" xmlns:a16="http://schemas.microsoft.com/office/drawing/2014/main" id="{2D0B4C06-FE55-4867-95D0-AC16EBFBEE9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8" name="5 CuadroTexto" hidden="1">
          <a:extLst>
            <a:ext uri="{FF2B5EF4-FFF2-40B4-BE49-F238E27FC236}">
              <a16:creationId xmlns="" xmlns:a16="http://schemas.microsoft.com/office/drawing/2014/main" id="{B512F019-1514-4626-89B2-A0E0415C3CE1}"/>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19" name="5 CuadroTexto" hidden="1">
          <a:extLst>
            <a:ext uri="{FF2B5EF4-FFF2-40B4-BE49-F238E27FC236}">
              <a16:creationId xmlns="" xmlns:a16="http://schemas.microsoft.com/office/drawing/2014/main" id="{7A3EEFE2-1961-427D-8D4F-15D11DE7FB41}"/>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0" name="2 CuadroTexto" hidden="1">
          <a:extLst>
            <a:ext uri="{FF2B5EF4-FFF2-40B4-BE49-F238E27FC236}">
              <a16:creationId xmlns="" xmlns:a16="http://schemas.microsoft.com/office/drawing/2014/main" id="{39641545-8CF7-4F27-BE6A-6A88BF982B4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1" name="5 CuadroTexto" hidden="1">
          <a:extLst>
            <a:ext uri="{FF2B5EF4-FFF2-40B4-BE49-F238E27FC236}">
              <a16:creationId xmlns="" xmlns:a16="http://schemas.microsoft.com/office/drawing/2014/main" id="{BD8E9360-B17D-41ED-8585-41ED72DB5E72}"/>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2" name="5 CuadroTexto" hidden="1">
          <a:extLst>
            <a:ext uri="{FF2B5EF4-FFF2-40B4-BE49-F238E27FC236}">
              <a16:creationId xmlns="" xmlns:a16="http://schemas.microsoft.com/office/drawing/2014/main" id="{7607F8E6-D0EB-4C1A-94E0-4A97388AE140}"/>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3" name="5 CuadroTexto" hidden="1">
          <a:extLst>
            <a:ext uri="{FF2B5EF4-FFF2-40B4-BE49-F238E27FC236}">
              <a16:creationId xmlns="" xmlns:a16="http://schemas.microsoft.com/office/drawing/2014/main" id="{A0B94A88-2E26-47FF-BD47-2D3DC11FC7B1}"/>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4" name="5 CuadroTexto" hidden="1">
          <a:extLst>
            <a:ext uri="{FF2B5EF4-FFF2-40B4-BE49-F238E27FC236}">
              <a16:creationId xmlns="" xmlns:a16="http://schemas.microsoft.com/office/drawing/2014/main" id="{5C54331B-65FD-4794-BF7B-8DBD27A7496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5" name="5 CuadroTexto" hidden="1">
          <a:extLst>
            <a:ext uri="{FF2B5EF4-FFF2-40B4-BE49-F238E27FC236}">
              <a16:creationId xmlns="" xmlns:a16="http://schemas.microsoft.com/office/drawing/2014/main" id="{B38B5305-5C40-4E27-9B79-2DB755F1420A}"/>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6" name="5 CuadroTexto" hidden="1">
          <a:extLst>
            <a:ext uri="{FF2B5EF4-FFF2-40B4-BE49-F238E27FC236}">
              <a16:creationId xmlns="" xmlns:a16="http://schemas.microsoft.com/office/drawing/2014/main" id="{DF854DF1-E0C5-42D1-9B65-98862E47C1CE}"/>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7" name="5 CuadroTexto" hidden="1">
          <a:extLst>
            <a:ext uri="{FF2B5EF4-FFF2-40B4-BE49-F238E27FC236}">
              <a16:creationId xmlns="" xmlns:a16="http://schemas.microsoft.com/office/drawing/2014/main" id="{81F5AD7B-901A-4890-B20F-4013BE9FF497}"/>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8" name="5 CuadroTexto" hidden="1">
          <a:extLst>
            <a:ext uri="{FF2B5EF4-FFF2-40B4-BE49-F238E27FC236}">
              <a16:creationId xmlns="" xmlns:a16="http://schemas.microsoft.com/office/drawing/2014/main" id="{15E59C8E-0168-445F-B376-99E9C6F62193}"/>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29" name="5 CuadroTexto" hidden="1">
          <a:extLst>
            <a:ext uri="{FF2B5EF4-FFF2-40B4-BE49-F238E27FC236}">
              <a16:creationId xmlns="" xmlns:a16="http://schemas.microsoft.com/office/drawing/2014/main" id="{6EDAD124-E6CE-41C5-B0CC-9FB64A1CE238}"/>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0" name="5 CuadroTexto" hidden="1">
          <a:extLst>
            <a:ext uri="{FF2B5EF4-FFF2-40B4-BE49-F238E27FC236}">
              <a16:creationId xmlns="" xmlns:a16="http://schemas.microsoft.com/office/drawing/2014/main" id="{6235DF29-8061-4750-8C28-63F3E1BF0FDD}"/>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1" name="5 CuadroTexto" hidden="1">
          <a:extLst>
            <a:ext uri="{FF2B5EF4-FFF2-40B4-BE49-F238E27FC236}">
              <a16:creationId xmlns="" xmlns:a16="http://schemas.microsoft.com/office/drawing/2014/main" id="{5AB3D4BF-49CD-4302-AF47-ECE2A6D5296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2" name="5 CuadroTexto" hidden="1">
          <a:extLst>
            <a:ext uri="{FF2B5EF4-FFF2-40B4-BE49-F238E27FC236}">
              <a16:creationId xmlns="" xmlns:a16="http://schemas.microsoft.com/office/drawing/2014/main" id="{D0D0CA7F-148E-4F9B-9320-D37ADF7A4633}"/>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3" name="5 CuadroTexto" hidden="1">
          <a:extLst>
            <a:ext uri="{FF2B5EF4-FFF2-40B4-BE49-F238E27FC236}">
              <a16:creationId xmlns="" xmlns:a16="http://schemas.microsoft.com/office/drawing/2014/main" id="{BF664058-E362-47C8-A093-5E8D13DFB579}"/>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4" name="5 CuadroTexto" hidden="1">
          <a:extLst>
            <a:ext uri="{FF2B5EF4-FFF2-40B4-BE49-F238E27FC236}">
              <a16:creationId xmlns="" xmlns:a16="http://schemas.microsoft.com/office/drawing/2014/main" id="{6363D84A-05E3-474E-A93F-DD58E69B0697}"/>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5" name="5 CuadroTexto" hidden="1">
          <a:extLst>
            <a:ext uri="{FF2B5EF4-FFF2-40B4-BE49-F238E27FC236}">
              <a16:creationId xmlns="" xmlns:a16="http://schemas.microsoft.com/office/drawing/2014/main" id="{3A022C04-A592-4F07-BF93-ADAD6C2DA87A}"/>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6" name="5 CuadroTexto" hidden="1">
          <a:extLst>
            <a:ext uri="{FF2B5EF4-FFF2-40B4-BE49-F238E27FC236}">
              <a16:creationId xmlns="" xmlns:a16="http://schemas.microsoft.com/office/drawing/2014/main" id="{A8906772-6190-4757-AAD4-74B95A255402}"/>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7" name="5 CuadroTexto" hidden="1">
          <a:extLst>
            <a:ext uri="{FF2B5EF4-FFF2-40B4-BE49-F238E27FC236}">
              <a16:creationId xmlns="" xmlns:a16="http://schemas.microsoft.com/office/drawing/2014/main" id="{557B88E0-0707-439C-BD5E-D06F61B86F7F}"/>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8" name="5 CuadroTexto" hidden="1">
          <a:extLst>
            <a:ext uri="{FF2B5EF4-FFF2-40B4-BE49-F238E27FC236}">
              <a16:creationId xmlns="" xmlns:a16="http://schemas.microsoft.com/office/drawing/2014/main" id="{0BB9EA7E-5A00-4A18-9262-440A1DB7F3A8}"/>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39" name="103 CuadroTexto" hidden="1">
          <a:extLst>
            <a:ext uri="{FF2B5EF4-FFF2-40B4-BE49-F238E27FC236}">
              <a16:creationId xmlns="" xmlns:a16="http://schemas.microsoft.com/office/drawing/2014/main" id="{D38E50BB-5BBB-4BCC-BCE2-DAAFFBADC2AD}"/>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0" name="2 CuadroTexto" hidden="1">
          <a:extLst>
            <a:ext uri="{FF2B5EF4-FFF2-40B4-BE49-F238E27FC236}">
              <a16:creationId xmlns="" xmlns:a16="http://schemas.microsoft.com/office/drawing/2014/main" id="{9F0E2905-3D9C-4BA6-A499-DD649991E06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1" name="106 CuadroTexto" hidden="1">
          <a:extLst>
            <a:ext uri="{FF2B5EF4-FFF2-40B4-BE49-F238E27FC236}">
              <a16:creationId xmlns="" xmlns:a16="http://schemas.microsoft.com/office/drawing/2014/main" id="{0C7AD04C-9926-4121-96DD-080BE8AB0F8F}"/>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2" name="2 CuadroTexto" hidden="1">
          <a:extLst>
            <a:ext uri="{FF2B5EF4-FFF2-40B4-BE49-F238E27FC236}">
              <a16:creationId xmlns="" xmlns:a16="http://schemas.microsoft.com/office/drawing/2014/main" id="{9FBBE6BA-D41D-4445-97BE-F32E98ED7A49}"/>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3" name="5 CuadroTexto" hidden="1">
          <a:extLst>
            <a:ext uri="{FF2B5EF4-FFF2-40B4-BE49-F238E27FC236}">
              <a16:creationId xmlns="" xmlns:a16="http://schemas.microsoft.com/office/drawing/2014/main" id="{C0F99323-3023-4DA9-A8BD-14C57B18DF9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4" name="5 CuadroTexto" hidden="1">
          <a:extLst>
            <a:ext uri="{FF2B5EF4-FFF2-40B4-BE49-F238E27FC236}">
              <a16:creationId xmlns="" xmlns:a16="http://schemas.microsoft.com/office/drawing/2014/main" id="{2BBBA4EF-E2A7-4052-98CB-B3BFEC093BBF}"/>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5" name="5 CuadroTexto" hidden="1">
          <a:extLst>
            <a:ext uri="{FF2B5EF4-FFF2-40B4-BE49-F238E27FC236}">
              <a16:creationId xmlns="" xmlns:a16="http://schemas.microsoft.com/office/drawing/2014/main" id="{5654773D-3DC9-4CA0-B2A7-F71FDA635C5F}"/>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6" name="5 CuadroTexto" hidden="1">
          <a:extLst>
            <a:ext uri="{FF2B5EF4-FFF2-40B4-BE49-F238E27FC236}">
              <a16:creationId xmlns="" xmlns:a16="http://schemas.microsoft.com/office/drawing/2014/main" id="{9A86EB7A-ABF6-43EB-B438-1335AA601163}"/>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7" name="5 CuadroTexto" hidden="1">
          <a:extLst>
            <a:ext uri="{FF2B5EF4-FFF2-40B4-BE49-F238E27FC236}">
              <a16:creationId xmlns="" xmlns:a16="http://schemas.microsoft.com/office/drawing/2014/main" id="{7320F587-055C-4744-9A48-8DE7655C3A67}"/>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8" name="5 CuadroTexto" hidden="1">
          <a:extLst>
            <a:ext uri="{FF2B5EF4-FFF2-40B4-BE49-F238E27FC236}">
              <a16:creationId xmlns="" xmlns:a16="http://schemas.microsoft.com/office/drawing/2014/main" id="{41BE86CC-0085-4A66-B6C0-8FB00CD476CA}"/>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49" name="5 CuadroTexto" hidden="1">
          <a:extLst>
            <a:ext uri="{FF2B5EF4-FFF2-40B4-BE49-F238E27FC236}">
              <a16:creationId xmlns="" xmlns:a16="http://schemas.microsoft.com/office/drawing/2014/main" id="{530129EA-EAB9-409D-8810-BD5641ED530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0" name="5 CuadroTexto" hidden="1">
          <a:extLst>
            <a:ext uri="{FF2B5EF4-FFF2-40B4-BE49-F238E27FC236}">
              <a16:creationId xmlns="" xmlns:a16="http://schemas.microsoft.com/office/drawing/2014/main" id="{A52C72A6-3E6A-42F7-B97C-F70AA0356E8D}"/>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1" name="5 CuadroTexto" hidden="1">
          <a:extLst>
            <a:ext uri="{FF2B5EF4-FFF2-40B4-BE49-F238E27FC236}">
              <a16:creationId xmlns="" xmlns:a16="http://schemas.microsoft.com/office/drawing/2014/main" id="{6D03B622-0B69-4A56-B78E-241DA3F1DB5A}"/>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2" name="5 CuadroTexto" hidden="1">
          <a:extLst>
            <a:ext uri="{FF2B5EF4-FFF2-40B4-BE49-F238E27FC236}">
              <a16:creationId xmlns="" xmlns:a16="http://schemas.microsoft.com/office/drawing/2014/main" id="{9C383961-EFF1-41E2-82CC-F5365528B630}"/>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3" name="5 CuadroTexto" hidden="1">
          <a:extLst>
            <a:ext uri="{FF2B5EF4-FFF2-40B4-BE49-F238E27FC236}">
              <a16:creationId xmlns="" xmlns:a16="http://schemas.microsoft.com/office/drawing/2014/main" id="{80FAB56B-CD19-4217-9640-DAE9D933A56D}"/>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4" name="5 CuadroTexto" hidden="1">
          <a:extLst>
            <a:ext uri="{FF2B5EF4-FFF2-40B4-BE49-F238E27FC236}">
              <a16:creationId xmlns="" xmlns:a16="http://schemas.microsoft.com/office/drawing/2014/main" id="{3993F181-A6A5-4C68-84B0-0A32FCFB0F03}"/>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5" name="5 CuadroTexto" hidden="1">
          <a:extLst>
            <a:ext uri="{FF2B5EF4-FFF2-40B4-BE49-F238E27FC236}">
              <a16:creationId xmlns="" xmlns:a16="http://schemas.microsoft.com/office/drawing/2014/main" id="{E8CD6CA5-AFC5-4A3D-BA21-BC218040FCBC}"/>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6" name="5 CuadroTexto" hidden="1">
          <a:extLst>
            <a:ext uri="{FF2B5EF4-FFF2-40B4-BE49-F238E27FC236}">
              <a16:creationId xmlns="" xmlns:a16="http://schemas.microsoft.com/office/drawing/2014/main" id="{871B6A9C-D434-46FA-9582-96053510520D}"/>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7" name="5 CuadroTexto" hidden="1">
          <a:extLst>
            <a:ext uri="{FF2B5EF4-FFF2-40B4-BE49-F238E27FC236}">
              <a16:creationId xmlns="" xmlns:a16="http://schemas.microsoft.com/office/drawing/2014/main" id="{11786157-30F9-433D-AB65-204164272F66}"/>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673</xdr:row>
      <xdr:rowOff>0</xdr:rowOff>
    </xdr:from>
    <xdr:ext cx="192120" cy="264560"/>
    <xdr:sp macro="" textlink="">
      <xdr:nvSpPr>
        <xdr:cNvPr id="3658" name="5 CuadroTexto" hidden="1">
          <a:extLst>
            <a:ext uri="{FF2B5EF4-FFF2-40B4-BE49-F238E27FC236}">
              <a16:creationId xmlns="" xmlns:a16="http://schemas.microsoft.com/office/drawing/2014/main" id="{0CEAA2BA-F669-47DC-898B-234782CC9577}"/>
            </a:ext>
          </a:extLst>
        </xdr:cNvPr>
        <xdr:cNvSpPr txBox="1"/>
      </xdr:nvSpPr>
      <xdr:spPr>
        <a:xfrm>
          <a:off x="1218565" y="1071753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59" name="255 CuadroTexto" hidden="1">
          <a:extLst>
            <a:ext uri="{FF2B5EF4-FFF2-40B4-BE49-F238E27FC236}">
              <a16:creationId xmlns="" xmlns:a16="http://schemas.microsoft.com/office/drawing/2014/main" id="{AE27FC21-FAA7-4C6E-B63A-2FBE2BEF4DE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0" name="256 CuadroTexto" hidden="1">
          <a:extLst>
            <a:ext uri="{FF2B5EF4-FFF2-40B4-BE49-F238E27FC236}">
              <a16:creationId xmlns="" xmlns:a16="http://schemas.microsoft.com/office/drawing/2014/main" id="{64C4D52E-C6D7-4477-A33E-E08D20568BB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1" name="5 CuadroTexto" hidden="1">
          <a:extLst>
            <a:ext uri="{FF2B5EF4-FFF2-40B4-BE49-F238E27FC236}">
              <a16:creationId xmlns="" xmlns:a16="http://schemas.microsoft.com/office/drawing/2014/main" id="{39DEE3E3-C8A6-434A-8C56-CAF50404C0F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2" name="5 CuadroTexto" hidden="1">
          <a:extLst>
            <a:ext uri="{FF2B5EF4-FFF2-40B4-BE49-F238E27FC236}">
              <a16:creationId xmlns="" xmlns:a16="http://schemas.microsoft.com/office/drawing/2014/main" id="{67750501-330B-4F54-AEF8-26BEB73ABFF4}"/>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3" name="5 CuadroTexto" hidden="1">
          <a:extLst>
            <a:ext uri="{FF2B5EF4-FFF2-40B4-BE49-F238E27FC236}">
              <a16:creationId xmlns="" xmlns:a16="http://schemas.microsoft.com/office/drawing/2014/main" id="{22118B26-4654-4846-9EA0-6DCEEA9D879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4" name="5 CuadroTexto" hidden="1">
          <a:extLst>
            <a:ext uri="{FF2B5EF4-FFF2-40B4-BE49-F238E27FC236}">
              <a16:creationId xmlns="" xmlns:a16="http://schemas.microsoft.com/office/drawing/2014/main" id="{94707B06-4508-45A0-80F4-0B8D003DE87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5" name="5 CuadroTexto" hidden="1">
          <a:extLst>
            <a:ext uri="{FF2B5EF4-FFF2-40B4-BE49-F238E27FC236}">
              <a16:creationId xmlns="" xmlns:a16="http://schemas.microsoft.com/office/drawing/2014/main" id="{6885E1CD-01BC-4696-9BCA-8DEAC99E8F2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6" name="5 CuadroTexto" hidden="1">
          <a:extLst>
            <a:ext uri="{FF2B5EF4-FFF2-40B4-BE49-F238E27FC236}">
              <a16:creationId xmlns="" xmlns:a16="http://schemas.microsoft.com/office/drawing/2014/main" id="{65EAFDD4-9F3A-4FE8-965F-956E06495129}"/>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7" name="5 CuadroTexto" hidden="1">
          <a:extLst>
            <a:ext uri="{FF2B5EF4-FFF2-40B4-BE49-F238E27FC236}">
              <a16:creationId xmlns="" xmlns:a16="http://schemas.microsoft.com/office/drawing/2014/main" id="{46C4FA2B-0AD9-4D0A-B847-9F82B7D4423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8" name="5 CuadroTexto" hidden="1">
          <a:extLst>
            <a:ext uri="{FF2B5EF4-FFF2-40B4-BE49-F238E27FC236}">
              <a16:creationId xmlns="" xmlns:a16="http://schemas.microsoft.com/office/drawing/2014/main" id="{0D3059D2-D73C-4F61-B45D-16D3F8500514}"/>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69" name="5 CuadroTexto" hidden="1">
          <a:extLst>
            <a:ext uri="{FF2B5EF4-FFF2-40B4-BE49-F238E27FC236}">
              <a16:creationId xmlns="" xmlns:a16="http://schemas.microsoft.com/office/drawing/2014/main" id="{205C123C-9045-448C-960C-DD03C188D94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0" name="5 CuadroTexto" hidden="1">
          <a:extLst>
            <a:ext uri="{FF2B5EF4-FFF2-40B4-BE49-F238E27FC236}">
              <a16:creationId xmlns="" xmlns:a16="http://schemas.microsoft.com/office/drawing/2014/main" id="{F7F3911A-8617-44EF-9621-7DC8D2CC57C0}"/>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1" name="5 CuadroTexto" hidden="1">
          <a:extLst>
            <a:ext uri="{FF2B5EF4-FFF2-40B4-BE49-F238E27FC236}">
              <a16:creationId xmlns="" xmlns:a16="http://schemas.microsoft.com/office/drawing/2014/main" id="{352331F7-A85E-4838-97B8-B7C6358F5FEB}"/>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2" name="5 CuadroTexto" hidden="1">
          <a:extLst>
            <a:ext uri="{FF2B5EF4-FFF2-40B4-BE49-F238E27FC236}">
              <a16:creationId xmlns="" xmlns:a16="http://schemas.microsoft.com/office/drawing/2014/main" id="{05476EBA-8A08-48A6-A68D-9DF21865ABD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3" name="5 CuadroTexto" hidden="1">
          <a:extLst>
            <a:ext uri="{FF2B5EF4-FFF2-40B4-BE49-F238E27FC236}">
              <a16:creationId xmlns="" xmlns:a16="http://schemas.microsoft.com/office/drawing/2014/main" id="{6D45D858-86C1-4947-8638-C15AD7BF542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4" name="5 CuadroTexto" hidden="1">
          <a:extLst>
            <a:ext uri="{FF2B5EF4-FFF2-40B4-BE49-F238E27FC236}">
              <a16:creationId xmlns="" xmlns:a16="http://schemas.microsoft.com/office/drawing/2014/main" id="{95D392F7-EB4A-49B7-877F-3E6DE260BF9B}"/>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5" name="5 CuadroTexto" hidden="1">
          <a:extLst>
            <a:ext uri="{FF2B5EF4-FFF2-40B4-BE49-F238E27FC236}">
              <a16:creationId xmlns="" xmlns:a16="http://schemas.microsoft.com/office/drawing/2014/main" id="{C5BC9175-1E12-4959-B21C-0118ACD69AD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6" name="5 CuadroTexto" hidden="1">
          <a:extLst>
            <a:ext uri="{FF2B5EF4-FFF2-40B4-BE49-F238E27FC236}">
              <a16:creationId xmlns="" xmlns:a16="http://schemas.microsoft.com/office/drawing/2014/main" id="{7FF2C5DA-AA38-4F76-84A3-D6D0C387C316}"/>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7" name="5 CuadroTexto" hidden="1">
          <a:extLst>
            <a:ext uri="{FF2B5EF4-FFF2-40B4-BE49-F238E27FC236}">
              <a16:creationId xmlns="" xmlns:a16="http://schemas.microsoft.com/office/drawing/2014/main" id="{DCAB66BD-58C1-4610-BD70-770E49172D1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8" name="5 CuadroTexto" hidden="1">
          <a:extLst>
            <a:ext uri="{FF2B5EF4-FFF2-40B4-BE49-F238E27FC236}">
              <a16:creationId xmlns="" xmlns:a16="http://schemas.microsoft.com/office/drawing/2014/main" id="{1B79463D-3FF5-48BD-8EF6-F697AA7890DB}"/>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79" name="5 CuadroTexto" hidden="1">
          <a:extLst>
            <a:ext uri="{FF2B5EF4-FFF2-40B4-BE49-F238E27FC236}">
              <a16:creationId xmlns="" xmlns:a16="http://schemas.microsoft.com/office/drawing/2014/main" id="{51C8DDAF-9E9B-40F9-8EC4-BE6CDAF65229}"/>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0" name="5 CuadroTexto" hidden="1">
          <a:extLst>
            <a:ext uri="{FF2B5EF4-FFF2-40B4-BE49-F238E27FC236}">
              <a16:creationId xmlns="" xmlns:a16="http://schemas.microsoft.com/office/drawing/2014/main" id="{3FD527F1-EF3F-447C-A6A5-E4A81486F01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1" name="5 CuadroTexto" hidden="1">
          <a:extLst>
            <a:ext uri="{FF2B5EF4-FFF2-40B4-BE49-F238E27FC236}">
              <a16:creationId xmlns="" xmlns:a16="http://schemas.microsoft.com/office/drawing/2014/main" id="{1BEF6E33-F855-451F-B9B7-F4CBC7D783D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2" name="5 CuadroTexto" hidden="1">
          <a:extLst>
            <a:ext uri="{FF2B5EF4-FFF2-40B4-BE49-F238E27FC236}">
              <a16:creationId xmlns="" xmlns:a16="http://schemas.microsoft.com/office/drawing/2014/main" id="{8682DD9C-502E-4938-BE9F-AB40ABE843E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3" name="5 CuadroTexto" hidden="1">
          <a:extLst>
            <a:ext uri="{FF2B5EF4-FFF2-40B4-BE49-F238E27FC236}">
              <a16:creationId xmlns="" xmlns:a16="http://schemas.microsoft.com/office/drawing/2014/main" id="{BC455E68-7D80-45DE-8E3D-5A2ACB37992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4" name="5 CuadroTexto" hidden="1">
          <a:extLst>
            <a:ext uri="{FF2B5EF4-FFF2-40B4-BE49-F238E27FC236}">
              <a16:creationId xmlns="" xmlns:a16="http://schemas.microsoft.com/office/drawing/2014/main" id="{367A5652-A48D-4605-987D-6C2CC341E84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5" name="5 CuadroTexto" hidden="1">
          <a:extLst>
            <a:ext uri="{FF2B5EF4-FFF2-40B4-BE49-F238E27FC236}">
              <a16:creationId xmlns="" xmlns:a16="http://schemas.microsoft.com/office/drawing/2014/main" id="{3DB6656F-FA59-4B00-8172-74C55BB2D30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6" name="5 CuadroTexto" hidden="1">
          <a:extLst>
            <a:ext uri="{FF2B5EF4-FFF2-40B4-BE49-F238E27FC236}">
              <a16:creationId xmlns="" xmlns:a16="http://schemas.microsoft.com/office/drawing/2014/main" id="{CF018D33-3A12-4C6B-9AF6-E85F91BE6679}"/>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7" name="5 CuadroTexto" hidden="1">
          <a:extLst>
            <a:ext uri="{FF2B5EF4-FFF2-40B4-BE49-F238E27FC236}">
              <a16:creationId xmlns="" xmlns:a16="http://schemas.microsoft.com/office/drawing/2014/main" id="{EC554738-7C52-4408-8D5D-B63EE0ACA33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8" name="5 CuadroTexto" hidden="1">
          <a:extLst>
            <a:ext uri="{FF2B5EF4-FFF2-40B4-BE49-F238E27FC236}">
              <a16:creationId xmlns="" xmlns:a16="http://schemas.microsoft.com/office/drawing/2014/main" id="{9117A87C-4DF3-4E46-9592-A0AC776BD1C6}"/>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89" name="5 CuadroTexto" hidden="1">
          <a:extLst>
            <a:ext uri="{FF2B5EF4-FFF2-40B4-BE49-F238E27FC236}">
              <a16:creationId xmlns="" xmlns:a16="http://schemas.microsoft.com/office/drawing/2014/main" id="{AE346F87-2D67-446F-BF64-20A962CF74C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0" name="5 CuadroTexto" hidden="1">
          <a:extLst>
            <a:ext uri="{FF2B5EF4-FFF2-40B4-BE49-F238E27FC236}">
              <a16:creationId xmlns="" xmlns:a16="http://schemas.microsoft.com/office/drawing/2014/main" id="{4054E6F9-9C2E-4F94-8C02-A7E999951FE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1" name="5 CuadroTexto" hidden="1">
          <a:extLst>
            <a:ext uri="{FF2B5EF4-FFF2-40B4-BE49-F238E27FC236}">
              <a16:creationId xmlns="" xmlns:a16="http://schemas.microsoft.com/office/drawing/2014/main" id="{5AC83265-B278-41A1-A9F2-197405A575F4}"/>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2" name="5 CuadroTexto" hidden="1">
          <a:extLst>
            <a:ext uri="{FF2B5EF4-FFF2-40B4-BE49-F238E27FC236}">
              <a16:creationId xmlns="" xmlns:a16="http://schemas.microsoft.com/office/drawing/2014/main" id="{97CA521A-3619-475E-B897-04D9F89A777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3" name="2 CuadroTexto" hidden="1">
          <a:extLst>
            <a:ext uri="{FF2B5EF4-FFF2-40B4-BE49-F238E27FC236}">
              <a16:creationId xmlns="" xmlns:a16="http://schemas.microsoft.com/office/drawing/2014/main" id="{B23AE11B-3ADC-4525-8ECB-0CB748B6161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4" name="5 CuadroTexto" hidden="1">
          <a:extLst>
            <a:ext uri="{FF2B5EF4-FFF2-40B4-BE49-F238E27FC236}">
              <a16:creationId xmlns="" xmlns:a16="http://schemas.microsoft.com/office/drawing/2014/main" id="{E150F022-C052-425B-A3F9-B1665EC5AD4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5" name="5 CuadroTexto" hidden="1">
          <a:extLst>
            <a:ext uri="{FF2B5EF4-FFF2-40B4-BE49-F238E27FC236}">
              <a16:creationId xmlns="" xmlns:a16="http://schemas.microsoft.com/office/drawing/2014/main" id="{5E41F8E7-26C3-420E-ADCD-923BE442D5B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6" name="5 CuadroTexto" hidden="1">
          <a:extLst>
            <a:ext uri="{FF2B5EF4-FFF2-40B4-BE49-F238E27FC236}">
              <a16:creationId xmlns="" xmlns:a16="http://schemas.microsoft.com/office/drawing/2014/main" id="{C59D24B7-CA2B-4CF9-A4EB-E8237236BE6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7" name="5 CuadroTexto" hidden="1">
          <a:extLst>
            <a:ext uri="{FF2B5EF4-FFF2-40B4-BE49-F238E27FC236}">
              <a16:creationId xmlns="" xmlns:a16="http://schemas.microsoft.com/office/drawing/2014/main" id="{F8020C70-191E-413F-8FFF-AB67ACB14B9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8" name="5 CuadroTexto" hidden="1">
          <a:extLst>
            <a:ext uri="{FF2B5EF4-FFF2-40B4-BE49-F238E27FC236}">
              <a16:creationId xmlns="" xmlns:a16="http://schemas.microsoft.com/office/drawing/2014/main" id="{2EFB5B6E-BE49-434B-9474-9B1CF9BA98B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699" name="5 CuadroTexto" hidden="1">
          <a:extLst>
            <a:ext uri="{FF2B5EF4-FFF2-40B4-BE49-F238E27FC236}">
              <a16:creationId xmlns="" xmlns:a16="http://schemas.microsoft.com/office/drawing/2014/main" id="{B6B374AB-3D2A-45B5-9434-5DC709452EE0}"/>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0" name="5 CuadroTexto" hidden="1">
          <a:extLst>
            <a:ext uri="{FF2B5EF4-FFF2-40B4-BE49-F238E27FC236}">
              <a16:creationId xmlns="" xmlns:a16="http://schemas.microsoft.com/office/drawing/2014/main" id="{B3D2830A-179A-4D8E-8A0B-7069BB836B0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1" name="5 CuadroTexto" hidden="1">
          <a:extLst>
            <a:ext uri="{FF2B5EF4-FFF2-40B4-BE49-F238E27FC236}">
              <a16:creationId xmlns="" xmlns:a16="http://schemas.microsoft.com/office/drawing/2014/main" id="{FBEBE696-0A31-4A0A-8427-59B067CACD9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2" name="5 CuadroTexto" hidden="1">
          <a:extLst>
            <a:ext uri="{FF2B5EF4-FFF2-40B4-BE49-F238E27FC236}">
              <a16:creationId xmlns="" xmlns:a16="http://schemas.microsoft.com/office/drawing/2014/main" id="{DDAFFEE6-C90B-4592-B10A-23F08270437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3" name="5 CuadroTexto" hidden="1">
          <a:extLst>
            <a:ext uri="{FF2B5EF4-FFF2-40B4-BE49-F238E27FC236}">
              <a16:creationId xmlns="" xmlns:a16="http://schemas.microsoft.com/office/drawing/2014/main" id="{E17AD797-CE2C-49E8-B312-5CA450101AB6}"/>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4" name="5 CuadroTexto" hidden="1">
          <a:extLst>
            <a:ext uri="{FF2B5EF4-FFF2-40B4-BE49-F238E27FC236}">
              <a16:creationId xmlns="" xmlns:a16="http://schemas.microsoft.com/office/drawing/2014/main" id="{58EE0AC7-1BD9-4ED3-9FEF-CEEAE11446E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5" name="5 CuadroTexto" hidden="1">
          <a:extLst>
            <a:ext uri="{FF2B5EF4-FFF2-40B4-BE49-F238E27FC236}">
              <a16:creationId xmlns="" xmlns:a16="http://schemas.microsoft.com/office/drawing/2014/main" id="{E7F25925-5DA4-445F-B83A-F381608ACB96}"/>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6" name="5 CuadroTexto" hidden="1">
          <a:extLst>
            <a:ext uri="{FF2B5EF4-FFF2-40B4-BE49-F238E27FC236}">
              <a16:creationId xmlns="" xmlns:a16="http://schemas.microsoft.com/office/drawing/2014/main" id="{264C899E-D173-4233-A148-4F1FE27FA48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7" name="5 CuadroTexto" hidden="1">
          <a:extLst>
            <a:ext uri="{FF2B5EF4-FFF2-40B4-BE49-F238E27FC236}">
              <a16:creationId xmlns="" xmlns:a16="http://schemas.microsoft.com/office/drawing/2014/main" id="{C30DAF6E-0063-4333-9E4A-76844D1CDE2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8" name="5 CuadroTexto" hidden="1">
          <a:extLst>
            <a:ext uri="{FF2B5EF4-FFF2-40B4-BE49-F238E27FC236}">
              <a16:creationId xmlns="" xmlns:a16="http://schemas.microsoft.com/office/drawing/2014/main" id="{F3F372D5-DCBB-4E11-822F-1FF6C2E3D18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09" name="5 CuadroTexto" hidden="1">
          <a:extLst>
            <a:ext uri="{FF2B5EF4-FFF2-40B4-BE49-F238E27FC236}">
              <a16:creationId xmlns="" xmlns:a16="http://schemas.microsoft.com/office/drawing/2014/main" id="{8B54AB1B-545C-47A2-ACC4-E01EA23059D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0" name="5 CuadroTexto" hidden="1">
          <a:extLst>
            <a:ext uri="{FF2B5EF4-FFF2-40B4-BE49-F238E27FC236}">
              <a16:creationId xmlns="" xmlns:a16="http://schemas.microsoft.com/office/drawing/2014/main" id="{6113059A-FAB2-4EEF-B4DD-2CB2E952D03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1" name="5 CuadroTexto" hidden="1">
          <a:extLst>
            <a:ext uri="{FF2B5EF4-FFF2-40B4-BE49-F238E27FC236}">
              <a16:creationId xmlns="" xmlns:a16="http://schemas.microsoft.com/office/drawing/2014/main" id="{7F33E777-F3B6-4F7C-938B-633B78D10A30}"/>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2" name="308 CuadroTexto" hidden="1">
          <a:extLst>
            <a:ext uri="{FF2B5EF4-FFF2-40B4-BE49-F238E27FC236}">
              <a16:creationId xmlns="" xmlns:a16="http://schemas.microsoft.com/office/drawing/2014/main" id="{8BBBE934-265B-4DD4-9073-90EA8369CEA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3" name="2 CuadroTexto" hidden="1">
          <a:extLst>
            <a:ext uri="{FF2B5EF4-FFF2-40B4-BE49-F238E27FC236}">
              <a16:creationId xmlns="" xmlns:a16="http://schemas.microsoft.com/office/drawing/2014/main" id="{23EB6A47-5B2F-4C8E-A775-B104D8658C7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4" name="310 CuadroTexto" hidden="1">
          <a:extLst>
            <a:ext uri="{FF2B5EF4-FFF2-40B4-BE49-F238E27FC236}">
              <a16:creationId xmlns="" xmlns:a16="http://schemas.microsoft.com/office/drawing/2014/main" id="{4EBF935E-29C1-4DF7-A4A4-55347C9A761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5" name="2 CuadroTexto" hidden="1">
          <a:extLst>
            <a:ext uri="{FF2B5EF4-FFF2-40B4-BE49-F238E27FC236}">
              <a16:creationId xmlns="" xmlns:a16="http://schemas.microsoft.com/office/drawing/2014/main" id="{4894ADD5-F52C-4148-A719-6CD93C48843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6" name="5 CuadroTexto" hidden="1">
          <a:extLst>
            <a:ext uri="{FF2B5EF4-FFF2-40B4-BE49-F238E27FC236}">
              <a16:creationId xmlns="" xmlns:a16="http://schemas.microsoft.com/office/drawing/2014/main" id="{724638FB-10C4-484B-BC22-A4BD1E0F2F9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7" name="5 CuadroTexto" hidden="1">
          <a:extLst>
            <a:ext uri="{FF2B5EF4-FFF2-40B4-BE49-F238E27FC236}">
              <a16:creationId xmlns="" xmlns:a16="http://schemas.microsoft.com/office/drawing/2014/main" id="{2FED5634-A2F1-4C6A-B261-ED127AD1150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8" name="5 CuadroTexto" hidden="1">
          <a:extLst>
            <a:ext uri="{FF2B5EF4-FFF2-40B4-BE49-F238E27FC236}">
              <a16:creationId xmlns="" xmlns:a16="http://schemas.microsoft.com/office/drawing/2014/main" id="{B8D1EF5C-2E7E-476E-9CAE-C30A86DBA3EB}"/>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19" name="5 CuadroTexto" hidden="1">
          <a:extLst>
            <a:ext uri="{FF2B5EF4-FFF2-40B4-BE49-F238E27FC236}">
              <a16:creationId xmlns="" xmlns:a16="http://schemas.microsoft.com/office/drawing/2014/main" id="{11409CD1-E5B1-43EB-A646-077CBCA270B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0" name="5 CuadroTexto" hidden="1">
          <a:extLst>
            <a:ext uri="{FF2B5EF4-FFF2-40B4-BE49-F238E27FC236}">
              <a16:creationId xmlns="" xmlns:a16="http://schemas.microsoft.com/office/drawing/2014/main" id="{74347508-FB02-44EA-94AB-2AD56399233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1" name="5 CuadroTexto" hidden="1">
          <a:extLst>
            <a:ext uri="{FF2B5EF4-FFF2-40B4-BE49-F238E27FC236}">
              <a16:creationId xmlns="" xmlns:a16="http://schemas.microsoft.com/office/drawing/2014/main" id="{4464B26B-DBD8-4AB0-ACD6-7071F0D94A2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2" name="5 CuadroTexto" hidden="1">
          <a:extLst>
            <a:ext uri="{FF2B5EF4-FFF2-40B4-BE49-F238E27FC236}">
              <a16:creationId xmlns="" xmlns:a16="http://schemas.microsoft.com/office/drawing/2014/main" id="{467A17CD-4663-4C75-9C26-775B555011F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3" name="5 CuadroTexto" hidden="1">
          <a:extLst>
            <a:ext uri="{FF2B5EF4-FFF2-40B4-BE49-F238E27FC236}">
              <a16:creationId xmlns="" xmlns:a16="http://schemas.microsoft.com/office/drawing/2014/main" id="{D08F7055-B74D-44FB-AA7F-C58C01000AB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4" name="5 CuadroTexto" hidden="1">
          <a:extLst>
            <a:ext uri="{FF2B5EF4-FFF2-40B4-BE49-F238E27FC236}">
              <a16:creationId xmlns="" xmlns:a16="http://schemas.microsoft.com/office/drawing/2014/main" id="{CC7090C0-AAD0-455C-B879-643B43A0A86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5" name="5 CuadroTexto" hidden="1">
          <a:extLst>
            <a:ext uri="{FF2B5EF4-FFF2-40B4-BE49-F238E27FC236}">
              <a16:creationId xmlns="" xmlns:a16="http://schemas.microsoft.com/office/drawing/2014/main" id="{CB318EFE-FDD5-479A-9980-6FA83F2710D4}"/>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6" name="5 CuadroTexto" hidden="1">
          <a:extLst>
            <a:ext uri="{FF2B5EF4-FFF2-40B4-BE49-F238E27FC236}">
              <a16:creationId xmlns="" xmlns:a16="http://schemas.microsoft.com/office/drawing/2014/main" id="{E6F9C8C7-89BC-48FC-AC01-A2BD4FFC6C8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7" name="5 CuadroTexto" hidden="1">
          <a:extLst>
            <a:ext uri="{FF2B5EF4-FFF2-40B4-BE49-F238E27FC236}">
              <a16:creationId xmlns="" xmlns:a16="http://schemas.microsoft.com/office/drawing/2014/main" id="{2B9F3BB5-160E-4728-B6E9-C5393B04B7D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8" name="5 CuadroTexto" hidden="1">
          <a:extLst>
            <a:ext uri="{FF2B5EF4-FFF2-40B4-BE49-F238E27FC236}">
              <a16:creationId xmlns="" xmlns:a16="http://schemas.microsoft.com/office/drawing/2014/main" id="{E41ECE59-EAD7-411A-8D30-5788FC54719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29" name="5 CuadroTexto" hidden="1">
          <a:extLst>
            <a:ext uri="{FF2B5EF4-FFF2-40B4-BE49-F238E27FC236}">
              <a16:creationId xmlns="" xmlns:a16="http://schemas.microsoft.com/office/drawing/2014/main" id="{E43D11EE-48F8-47BB-B5D3-E39268BA206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0" name="5 CuadroTexto" hidden="1">
          <a:extLst>
            <a:ext uri="{FF2B5EF4-FFF2-40B4-BE49-F238E27FC236}">
              <a16:creationId xmlns="" xmlns:a16="http://schemas.microsoft.com/office/drawing/2014/main" id="{1ACAF402-DFB3-4AAE-B829-5518C40A62F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1" name="5 CuadroTexto" hidden="1">
          <a:extLst>
            <a:ext uri="{FF2B5EF4-FFF2-40B4-BE49-F238E27FC236}">
              <a16:creationId xmlns="" xmlns:a16="http://schemas.microsoft.com/office/drawing/2014/main" id="{DD47517E-D8E1-4F3E-9B69-AB61A609217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2" name="255 CuadroTexto" hidden="1">
          <a:extLst>
            <a:ext uri="{FF2B5EF4-FFF2-40B4-BE49-F238E27FC236}">
              <a16:creationId xmlns="" xmlns:a16="http://schemas.microsoft.com/office/drawing/2014/main" id="{236614A1-3AC3-4FC3-BF82-62CD73B114A6}"/>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3" name="256 CuadroTexto" hidden="1">
          <a:extLst>
            <a:ext uri="{FF2B5EF4-FFF2-40B4-BE49-F238E27FC236}">
              <a16:creationId xmlns="" xmlns:a16="http://schemas.microsoft.com/office/drawing/2014/main" id="{A9FCF418-C387-48F2-BE08-B7EB47E79B4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4" name="5 CuadroTexto" hidden="1">
          <a:extLst>
            <a:ext uri="{FF2B5EF4-FFF2-40B4-BE49-F238E27FC236}">
              <a16:creationId xmlns="" xmlns:a16="http://schemas.microsoft.com/office/drawing/2014/main" id="{6A99557F-DD6F-4E00-904A-0BE5F1042AF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5" name="5 CuadroTexto" hidden="1">
          <a:extLst>
            <a:ext uri="{FF2B5EF4-FFF2-40B4-BE49-F238E27FC236}">
              <a16:creationId xmlns="" xmlns:a16="http://schemas.microsoft.com/office/drawing/2014/main" id="{86E67756-238D-41C5-BF65-17FF801F3F8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6" name="5 CuadroTexto" hidden="1">
          <a:extLst>
            <a:ext uri="{FF2B5EF4-FFF2-40B4-BE49-F238E27FC236}">
              <a16:creationId xmlns="" xmlns:a16="http://schemas.microsoft.com/office/drawing/2014/main" id="{06740E14-52C0-40F6-82CF-1A7305DDD74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7" name="5 CuadroTexto" hidden="1">
          <a:extLst>
            <a:ext uri="{FF2B5EF4-FFF2-40B4-BE49-F238E27FC236}">
              <a16:creationId xmlns="" xmlns:a16="http://schemas.microsoft.com/office/drawing/2014/main" id="{06FCE065-2360-4B29-AD66-1097BD6AEFA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8" name="5 CuadroTexto" hidden="1">
          <a:extLst>
            <a:ext uri="{FF2B5EF4-FFF2-40B4-BE49-F238E27FC236}">
              <a16:creationId xmlns="" xmlns:a16="http://schemas.microsoft.com/office/drawing/2014/main" id="{8C688B0A-FE04-4B5A-ABF1-C6AED00800C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39" name="5 CuadroTexto" hidden="1">
          <a:extLst>
            <a:ext uri="{FF2B5EF4-FFF2-40B4-BE49-F238E27FC236}">
              <a16:creationId xmlns="" xmlns:a16="http://schemas.microsoft.com/office/drawing/2014/main" id="{34F49C63-26E8-4B21-910C-FB75355F9DF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0" name="5 CuadroTexto" hidden="1">
          <a:extLst>
            <a:ext uri="{FF2B5EF4-FFF2-40B4-BE49-F238E27FC236}">
              <a16:creationId xmlns="" xmlns:a16="http://schemas.microsoft.com/office/drawing/2014/main" id="{DA72F91C-5610-461D-86B7-987DEAEB923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1" name="5 CuadroTexto" hidden="1">
          <a:extLst>
            <a:ext uri="{FF2B5EF4-FFF2-40B4-BE49-F238E27FC236}">
              <a16:creationId xmlns="" xmlns:a16="http://schemas.microsoft.com/office/drawing/2014/main" id="{9969B53A-7F97-4E30-A68F-3D1D2F5518A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2" name="5 CuadroTexto" hidden="1">
          <a:extLst>
            <a:ext uri="{FF2B5EF4-FFF2-40B4-BE49-F238E27FC236}">
              <a16:creationId xmlns="" xmlns:a16="http://schemas.microsoft.com/office/drawing/2014/main" id="{8C1CC504-146B-4E4F-A710-1489E35230D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3" name="5 CuadroTexto" hidden="1">
          <a:extLst>
            <a:ext uri="{FF2B5EF4-FFF2-40B4-BE49-F238E27FC236}">
              <a16:creationId xmlns="" xmlns:a16="http://schemas.microsoft.com/office/drawing/2014/main" id="{4E89B790-AFAC-402C-9186-B2602DB5A0F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4" name="5 CuadroTexto" hidden="1">
          <a:extLst>
            <a:ext uri="{FF2B5EF4-FFF2-40B4-BE49-F238E27FC236}">
              <a16:creationId xmlns="" xmlns:a16="http://schemas.microsoft.com/office/drawing/2014/main" id="{C081F6EC-11A5-407D-BCC9-4BC479F11C2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5" name="5 CuadroTexto" hidden="1">
          <a:extLst>
            <a:ext uri="{FF2B5EF4-FFF2-40B4-BE49-F238E27FC236}">
              <a16:creationId xmlns="" xmlns:a16="http://schemas.microsoft.com/office/drawing/2014/main" id="{D22F3E1D-E02D-4CC4-9784-B5F6A209A60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6" name="5 CuadroTexto" hidden="1">
          <a:extLst>
            <a:ext uri="{FF2B5EF4-FFF2-40B4-BE49-F238E27FC236}">
              <a16:creationId xmlns="" xmlns:a16="http://schemas.microsoft.com/office/drawing/2014/main" id="{0BA5AB29-B054-45AB-B9FD-50EEB31730F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7" name="5 CuadroTexto" hidden="1">
          <a:extLst>
            <a:ext uri="{FF2B5EF4-FFF2-40B4-BE49-F238E27FC236}">
              <a16:creationId xmlns="" xmlns:a16="http://schemas.microsoft.com/office/drawing/2014/main" id="{596D4CB5-39E8-4C84-A894-843F73B44946}"/>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8" name="5 CuadroTexto" hidden="1">
          <a:extLst>
            <a:ext uri="{FF2B5EF4-FFF2-40B4-BE49-F238E27FC236}">
              <a16:creationId xmlns="" xmlns:a16="http://schemas.microsoft.com/office/drawing/2014/main" id="{E5446BE0-6227-49E3-938A-81E49D76CB2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49" name="5 CuadroTexto" hidden="1">
          <a:extLst>
            <a:ext uri="{FF2B5EF4-FFF2-40B4-BE49-F238E27FC236}">
              <a16:creationId xmlns="" xmlns:a16="http://schemas.microsoft.com/office/drawing/2014/main" id="{2DF8C49D-A8A3-4C77-83FF-3A3A10404E4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0" name="5 CuadroTexto" hidden="1">
          <a:extLst>
            <a:ext uri="{FF2B5EF4-FFF2-40B4-BE49-F238E27FC236}">
              <a16:creationId xmlns="" xmlns:a16="http://schemas.microsoft.com/office/drawing/2014/main" id="{0A7BE3EB-B095-44FF-99EB-D84D277B3BAB}"/>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1" name="5 CuadroTexto" hidden="1">
          <a:extLst>
            <a:ext uri="{FF2B5EF4-FFF2-40B4-BE49-F238E27FC236}">
              <a16:creationId xmlns="" xmlns:a16="http://schemas.microsoft.com/office/drawing/2014/main" id="{371F708C-F3BA-4E40-B046-56F37499EEB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2" name="5 CuadroTexto" hidden="1">
          <a:extLst>
            <a:ext uri="{FF2B5EF4-FFF2-40B4-BE49-F238E27FC236}">
              <a16:creationId xmlns="" xmlns:a16="http://schemas.microsoft.com/office/drawing/2014/main" id="{D1657AB6-7FBC-4E8C-A871-12A482D67E29}"/>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3" name="5 CuadroTexto" hidden="1">
          <a:extLst>
            <a:ext uri="{FF2B5EF4-FFF2-40B4-BE49-F238E27FC236}">
              <a16:creationId xmlns="" xmlns:a16="http://schemas.microsoft.com/office/drawing/2014/main" id="{3CCADF85-444E-4A2D-BE5A-396725F9EC9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4" name="5 CuadroTexto" hidden="1">
          <a:extLst>
            <a:ext uri="{FF2B5EF4-FFF2-40B4-BE49-F238E27FC236}">
              <a16:creationId xmlns="" xmlns:a16="http://schemas.microsoft.com/office/drawing/2014/main" id="{14DD539A-9E40-410A-82E3-9D494E20BC8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5" name="5 CuadroTexto" hidden="1">
          <a:extLst>
            <a:ext uri="{FF2B5EF4-FFF2-40B4-BE49-F238E27FC236}">
              <a16:creationId xmlns="" xmlns:a16="http://schemas.microsoft.com/office/drawing/2014/main" id="{AE7ACA8C-C04F-40A5-81DB-DEBD171CB0F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6" name="5 CuadroTexto" hidden="1">
          <a:extLst>
            <a:ext uri="{FF2B5EF4-FFF2-40B4-BE49-F238E27FC236}">
              <a16:creationId xmlns="" xmlns:a16="http://schemas.microsoft.com/office/drawing/2014/main" id="{83F2BDB2-29DE-4046-982D-06CE9A7DC81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7" name="5 CuadroTexto" hidden="1">
          <a:extLst>
            <a:ext uri="{FF2B5EF4-FFF2-40B4-BE49-F238E27FC236}">
              <a16:creationId xmlns="" xmlns:a16="http://schemas.microsoft.com/office/drawing/2014/main" id="{9C5F2A47-0720-47EF-A682-2A5CEF73A5A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8" name="5 CuadroTexto" hidden="1">
          <a:extLst>
            <a:ext uri="{FF2B5EF4-FFF2-40B4-BE49-F238E27FC236}">
              <a16:creationId xmlns="" xmlns:a16="http://schemas.microsoft.com/office/drawing/2014/main" id="{D508F31D-63F7-499C-AE65-B4128EA0241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59" name="5 CuadroTexto" hidden="1">
          <a:extLst>
            <a:ext uri="{FF2B5EF4-FFF2-40B4-BE49-F238E27FC236}">
              <a16:creationId xmlns="" xmlns:a16="http://schemas.microsoft.com/office/drawing/2014/main" id="{1A3B4D2F-A2CD-4AEF-B043-A81529BF9E6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0" name="5 CuadroTexto" hidden="1">
          <a:extLst>
            <a:ext uri="{FF2B5EF4-FFF2-40B4-BE49-F238E27FC236}">
              <a16:creationId xmlns="" xmlns:a16="http://schemas.microsoft.com/office/drawing/2014/main" id="{D125F1D5-2F1A-4CEF-806E-85EDB5945CFE}"/>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1" name="5 CuadroTexto" hidden="1">
          <a:extLst>
            <a:ext uri="{FF2B5EF4-FFF2-40B4-BE49-F238E27FC236}">
              <a16:creationId xmlns="" xmlns:a16="http://schemas.microsoft.com/office/drawing/2014/main" id="{7B0985BF-5E1B-4BCB-AEC5-7DC84C10FD10}"/>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2" name="5 CuadroTexto" hidden="1">
          <a:extLst>
            <a:ext uri="{FF2B5EF4-FFF2-40B4-BE49-F238E27FC236}">
              <a16:creationId xmlns="" xmlns:a16="http://schemas.microsoft.com/office/drawing/2014/main" id="{C4F832B4-17FE-43CC-89E3-FCB4151B3A86}"/>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3" name="5 CuadroTexto" hidden="1">
          <a:extLst>
            <a:ext uri="{FF2B5EF4-FFF2-40B4-BE49-F238E27FC236}">
              <a16:creationId xmlns="" xmlns:a16="http://schemas.microsoft.com/office/drawing/2014/main" id="{5655E7A6-0758-4F99-8FCD-EC8033D0E7BB}"/>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4" name="5 CuadroTexto" hidden="1">
          <a:extLst>
            <a:ext uri="{FF2B5EF4-FFF2-40B4-BE49-F238E27FC236}">
              <a16:creationId xmlns="" xmlns:a16="http://schemas.microsoft.com/office/drawing/2014/main" id="{5631C302-CBA7-4AF0-A330-B8FA156156D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5" name="5 CuadroTexto" hidden="1">
          <a:extLst>
            <a:ext uri="{FF2B5EF4-FFF2-40B4-BE49-F238E27FC236}">
              <a16:creationId xmlns="" xmlns:a16="http://schemas.microsoft.com/office/drawing/2014/main" id="{EBE452E6-1CAD-4556-83EB-52D83436B74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6" name="2 CuadroTexto" hidden="1">
          <a:extLst>
            <a:ext uri="{FF2B5EF4-FFF2-40B4-BE49-F238E27FC236}">
              <a16:creationId xmlns="" xmlns:a16="http://schemas.microsoft.com/office/drawing/2014/main" id="{EBE97CDB-4F49-472A-98C7-FDD7344F09F4}"/>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7" name="5 CuadroTexto" hidden="1">
          <a:extLst>
            <a:ext uri="{FF2B5EF4-FFF2-40B4-BE49-F238E27FC236}">
              <a16:creationId xmlns="" xmlns:a16="http://schemas.microsoft.com/office/drawing/2014/main" id="{EC185130-2D31-4CEE-9F32-23F4493867C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8" name="5 CuadroTexto" hidden="1">
          <a:extLst>
            <a:ext uri="{FF2B5EF4-FFF2-40B4-BE49-F238E27FC236}">
              <a16:creationId xmlns="" xmlns:a16="http://schemas.microsoft.com/office/drawing/2014/main" id="{3F217E7A-741C-4485-AE3C-F06D1D8B2FE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69" name="5 CuadroTexto" hidden="1">
          <a:extLst>
            <a:ext uri="{FF2B5EF4-FFF2-40B4-BE49-F238E27FC236}">
              <a16:creationId xmlns="" xmlns:a16="http://schemas.microsoft.com/office/drawing/2014/main" id="{F6A7A914-1735-4B9C-A5F9-F6FDD0EB1BB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0" name="5 CuadroTexto" hidden="1">
          <a:extLst>
            <a:ext uri="{FF2B5EF4-FFF2-40B4-BE49-F238E27FC236}">
              <a16:creationId xmlns="" xmlns:a16="http://schemas.microsoft.com/office/drawing/2014/main" id="{9741A150-C0D8-4130-8A28-858D23C6B6D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1" name="5 CuadroTexto" hidden="1">
          <a:extLst>
            <a:ext uri="{FF2B5EF4-FFF2-40B4-BE49-F238E27FC236}">
              <a16:creationId xmlns="" xmlns:a16="http://schemas.microsoft.com/office/drawing/2014/main" id="{3C7DF464-CF98-488E-A1FA-FAE31854D2E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2" name="5 CuadroTexto" hidden="1">
          <a:extLst>
            <a:ext uri="{FF2B5EF4-FFF2-40B4-BE49-F238E27FC236}">
              <a16:creationId xmlns="" xmlns:a16="http://schemas.microsoft.com/office/drawing/2014/main" id="{D0C26745-9DA6-44BF-9AEA-44CDD66148C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3" name="5 CuadroTexto" hidden="1">
          <a:extLst>
            <a:ext uri="{FF2B5EF4-FFF2-40B4-BE49-F238E27FC236}">
              <a16:creationId xmlns="" xmlns:a16="http://schemas.microsoft.com/office/drawing/2014/main" id="{BFA33CBA-0E41-4E85-9F30-63B25BE59379}"/>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4" name="5 CuadroTexto" hidden="1">
          <a:extLst>
            <a:ext uri="{FF2B5EF4-FFF2-40B4-BE49-F238E27FC236}">
              <a16:creationId xmlns="" xmlns:a16="http://schemas.microsoft.com/office/drawing/2014/main" id="{62190360-B692-4821-9EC5-62DF7D10DFA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5" name="5 CuadroTexto" hidden="1">
          <a:extLst>
            <a:ext uri="{FF2B5EF4-FFF2-40B4-BE49-F238E27FC236}">
              <a16:creationId xmlns="" xmlns:a16="http://schemas.microsoft.com/office/drawing/2014/main" id="{4CA9F2AF-CBC8-483E-8B06-AFD8680CB85C}"/>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6" name="5 CuadroTexto" hidden="1">
          <a:extLst>
            <a:ext uri="{FF2B5EF4-FFF2-40B4-BE49-F238E27FC236}">
              <a16:creationId xmlns="" xmlns:a16="http://schemas.microsoft.com/office/drawing/2014/main" id="{58A15A0E-35E9-4ABF-AC95-7F35A2D9DCA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7" name="5 CuadroTexto" hidden="1">
          <a:extLst>
            <a:ext uri="{FF2B5EF4-FFF2-40B4-BE49-F238E27FC236}">
              <a16:creationId xmlns="" xmlns:a16="http://schemas.microsoft.com/office/drawing/2014/main" id="{136D0098-8CB0-4C2E-91EF-BAE350FED8C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8" name="5 CuadroTexto" hidden="1">
          <a:extLst>
            <a:ext uri="{FF2B5EF4-FFF2-40B4-BE49-F238E27FC236}">
              <a16:creationId xmlns="" xmlns:a16="http://schemas.microsoft.com/office/drawing/2014/main" id="{0FD5872C-6C65-4004-A4A8-73481EE644C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79" name="5 CuadroTexto" hidden="1">
          <a:extLst>
            <a:ext uri="{FF2B5EF4-FFF2-40B4-BE49-F238E27FC236}">
              <a16:creationId xmlns="" xmlns:a16="http://schemas.microsoft.com/office/drawing/2014/main" id="{8FB13939-F8F3-4E99-BB8F-A8C17207F9D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0" name="5 CuadroTexto" hidden="1">
          <a:extLst>
            <a:ext uri="{FF2B5EF4-FFF2-40B4-BE49-F238E27FC236}">
              <a16:creationId xmlns="" xmlns:a16="http://schemas.microsoft.com/office/drawing/2014/main" id="{D142DFB6-94D8-4360-8278-9F8DA388749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1" name="5 CuadroTexto" hidden="1">
          <a:extLst>
            <a:ext uri="{FF2B5EF4-FFF2-40B4-BE49-F238E27FC236}">
              <a16:creationId xmlns="" xmlns:a16="http://schemas.microsoft.com/office/drawing/2014/main" id="{BFE8DF12-E4CF-4058-B548-E0C5922C0F9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2" name="5 CuadroTexto" hidden="1">
          <a:extLst>
            <a:ext uri="{FF2B5EF4-FFF2-40B4-BE49-F238E27FC236}">
              <a16:creationId xmlns="" xmlns:a16="http://schemas.microsoft.com/office/drawing/2014/main" id="{1C44431F-FE22-45F7-B4AB-802716999F3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3" name="5 CuadroTexto" hidden="1">
          <a:extLst>
            <a:ext uri="{FF2B5EF4-FFF2-40B4-BE49-F238E27FC236}">
              <a16:creationId xmlns="" xmlns:a16="http://schemas.microsoft.com/office/drawing/2014/main" id="{53483CD2-652B-44EA-AD74-2A85BB5F6EB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4" name="5 CuadroTexto" hidden="1">
          <a:extLst>
            <a:ext uri="{FF2B5EF4-FFF2-40B4-BE49-F238E27FC236}">
              <a16:creationId xmlns="" xmlns:a16="http://schemas.microsoft.com/office/drawing/2014/main" id="{FAF25481-725B-42BB-9476-B8B890D425A3}"/>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5" name="308 CuadroTexto" hidden="1">
          <a:extLst>
            <a:ext uri="{FF2B5EF4-FFF2-40B4-BE49-F238E27FC236}">
              <a16:creationId xmlns="" xmlns:a16="http://schemas.microsoft.com/office/drawing/2014/main" id="{6CACCE74-5422-4645-91FE-28C304EF678B}"/>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6" name="2 CuadroTexto" hidden="1">
          <a:extLst>
            <a:ext uri="{FF2B5EF4-FFF2-40B4-BE49-F238E27FC236}">
              <a16:creationId xmlns="" xmlns:a16="http://schemas.microsoft.com/office/drawing/2014/main" id="{B739427D-D8A4-4432-AFD0-37AD9E69C04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7" name="310 CuadroTexto" hidden="1">
          <a:extLst>
            <a:ext uri="{FF2B5EF4-FFF2-40B4-BE49-F238E27FC236}">
              <a16:creationId xmlns="" xmlns:a16="http://schemas.microsoft.com/office/drawing/2014/main" id="{168D0C2C-EC22-4282-946E-1B8EB8E30F2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8" name="2 CuadroTexto" hidden="1">
          <a:extLst>
            <a:ext uri="{FF2B5EF4-FFF2-40B4-BE49-F238E27FC236}">
              <a16:creationId xmlns="" xmlns:a16="http://schemas.microsoft.com/office/drawing/2014/main" id="{4324C9CB-BFC0-47E8-B78F-2309A18EC44F}"/>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89" name="5 CuadroTexto" hidden="1">
          <a:extLst>
            <a:ext uri="{FF2B5EF4-FFF2-40B4-BE49-F238E27FC236}">
              <a16:creationId xmlns="" xmlns:a16="http://schemas.microsoft.com/office/drawing/2014/main" id="{1C2C2AA0-17FB-4FBF-8BEE-9E75FCF8ED6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0" name="5 CuadroTexto" hidden="1">
          <a:extLst>
            <a:ext uri="{FF2B5EF4-FFF2-40B4-BE49-F238E27FC236}">
              <a16:creationId xmlns="" xmlns:a16="http://schemas.microsoft.com/office/drawing/2014/main" id="{E8372146-85AD-4A67-9EA1-E6F4C62C3D15}"/>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1" name="5 CuadroTexto" hidden="1">
          <a:extLst>
            <a:ext uri="{FF2B5EF4-FFF2-40B4-BE49-F238E27FC236}">
              <a16:creationId xmlns="" xmlns:a16="http://schemas.microsoft.com/office/drawing/2014/main" id="{602963B3-819C-4199-AFFF-BAB3F5EC0049}"/>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2" name="5 CuadroTexto" hidden="1">
          <a:extLst>
            <a:ext uri="{FF2B5EF4-FFF2-40B4-BE49-F238E27FC236}">
              <a16:creationId xmlns="" xmlns:a16="http://schemas.microsoft.com/office/drawing/2014/main" id="{607CE316-B825-4624-B746-1E3CACC9AE7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3" name="5 CuadroTexto" hidden="1">
          <a:extLst>
            <a:ext uri="{FF2B5EF4-FFF2-40B4-BE49-F238E27FC236}">
              <a16:creationId xmlns="" xmlns:a16="http://schemas.microsoft.com/office/drawing/2014/main" id="{E962E802-F849-464E-A8E3-DABD618C5A8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4" name="5 CuadroTexto" hidden="1">
          <a:extLst>
            <a:ext uri="{FF2B5EF4-FFF2-40B4-BE49-F238E27FC236}">
              <a16:creationId xmlns="" xmlns:a16="http://schemas.microsoft.com/office/drawing/2014/main" id="{ACAC4BA9-4C5F-4B16-87F0-D53E5E078FB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5" name="5 CuadroTexto" hidden="1">
          <a:extLst>
            <a:ext uri="{FF2B5EF4-FFF2-40B4-BE49-F238E27FC236}">
              <a16:creationId xmlns="" xmlns:a16="http://schemas.microsoft.com/office/drawing/2014/main" id="{6256060A-F736-449A-8148-14BB12F7017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6" name="5 CuadroTexto" hidden="1">
          <a:extLst>
            <a:ext uri="{FF2B5EF4-FFF2-40B4-BE49-F238E27FC236}">
              <a16:creationId xmlns="" xmlns:a16="http://schemas.microsoft.com/office/drawing/2014/main" id="{9330AAC0-F891-43F4-AD85-EF2BECC9564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7" name="5 CuadroTexto" hidden="1">
          <a:extLst>
            <a:ext uri="{FF2B5EF4-FFF2-40B4-BE49-F238E27FC236}">
              <a16:creationId xmlns="" xmlns:a16="http://schemas.microsoft.com/office/drawing/2014/main" id="{BD3A9421-3C4E-474E-A792-4DA07934330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8" name="5 CuadroTexto" hidden="1">
          <a:extLst>
            <a:ext uri="{FF2B5EF4-FFF2-40B4-BE49-F238E27FC236}">
              <a16:creationId xmlns="" xmlns:a16="http://schemas.microsoft.com/office/drawing/2014/main" id="{AAF40BA1-BF6E-4189-ACE2-88FAF3DBFE81}"/>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799" name="5 CuadroTexto" hidden="1">
          <a:extLst>
            <a:ext uri="{FF2B5EF4-FFF2-40B4-BE49-F238E27FC236}">
              <a16:creationId xmlns="" xmlns:a16="http://schemas.microsoft.com/office/drawing/2014/main" id="{7C4BD563-5AB3-40C9-8F4D-F42AF517C098}"/>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800" name="5 CuadroTexto" hidden="1">
          <a:extLst>
            <a:ext uri="{FF2B5EF4-FFF2-40B4-BE49-F238E27FC236}">
              <a16:creationId xmlns="" xmlns:a16="http://schemas.microsoft.com/office/drawing/2014/main" id="{A24BA1BC-4F91-4876-9507-F0A604FD8832}"/>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801" name="5 CuadroTexto" hidden="1">
          <a:extLst>
            <a:ext uri="{FF2B5EF4-FFF2-40B4-BE49-F238E27FC236}">
              <a16:creationId xmlns="" xmlns:a16="http://schemas.microsoft.com/office/drawing/2014/main" id="{616A9E29-E472-4494-9FDF-A3280AB7E93A}"/>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802" name="5 CuadroTexto" hidden="1">
          <a:extLst>
            <a:ext uri="{FF2B5EF4-FFF2-40B4-BE49-F238E27FC236}">
              <a16:creationId xmlns="" xmlns:a16="http://schemas.microsoft.com/office/drawing/2014/main" id="{0DBE9003-EEC1-4787-9142-84CC9EF5FB97}"/>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803" name="5 CuadroTexto" hidden="1">
          <a:extLst>
            <a:ext uri="{FF2B5EF4-FFF2-40B4-BE49-F238E27FC236}">
              <a16:creationId xmlns="" xmlns:a16="http://schemas.microsoft.com/office/drawing/2014/main" id="{3A5F1FCA-5074-4C42-AC10-0A57BAF365C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785</xdr:row>
      <xdr:rowOff>0</xdr:rowOff>
    </xdr:from>
    <xdr:ext cx="184731" cy="264560"/>
    <xdr:sp macro="" textlink="">
      <xdr:nvSpPr>
        <xdr:cNvPr id="3804" name="5 CuadroTexto" hidden="1">
          <a:extLst>
            <a:ext uri="{FF2B5EF4-FFF2-40B4-BE49-F238E27FC236}">
              <a16:creationId xmlns="" xmlns:a16="http://schemas.microsoft.com/office/drawing/2014/main" id="{8BBD1FB5-5A7C-466C-AB43-5EF482BC675D}"/>
            </a:ext>
          </a:extLst>
        </xdr:cNvPr>
        <xdr:cNvSpPr txBox="1"/>
      </xdr:nvSpPr>
      <xdr:spPr>
        <a:xfrm>
          <a:off x="1156970" y="2110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05" name="1 CuadroTexto" hidden="1">
          <a:extLst>
            <a:ext uri="{FF2B5EF4-FFF2-40B4-BE49-F238E27FC236}">
              <a16:creationId xmlns="" xmlns:a16="http://schemas.microsoft.com/office/drawing/2014/main" id="{32C4C9E8-434D-468B-AE0F-FE7E34264C11}"/>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06" name="3 CuadroTexto" hidden="1">
          <a:extLst>
            <a:ext uri="{FF2B5EF4-FFF2-40B4-BE49-F238E27FC236}">
              <a16:creationId xmlns="" xmlns:a16="http://schemas.microsoft.com/office/drawing/2014/main" id="{D037D3BF-1ED5-4C9E-B57B-80282F930F44}"/>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07" name="5 CuadroTexto" hidden="1">
          <a:extLst>
            <a:ext uri="{FF2B5EF4-FFF2-40B4-BE49-F238E27FC236}">
              <a16:creationId xmlns="" xmlns:a16="http://schemas.microsoft.com/office/drawing/2014/main" id="{D2641718-0CFF-4F05-8167-D0368AB49C4B}"/>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08" name="5 CuadroTexto" hidden="1">
          <a:extLst>
            <a:ext uri="{FF2B5EF4-FFF2-40B4-BE49-F238E27FC236}">
              <a16:creationId xmlns="" xmlns:a16="http://schemas.microsoft.com/office/drawing/2014/main" id="{F2C929F2-B5E1-46AC-97FB-05800E7B290F}"/>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09" name="5 CuadroTexto" hidden="1">
          <a:extLst>
            <a:ext uri="{FF2B5EF4-FFF2-40B4-BE49-F238E27FC236}">
              <a16:creationId xmlns="" xmlns:a16="http://schemas.microsoft.com/office/drawing/2014/main" id="{1F66E889-A525-4CA9-B9F3-DF3DFB887D21}"/>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0" name="5 CuadroTexto" hidden="1">
          <a:extLst>
            <a:ext uri="{FF2B5EF4-FFF2-40B4-BE49-F238E27FC236}">
              <a16:creationId xmlns="" xmlns:a16="http://schemas.microsoft.com/office/drawing/2014/main" id="{C9DFF906-2415-4F64-B7A0-4924C0717AB4}"/>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1" name="5 CuadroTexto" hidden="1">
          <a:extLst>
            <a:ext uri="{FF2B5EF4-FFF2-40B4-BE49-F238E27FC236}">
              <a16:creationId xmlns="" xmlns:a16="http://schemas.microsoft.com/office/drawing/2014/main" id="{9E594D47-9A0B-4F08-AF02-0D44841D212B}"/>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2" name="5 CuadroTexto" hidden="1">
          <a:extLst>
            <a:ext uri="{FF2B5EF4-FFF2-40B4-BE49-F238E27FC236}">
              <a16:creationId xmlns="" xmlns:a16="http://schemas.microsoft.com/office/drawing/2014/main" id="{DAB94940-35D5-4FF5-85BE-06F7D8D6A4A0}"/>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3" name="5 CuadroTexto" hidden="1">
          <a:extLst>
            <a:ext uri="{FF2B5EF4-FFF2-40B4-BE49-F238E27FC236}">
              <a16:creationId xmlns="" xmlns:a16="http://schemas.microsoft.com/office/drawing/2014/main" id="{96F1D135-73C1-4768-8A94-AF7F4F787D08}"/>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4" name="5 CuadroTexto" hidden="1">
          <a:extLst>
            <a:ext uri="{FF2B5EF4-FFF2-40B4-BE49-F238E27FC236}">
              <a16:creationId xmlns="" xmlns:a16="http://schemas.microsoft.com/office/drawing/2014/main" id="{F612D669-020E-4DEA-A2E0-5522F1935CE4}"/>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5" name="5 CuadroTexto" hidden="1">
          <a:extLst>
            <a:ext uri="{FF2B5EF4-FFF2-40B4-BE49-F238E27FC236}">
              <a16:creationId xmlns="" xmlns:a16="http://schemas.microsoft.com/office/drawing/2014/main" id="{E801FC67-5428-4C37-B4C7-CB4A50BC67F3}"/>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6" name="5 CuadroTexto" hidden="1">
          <a:extLst>
            <a:ext uri="{FF2B5EF4-FFF2-40B4-BE49-F238E27FC236}">
              <a16:creationId xmlns="" xmlns:a16="http://schemas.microsoft.com/office/drawing/2014/main" id="{5F76DE95-E133-4D75-BD93-2EDDCA685B39}"/>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7" name="5 CuadroTexto" hidden="1">
          <a:extLst>
            <a:ext uri="{FF2B5EF4-FFF2-40B4-BE49-F238E27FC236}">
              <a16:creationId xmlns="" xmlns:a16="http://schemas.microsoft.com/office/drawing/2014/main" id="{4E99ED08-23BB-44E8-B69B-A8AC7470869F}"/>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8" name="5 CuadroTexto" hidden="1">
          <a:extLst>
            <a:ext uri="{FF2B5EF4-FFF2-40B4-BE49-F238E27FC236}">
              <a16:creationId xmlns="" xmlns:a16="http://schemas.microsoft.com/office/drawing/2014/main" id="{B0D6D761-22A8-46FE-B70A-A0CC13E291B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19" name="5 CuadroTexto" hidden="1">
          <a:extLst>
            <a:ext uri="{FF2B5EF4-FFF2-40B4-BE49-F238E27FC236}">
              <a16:creationId xmlns="" xmlns:a16="http://schemas.microsoft.com/office/drawing/2014/main" id="{C17BDCF9-47C3-4FD0-AA1A-BC79799F4DD1}"/>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0" name="5 CuadroTexto" hidden="1">
          <a:extLst>
            <a:ext uri="{FF2B5EF4-FFF2-40B4-BE49-F238E27FC236}">
              <a16:creationId xmlns="" xmlns:a16="http://schemas.microsoft.com/office/drawing/2014/main" id="{5E16D985-90AC-40F9-82A3-FA10E1165835}"/>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1" name="5 CuadroTexto" hidden="1">
          <a:extLst>
            <a:ext uri="{FF2B5EF4-FFF2-40B4-BE49-F238E27FC236}">
              <a16:creationId xmlns="" xmlns:a16="http://schemas.microsoft.com/office/drawing/2014/main" id="{D4F21DC1-9DC4-4EBB-ACC5-E40EAE9B90EC}"/>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2" name="5 CuadroTexto" hidden="1">
          <a:extLst>
            <a:ext uri="{FF2B5EF4-FFF2-40B4-BE49-F238E27FC236}">
              <a16:creationId xmlns="" xmlns:a16="http://schemas.microsoft.com/office/drawing/2014/main" id="{3ABC8C77-2885-43EC-91BD-F0F8EA189EA4}"/>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3" name="5 CuadroTexto" hidden="1">
          <a:extLst>
            <a:ext uri="{FF2B5EF4-FFF2-40B4-BE49-F238E27FC236}">
              <a16:creationId xmlns="" xmlns:a16="http://schemas.microsoft.com/office/drawing/2014/main" id="{AD838424-28E2-4B92-B286-388294B3636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4" name="5 CuadroTexto" hidden="1">
          <a:extLst>
            <a:ext uri="{FF2B5EF4-FFF2-40B4-BE49-F238E27FC236}">
              <a16:creationId xmlns="" xmlns:a16="http://schemas.microsoft.com/office/drawing/2014/main" id="{446F89BC-EA2A-4CEF-86A7-D104330109AC}"/>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5" name="5 CuadroTexto" hidden="1">
          <a:extLst>
            <a:ext uri="{FF2B5EF4-FFF2-40B4-BE49-F238E27FC236}">
              <a16:creationId xmlns="" xmlns:a16="http://schemas.microsoft.com/office/drawing/2014/main" id="{9D899774-796A-4C3C-ADC7-5E6C030C8C03}"/>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6" name="5 CuadroTexto" hidden="1">
          <a:extLst>
            <a:ext uri="{FF2B5EF4-FFF2-40B4-BE49-F238E27FC236}">
              <a16:creationId xmlns="" xmlns:a16="http://schemas.microsoft.com/office/drawing/2014/main" id="{019419E5-0314-4B7A-B13D-D6BC48BA56DB}"/>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7" name="5 CuadroTexto" hidden="1">
          <a:extLst>
            <a:ext uri="{FF2B5EF4-FFF2-40B4-BE49-F238E27FC236}">
              <a16:creationId xmlns="" xmlns:a16="http://schemas.microsoft.com/office/drawing/2014/main" id="{2558173F-5173-4CD5-AE81-EDEB4CA36E72}"/>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8" name="5 CuadroTexto" hidden="1">
          <a:extLst>
            <a:ext uri="{FF2B5EF4-FFF2-40B4-BE49-F238E27FC236}">
              <a16:creationId xmlns="" xmlns:a16="http://schemas.microsoft.com/office/drawing/2014/main" id="{099D2796-8B53-4ACF-8849-B53D651DD814}"/>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29" name="5 CuadroTexto" hidden="1">
          <a:extLst>
            <a:ext uri="{FF2B5EF4-FFF2-40B4-BE49-F238E27FC236}">
              <a16:creationId xmlns="" xmlns:a16="http://schemas.microsoft.com/office/drawing/2014/main" id="{626A4CBF-5C01-4A0E-B35C-0635A24A3C8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0" name="5 CuadroTexto" hidden="1">
          <a:extLst>
            <a:ext uri="{FF2B5EF4-FFF2-40B4-BE49-F238E27FC236}">
              <a16:creationId xmlns="" xmlns:a16="http://schemas.microsoft.com/office/drawing/2014/main" id="{DB78B74F-CA6E-4674-A7B9-B9A4187FF007}"/>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1" name="5 CuadroTexto" hidden="1">
          <a:extLst>
            <a:ext uri="{FF2B5EF4-FFF2-40B4-BE49-F238E27FC236}">
              <a16:creationId xmlns="" xmlns:a16="http://schemas.microsoft.com/office/drawing/2014/main" id="{CF1392DD-E1D3-4073-ABA0-A3E261F89268}"/>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2" name="5 CuadroTexto" hidden="1">
          <a:extLst>
            <a:ext uri="{FF2B5EF4-FFF2-40B4-BE49-F238E27FC236}">
              <a16:creationId xmlns="" xmlns:a16="http://schemas.microsoft.com/office/drawing/2014/main" id="{F860781F-4B4F-4BDA-95F1-80E7913CF8F6}"/>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3" name="5 CuadroTexto" hidden="1">
          <a:extLst>
            <a:ext uri="{FF2B5EF4-FFF2-40B4-BE49-F238E27FC236}">
              <a16:creationId xmlns="" xmlns:a16="http://schemas.microsoft.com/office/drawing/2014/main" id="{9AE79908-47AB-42EE-8A21-B76E4C5ADD24}"/>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4" name="5 CuadroTexto" hidden="1">
          <a:extLst>
            <a:ext uri="{FF2B5EF4-FFF2-40B4-BE49-F238E27FC236}">
              <a16:creationId xmlns="" xmlns:a16="http://schemas.microsoft.com/office/drawing/2014/main" id="{51647429-AEC7-4730-B2D0-9D1140088678}"/>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5" name="5 CuadroTexto" hidden="1">
          <a:extLst>
            <a:ext uri="{FF2B5EF4-FFF2-40B4-BE49-F238E27FC236}">
              <a16:creationId xmlns="" xmlns:a16="http://schemas.microsoft.com/office/drawing/2014/main" id="{24E7E34B-BDED-4A2E-931D-20197807F3CE}"/>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6" name="5 CuadroTexto" hidden="1">
          <a:extLst>
            <a:ext uri="{FF2B5EF4-FFF2-40B4-BE49-F238E27FC236}">
              <a16:creationId xmlns="" xmlns:a16="http://schemas.microsoft.com/office/drawing/2014/main" id="{659FAFED-B414-47CE-80CD-533D918ECCC1}"/>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7" name="5 CuadroTexto" hidden="1">
          <a:extLst>
            <a:ext uri="{FF2B5EF4-FFF2-40B4-BE49-F238E27FC236}">
              <a16:creationId xmlns="" xmlns:a16="http://schemas.microsoft.com/office/drawing/2014/main" id="{A5104844-CBF7-4835-9CF0-A7EDD784A5FE}"/>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8" name="5 CuadroTexto" hidden="1">
          <a:extLst>
            <a:ext uri="{FF2B5EF4-FFF2-40B4-BE49-F238E27FC236}">
              <a16:creationId xmlns="" xmlns:a16="http://schemas.microsoft.com/office/drawing/2014/main" id="{D6CE82A2-E1E7-4F6B-B68B-762BE7D68BA6}"/>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39" name="2 CuadroTexto" hidden="1">
          <a:extLst>
            <a:ext uri="{FF2B5EF4-FFF2-40B4-BE49-F238E27FC236}">
              <a16:creationId xmlns="" xmlns:a16="http://schemas.microsoft.com/office/drawing/2014/main" id="{F2DA2A3C-F24C-4F5D-9CB4-8D0CB8EA848C}"/>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0" name="5 CuadroTexto" hidden="1">
          <a:extLst>
            <a:ext uri="{FF2B5EF4-FFF2-40B4-BE49-F238E27FC236}">
              <a16:creationId xmlns="" xmlns:a16="http://schemas.microsoft.com/office/drawing/2014/main" id="{0A9D70BE-8A38-4979-AC36-8832975D5B4C}"/>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1" name="5 CuadroTexto" hidden="1">
          <a:extLst>
            <a:ext uri="{FF2B5EF4-FFF2-40B4-BE49-F238E27FC236}">
              <a16:creationId xmlns="" xmlns:a16="http://schemas.microsoft.com/office/drawing/2014/main" id="{46A03E39-ACCC-4720-B20A-FD19BE686885}"/>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2" name="5 CuadroTexto" hidden="1">
          <a:extLst>
            <a:ext uri="{FF2B5EF4-FFF2-40B4-BE49-F238E27FC236}">
              <a16:creationId xmlns="" xmlns:a16="http://schemas.microsoft.com/office/drawing/2014/main" id="{6F2D7B68-E163-4964-8BCF-2997569294A9}"/>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3" name="5 CuadroTexto" hidden="1">
          <a:extLst>
            <a:ext uri="{FF2B5EF4-FFF2-40B4-BE49-F238E27FC236}">
              <a16:creationId xmlns="" xmlns:a16="http://schemas.microsoft.com/office/drawing/2014/main" id="{E1D3B343-8387-4263-8138-CBD93E8A3F5F}"/>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4" name="5 CuadroTexto" hidden="1">
          <a:extLst>
            <a:ext uri="{FF2B5EF4-FFF2-40B4-BE49-F238E27FC236}">
              <a16:creationId xmlns="" xmlns:a16="http://schemas.microsoft.com/office/drawing/2014/main" id="{2E257703-183B-4109-81FC-CFAA23EBA719}"/>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5" name="5 CuadroTexto" hidden="1">
          <a:extLst>
            <a:ext uri="{FF2B5EF4-FFF2-40B4-BE49-F238E27FC236}">
              <a16:creationId xmlns="" xmlns:a16="http://schemas.microsoft.com/office/drawing/2014/main" id="{C92C4629-3C91-4A4A-924A-D4CFADFB56E8}"/>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6" name="5 CuadroTexto" hidden="1">
          <a:extLst>
            <a:ext uri="{FF2B5EF4-FFF2-40B4-BE49-F238E27FC236}">
              <a16:creationId xmlns="" xmlns:a16="http://schemas.microsoft.com/office/drawing/2014/main" id="{E849B5EA-E20A-4785-92D6-890B96B4B198}"/>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7" name="5 CuadroTexto" hidden="1">
          <a:extLst>
            <a:ext uri="{FF2B5EF4-FFF2-40B4-BE49-F238E27FC236}">
              <a16:creationId xmlns="" xmlns:a16="http://schemas.microsoft.com/office/drawing/2014/main" id="{4AD87F82-62F7-407E-9EA9-51F1F415B96E}"/>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8" name="5 CuadroTexto" hidden="1">
          <a:extLst>
            <a:ext uri="{FF2B5EF4-FFF2-40B4-BE49-F238E27FC236}">
              <a16:creationId xmlns="" xmlns:a16="http://schemas.microsoft.com/office/drawing/2014/main" id="{96310B67-329B-4AF2-B5E9-AA3F371F8305}"/>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49" name="5 CuadroTexto" hidden="1">
          <a:extLst>
            <a:ext uri="{FF2B5EF4-FFF2-40B4-BE49-F238E27FC236}">
              <a16:creationId xmlns="" xmlns:a16="http://schemas.microsoft.com/office/drawing/2014/main" id="{9A353688-A3A3-46B9-A16A-E9EC996C87A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0" name="5 CuadroTexto" hidden="1">
          <a:extLst>
            <a:ext uri="{FF2B5EF4-FFF2-40B4-BE49-F238E27FC236}">
              <a16:creationId xmlns="" xmlns:a16="http://schemas.microsoft.com/office/drawing/2014/main" id="{B1EB8729-ADA7-499C-A798-5C2666FCA828}"/>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1" name="5 CuadroTexto" hidden="1">
          <a:extLst>
            <a:ext uri="{FF2B5EF4-FFF2-40B4-BE49-F238E27FC236}">
              <a16:creationId xmlns="" xmlns:a16="http://schemas.microsoft.com/office/drawing/2014/main" id="{169901D2-53ED-4EE8-8E37-025B77A0A37B}"/>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2" name="5 CuadroTexto" hidden="1">
          <a:extLst>
            <a:ext uri="{FF2B5EF4-FFF2-40B4-BE49-F238E27FC236}">
              <a16:creationId xmlns="" xmlns:a16="http://schemas.microsoft.com/office/drawing/2014/main" id="{72A95D9B-44EC-414F-8E35-D78D098993DC}"/>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3" name="5 CuadroTexto" hidden="1">
          <a:extLst>
            <a:ext uri="{FF2B5EF4-FFF2-40B4-BE49-F238E27FC236}">
              <a16:creationId xmlns="" xmlns:a16="http://schemas.microsoft.com/office/drawing/2014/main" id="{ADCD884A-A31C-4080-9DBE-61FE63003349}"/>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4" name="5 CuadroTexto" hidden="1">
          <a:extLst>
            <a:ext uri="{FF2B5EF4-FFF2-40B4-BE49-F238E27FC236}">
              <a16:creationId xmlns="" xmlns:a16="http://schemas.microsoft.com/office/drawing/2014/main" id="{49D02DE6-02DA-4E76-BC30-B64CC469C217}"/>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5" name="5 CuadroTexto" hidden="1">
          <a:extLst>
            <a:ext uri="{FF2B5EF4-FFF2-40B4-BE49-F238E27FC236}">
              <a16:creationId xmlns="" xmlns:a16="http://schemas.microsoft.com/office/drawing/2014/main" id="{8D0654C6-38CC-4206-8313-71972A2F2A5C}"/>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6" name="5 CuadroTexto" hidden="1">
          <a:extLst>
            <a:ext uri="{FF2B5EF4-FFF2-40B4-BE49-F238E27FC236}">
              <a16:creationId xmlns="" xmlns:a16="http://schemas.microsoft.com/office/drawing/2014/main" id="{EBBF66EC-FE18-43E6-9615-F696C9F59F1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7" name="5 CuadroTexto" hidden="1">
          <a:extLst>
            <a:ext uri="{FF2B5EF4-FFF2-40B4-BE49-F238E27FC236}">
              <a16:creationId xmlns="" xmlns:a16="http://schemas.microsoft.com/office/drawing/2014/main" id="{D22D74BC-9BEA-4345-93DA-865E08BAF247}"/>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8" name="103 CuadroTexto" hidden="1">
          <a:extLst>
            <a:ext uri="{FF2B5EF4-FFF2-40B4-BE49-F238E27FC236}">
              <a16:creationId xmlns="" xmlns:a16="http://schemas.microsoft.com/office/drawing/2014/main" id="{4B8858FA-16F6-4716-AF31-54B81DA22CB0}"/>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59" name="2 CuadroTexto" hidden="1">
          <a:extLst>
            <a:ext uri="{FF2B5EF4-FFF2-40B4-BE49-F238E27FC236}">
              <a16:creationId xmlns="" xmlns:a16="http://schemas.microsoft.com/office/drawing/2014/main" id="{EA392CD5-0A20-439A-8A2A-408D369A288A}"/>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0" name="106 CuadroTexto" hidden="1">
          <a:extLst>
            <a:ext uri="{FF2B5EF4-FFF2-40B4-BE49-F238E27FC236}">
              <a16:creationId xmlns="" xmlns:a16="http://schemas.microsoft.com/office/drawing/2014/main" id="{A61BE9A7-1406-4CF7-889A-B0C473359BDF}"/>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1" name="2 CuadroTexto" hidden="1">
          <a:extLst>
            <a:ext uri="{FF2B5EF4-FFF2-40B4-BE49-F238E27FC236}">
              <a16:creationId xmlns="" xmlns:a16="http://schemas.microsoft.com/office/drawing/2014/main" id="{CCC4764F-1144-4B5D-B2F6-29DAFEBE1646}"/>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2" name="5 CuadroTexto" hidden="1">
          <a:extLst>
            <a:ext uri="{FF2B5EF4-FFF2-40B4-BE49-F238E27FC236}">
              <a16:creationId xmlns="" xmlns:a16="http://schemas.microsoft.com/office/drawing/2014/main" id="{5D1290A2-BC78-4F6C-A2B8-71F807D6E26A}"/>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3" name="5 CuadroTexto" hidden="1">
          <a:extLst>
            <a:ext uri="{FF2B5EF4-FFF2-40B4-BE49-F238E27FC236}">
              <a16:creationId xmlns="" xmlns:a16="http://schemas.microsoft.com/office/drawing/2014/main" id="{31AB4AAE-E135-41D7-B40D-57DAC6B03CB9}"/>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4" name="5 CuadroTexto" hidden="1">
          <a:extLst>
            <a:ext uri="{FF2B5EF4-FFF2-40B4-BE49-F238E27FC236}">
              <a16:creationId xmlns="" xmlns:a16="http://schemas.microsoft.com/office/drawing/2014/main" id="{A528F194-9F8D-4548-8402-79BCBE686EF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5" name="5 CuadroTexto" hidden="1">
          <a:extLst>
            <a:ext uri="{FF2B5EF4-FFF2-40B4-BE49-F238E27FC236}">
              <a16:creationId xmlns="" xmlns:a16="http://schemas.microsoft.com/office/drawing/2014/main" id="{7F67CE74-D51D-40C4-98D6-1ABC81AF6DA0}"/>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6" name="5 CuadroTexto" hidden="1">
          <a:extLst>
            <a:ext uri="{FF2B5EF4-FFF2-40B4-BE49-F238E27FC236}">
              <a16:creationId xmlns="" xmlns:a16="http://schemas.microsoft.com/office/drawing/2014/main" id="{9F30CDD6-FC81-4243-A1A6-F5C30207241F}"/>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7" name="5 CuadroTexto" hidden="1">
          <a:extLst>
            <a:ext uri="{FF2B5EF4-FFF2-40B4-BE49-F238E27FC236}">
              <a16:creationId xmlns="" xmlns:a16="http://schemas.microsoft.com/office/drawing/2014/main" id="{EF2B3BF6-5250-4038-BF06-AA936CA21D6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8" name="5 CuadroTexto" hidden="1">
          <a:extLst>
            <a:ext uri="{FF2B5EF4-FFF2-40B4-BE49-F238E27FC236}">
              <a16:creationId xmlns="" xmlns:a16="http://schemas.microsoft.com/office/drawing/2014/main" id="{95CA048A-5C0D-479C-8424-56A7E76A5A3D}"/>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69" name="5 CuadroTexto" hidden="1">
          <a:extLst>
            <a:ext uri="{FF2B5EF4-FFF2-40B4-BE49-F238E27FC236}">
              <a16:creationId xmlns="" xmlns:a16="http://schemas.microsoft.com/office/drawing/2014/main" id="{51EFBAD4-4769-41DA-B7F7-F38DE43C4156}"/>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0" name="5 CuadroTexto" hidden="1">
          <a:extLst>
            <a:ext uri="{FF2B5EF4-FFF2-40B4-BE49-F238E27FC236}">
              <a16:creationId xmlns="" xmlns:a16="http://schemas.microsoft.com/office/drawing/2014/main" id="{901DF9A8-BC97-4107-A5A1-2746C6D8F2B3}"/>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1" name="5 CuadroTexto" hidden="1">
          <a:extLst>
            <a:ext uri="{FF2B5EF4-FFF2-40B4-BE49-F238E27FC236}">
              <a16:creationId xmlns="" xmlns:a16="http://schemas.microsoft.com/office/drawing/2014/main" id="{5DA2E00C-C7BC-40E6-B516-19E82C2969C0}"/>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2" name="5 CuadroTexto" hidden="1">
          <a:extLst>
            <a:ext uri="{FF2B5EF4-FFF2-40B4-BE49-F238E27FC236}">
              <a16:creationId xmlns="" xmlns:a16="http://schemas.microsoft.com/office/drawing/2014/main" id="{66824573-FC7E-4E8C-B3FC-3C6CCEF48F93}"/>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3" name="5 CuadroTexto" hidden="1">
          <a:extLst>
            <a:ext uri="{FF2B5EF4-FFF2-40B4-BE49-F238E27FC236}">
              <a16:creationId xmlns="" xmlns:a16="http://schemas.microsoft.com/office/drawing/2014/main" id="{8D97A011-1310-4826-B09C-A68A4068BEBF}"/>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4" name="5 CuadroTexto" hidden="1">
          <a:extLst>
            <a:ext uri="{FF2B5EF4-FFF2-40B4-BE49-F238E27FC236}">
              <a16:creationId xmlns="" xmlns:a16="http://schemas.microsoft.com/office/drawing/2014/main" id="{F54EC259-14DB-4DB5-B849-D6FD3AA7FFD5}"/>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5" name="5 CuadroTexto" hidden="1">
          <a:extLst>
            <a:ext uri="{FF2B5EF4-FFF2-40B4-BE49-F238E27FC236}">
              <a16:creationId xmlns="" xmlns:a16="http://schemas.microsoft.com/office/drawing/2014/main" id="{AD524520-A62C-4092-AFD4-35996068C465}"/>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6" name="5 CuadroTexto" hidden="1">
          <a:extLst>
            <a:ext uri="{FF2B5EF4-FFF2-40B4-BE49-F238E27FC236}">
              <a16:creationId xmlns="" xmlns:a16="http://schemas.microsoft.com/office/drawing/2014/main" id="{93FBBF55-62F7-40FC-A7AC-EA9EFDCC884C}"/>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658</xdr:row>
      <xdr:rowOff>0</xdr:rowOff>
    </xdr:from>
    <xdr:ext cx="192120" cy="264560"/>
    <xdr:sp macro="" textlink="">
      <xdr:nvSpPr>
        <xdr:cNvPr id="3877" name="5 CuadroTexto" hidden="1">
          <a:extLst>
            <a:ext uri="{FF2B5EF4-FFF2-40B4-BE49-F238E27FC236}">
              <a16:creationId xmlns="" xmlns:a16="http://schemas.microsoft.com/office/drawing/2014/main" id="{9AD757B1-BCF7-4F45-A4E4-98EDEBFEC728}"/>
            </a:ext>
          </a:extLst>
        </xdr:cNvPr>
        <xdr:cNvSpPr txBox="1"/>
      </xdr:nvSpPr>
      <xdr:spPr>
        <a:xfrm>
          <a:off x="1218565" y="93735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78" name="1 CuadroTexto" hidden="1">
          <a:extLst>
            <a:ext uri="{FF2B5EF4-FFF2-40B4-BE49-F238E27FC236}">
              <a16:creationId xmlns="" xmlns:a16="http://schemas.microsoft.com/office/drawing/2014/main" id="{F64B85F7-0014-4A58-ADD5-44933C21F05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79" name="3 CuadroTexto" hidden="1">
          <a:extLst>
            <a:ext uri="{FF2B5EF4-FFF2-40B4-BE49-F238E27FC236}">
              <a16:creationId xmlns="" xmlns:a16="http://schemas.microsoft.com/office/drawing/2014/main" id="{E9CE8056-768B-4C52-AD1D-F88328788F15}"/>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0" name="5 CuadroTexto" hidden="1">
          <a:extLst>
            <a:ext uri="{FF2B5EF4-FFF2-40B4-BE49-F238E27FC236}">
              <a16:creationId xmlns="" xmlns:a16="http://schemas.microsoft.com/office/drawing/2014/main" id="{439289B5-0A0E-4777-9089-6E0B76368E17}"/>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1" name="5 CuadroTexto" hidden="1">
          <a:extLst>
            <a:ext uri="{FF2B5EF4-FFF2-40B4-BE49-F238E27FC236}">
              <a16:creationId xmlns="" xmlns:a16="http://schemas.microsoft.com/office/drawing/2014/main" id="{EDB6B146-93C4-450E-82F7-2C99D7CA5E3A}"/>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2" name="5 CuadroTexto" hidden="1">
          <a:extLst>
            <a:ext uri="{FF2B5EF4-FFF2-40B4-BE49-F238E27FC236}">
              <a16:creationId xmlns="" xmlns:a16="http://schemas.microsoft.com/office/drawing/2014/main" id="{F9DA9F8D-50CF-4A81-9AD4-39EE45A0B4E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3" name="5 CuadroTexto" hidden="1">
          <a:extLst>
            <a:ext uri="{FF2B5EF4-FFF2-40B4-BE49-F238E27FC236}">
              <a16:creationId xmlns="" xmlns:a16="http://schemas.microsoft.com/office/drawing/2014/main" id="{DCAB90C9-83AC-45C7-88EC-3AD2C6E426C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4" name="5 CuadroTexto" hidden="1">
          <a:extLst>
            <a:ext uri="{FF2B5EF4-FFF2-40B4-BE49-F238E27FC236}">
              <a16:creationId xmlns="" xmlns:a16="http://schemas.microsoft.com/office/drawing/2014/main" id="{88960BB4-1208-46AA-93D2-9A9089385A1D}"/>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5" name="5 CuadroTexto" hidden="1">
          <a:extLst>
            <a:ext uri="{FF2B5EF4-FFF2-40B4-BE49-F238E27FC236}">
              <a16:creationId xmlns="" xmlns:a16="http://schemas.microsoft.com/office/drawing/2014/main" id="{DBC4AFFC-499D-49BC-9620-A70CE98D58B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6" name="5 CuadroTexto" hidden="1">
          <a:extLst>
            <a:ext uri="{FF2B5EF4-FFF2-40B4-BE49-F238E27FC236}">
              <a16:creationId xmlns="" xmlns:a16="http://schemas.microsoft.com/office/drawing/2014/main" id="{1BA692FC-E163-4CD3-9DAA-D755350CCBC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7" name="5 CuadroTexto" hidden="1">
          <a:extLst>
            <a:ext uri="{FF2B5EF4-FFF2-40B4-BE49-F238E27FC236}">
              <a16:creationId xmlns="" xmlns:a16="http://schemas.microsoft.com/office/drawing/2014/main" id="{81C0553E-2853-4D36-BD7F-69F9062CC439}"/>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8" name="5 CuadroTexto" hidden="1">
          <a:extLst>
            <a:ext uri="{FF2B5EF4-FFF2-40B4-BE49-F238E27FC236}">
              <a16:creationId xmlns="" xmlns:a16="http://schemas.microsoft.com/office/drawing/2014/main" id="{4FD12A99-ECE5-410B-AA00-8A17E4714626}"/>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89" name="5 CuadroTexto" hidden="1">
          <a:extLst>
            <a:ext uri="{FF2B5EF4-FFF2-40B4-BE49-F238E27FC236}">
              <a16:creationId xmlns="" xmlns:a16="http://schemas.microsoft.com/office/drawing/2014/main" id="{14ADCBF7-D4C2-41AD-90D4-9AA3CF74F487}"/>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0" name="5 CuadroTexto" hidden="1">
          <a:extLst>
            <a:ext uri="{FF2B5EF4-FFF2-40B4-BE49-F238E27FC236}">
              <a16:creationId xmlns="" xmlns:a16="http://schemas.microsoft.com/office/drawing/2014/main" id="{F82631DE-E14D-4D77-9E20-1B3F10F8A7AC}"/>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1" name="5 CuadroTexto" hidden="1">
          <a:extLst>
            <a:ext uri="{FF2B5EF4-FFF2-40B4-BE49-F238E27FC236}">
              <a16:creationId xmlns="" xmlns:a16="http://schemas.microsoft.com/office/drawing/2014/main" id="{9C58E8E8-986E-48CD-B5C0-165EC9F0DBB6}"/>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2" name="5 CuadroTexto" hidden="1">
          <a:extLst>
            <a:ext uri="{FF2B5EF4-FFF2-40B4-BE49-F238E27FC236}">
              <a16:creationId xmlns="" xmlns:a16="http://schemas.microsoft.com/office/drawing/2014/main" id="{9D1BD3B6-93E9-4CB7-BF41-0AF754DB082B}"/>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3" name="5 CuadroTexto" hidden="1">
          <a:extLst>
            <a:ext uri="{FF2B5EF4-FFF2-40B4-BE49-F238E27FC236}">
              <a16:creationId xmlns="" xmlns:a16="http://schemas.microsoft.com/office/drawing/2014/main" id="{68ED5040-BC26-4F1A-9ECD-0610D17AE81F}"/>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4" name="5 CuadroTexto" hidden="1">
          <a:extLst>
            <a:ext uri="{FF2B5EF4-FFF2-40B4-BE49-F238E27FC236}">
              <a16:creationId xmlns="" xmlns:a16="http://schemas.microsoft.com/office/drawing/2014/main" id="{D9AE45B3-1FA1-4BC0-9A38-4B3E354C60C6}"/>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5" name="5 CuadroTexto" hidden="1">
          <a:extLst>
            <a:ext uri="{FF2B5EF4-FFF2-40B4-BE49-F238E27FC236}">
              <a16:creationId xmlns="" xmlns:a16="http://schemas.microsoft.com/office/drawing/2014/main" id="{73F32100-9984-4A6C-9AA7-EF9D55AD4A94}"/>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6" name="5 CuadroTexto" hidden="1">
          <a:extLst>
            <a:ext uri="{FF2B5EF4-FFF2-40B4-BE49-F238E27FC236}">
              <a16:creationId xmlns="" xmlns:a16="http://schemas.microsoft.com/office/drawing/2014/main" id="{8A6EF644-7806-43FE-A011-BA4517B61CC1}"/>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7" name="5 CuadroTexto" hidden="1">
          <a:extLst>
            <a:ext uri="{FF2B5EF4-FFF2-40B4-BE49-F238E27FC236}">
              <a16:creationId xmlns="" xmlns:a16="http://schemas.microsoft.com/office/drawing/2014/main" id="{A0AAFF82-6FFF-48A9-964E-006FC9F5C5F5}"/>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8" name="5 CuadroTexto" hidden="1">
          <a:extLst>
            <a:ext uri="{FF2B5EF4-FFF2-40B4-BE49-F238E27FC236}">
              <a16:creationId xmlns="" xmlns:a16="http://schemas.microsoft.com/office/drawing/2014/main" id="{99882D15-BD62-4314-8861-9E3E20110115}"/>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899" name="5 CuadroTexto" hidden="1">
          <a:extLst>
            <a:ext uri="{FF2B5EF4-FFF2-40B4-BE49-F238E27FC236}">
              <a16:creationId xmlns="" xmlns:a16="http://schemas.microsoft.com/office/drawing/2014/main" id="{8EB8F9CE-A440-461F-A70F-A3AC66C98F84}"/>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0" name="5 CuadroTexto" hidden="1">
          <a:extLst>
            <a:ext uri="{FF2B5EF4-FFF2-40B4-BE49-F238E27FC236}">
              <a16:creationId xmlns="" xmlns:a16="http://schemas.microsoft.com/office/drawing/2014/main" id="{B9998A30-8BD6-4B58-84B3-DD6F1613805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1" name="5 CuadroTexto" hidden="1">
          <a:extLst>
            <a:ext uri="{FF2B5EF4-FFF2-40B4-BE49-F238E27FC236}">
              <a16:creationId xmlns="" xmlns:a16="http://schemas.microsoft.com/office/drawing/2014/main" id="{29BC5AED-AB3B-48E5-A4FA-450AD113CE31}"/>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2" name="5 CuadroTexto" hidden="1">
          <a:extLst>
            <a:ext uri="{FF2B5EF4-FFF2-40B4-BE49-F238E27FC236}">
              <a16:creationId xmlns="" xmlns:a16="http://schemas.microsoft.com/office/drawing/2014/main" id="{63712ECD-8506-49B9-BBD8-3E122D734766}"/>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3" name="5 CuadroTexto" hidden="1">
          <a:extLst>
            <a:ext uri="{FF2B5EF4-FFF2-40B4-BE49-F238E27FC236}">
              <a16:creationId xmlns="" xmlns:a16="http://schemas.microsoft.com/office/drawing/2014/main" id="{63CB125F-08B1-456C-83BD-16C8096C6142}"/>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4" name="5 CuadroTexto" hidden="1">
          <a:extLst>
            <a:ext uri="{FF2B5EF4-FFF2-40B4-BE49-F238E27FC236}">
              <a16:creationId xmlns="" xmlns:a16="http://schemas.microsoft.com/office/drawing/2014/main" id="{28FFCBB8-06D0-408F-AF46-2E49211806AE}"/>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5" name="5 CuadroTexto" hidden="1">
          <a:extLst>
            <a:ext uri="{FF2B5EF4-FFF2-40B4-BE49-F238E27FC236}">
              <a16:creationId xmlns="" xmlns:a16="http://schemas.microsoft.com/office/drawing/2014/main" id="{0C388DDB-C422-49E8-AF80-7E146709530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6" name="5 CuadroTexto" hidden="1">
          <a:extLst>
            <a:ext uri="{FF2B5EF4-FFF2-40B4-BE49-F238E27FC236}">
              <a16:creationId xmlns="" xmlns:a16="http://schemas.microsoft.com/office/drawing/2014/main" id="{C07691E1-7BB0-494F-AECC-14D23D94B7FD}"/>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7" name="5 CuadroTexto" hidden="1">
          <a:extLst>
            <a:ext uri="{FF2B5EF4-FFF2-40B4-BE49-F238E27FC236}">
              <a16:creationId xmlns="" xmlns:a16="http://schemas.microsoft.com/office/drawing/2014/main" id="{29608ECD-1236-4C67-9929-9A8EE7E8133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8" name="5 CuadroTexto" hidden="1">
          <a:extLst>
            <a:ext uri="{FF2B5EF4-FFF2-40B4-BE49-F238E27FC236}">
              <a16:creationId xmlns="" xmlns:a16="http://schemas.microsoft.com/office/drawing/2014/main" id="{42C2E9F5-5DBC-4B9E-884F-24F286075C2A}"/>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09" name="5 CuadroTexto" hidden="1">
          <a:extLst>
            <a:ext uri="{FF2B5EF4-FFF2-40B4-BE49-F238E27FC236}">
              <a16:creationId xmlns="" xmlns:a16="http://schemas.microsoft.com/office/drawing/2014/main" id="{C8CE1990-30F6-4845-8C30-6A9E4E163289}"/>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0" name="5 CuadroTexto" hidden="1">
          <a:extLst>
            <a:ext uri="{FF2B5EF4-FFF2-40B4-BE49-F238E27FC236}">
              <a16:creationId xmlns="" xmlns:a16="http://schemas.microsoft.com/office/drawing/2014/main" id="{4068C337-12DF-4AD9-A4EC-9E05E5B0E38A}"/>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1" name="5 CuadroTexto" hidden="1">
          <a:extLst>
            <a:ext uri="{FF2B5EF4-FFF2-40B4-BE49-F238E27FC236}">
              <a16:creationId xmlns="" xmlns:a16="http://schemas.microsoft.com/office/drawing/2014/main" id="{BDE99762-00F4-4069-B664-5C8E2FBEC63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2" name="2 CuadroTexto" hidden="1">
          <a:extLst>
            <a:ext uri="{FF2B5EF4-FFF2-40B4-BE49-F238E27FC236}">
              <a16:creationId xmlns="" xmlns:a16="http://schemas.microsoft.com/office/drawing/2014/main" id="{5CEC14F8-5B86-418B-9E7B-102266644156}"/>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3" name="5 CuadroTexto" hidden="1">
          <a:extLst>
            <a:ext uri="{FF2B5EF4-FFF2-40B4-BE49-F238E27FC236}">
              <a16:creationId xmlns="" xmlns:a16="http://schemas.microsoft.com/office/drawing/2014/main" id="{F14C044A-8DAA-40C1-A6F6-52702AF82154}"/>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4" name="5 CuadroTexto" hidden="1">
          <a:extLst>
            <a:ext uri="{FF2B5EF4-FFF2-40B4-BE49-F238E27FC236}">
              <a16:creationId xmlns="" xmlns:a16="http://schemas.microsoft.com/office/drawing/2014/main" id="{F5354689-FD65-448E-A438-C7CF1EE88498}"/>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5" name="5 CuadroTexto" hidden="1">
          <a:extLst>
            <a:ext uri="{FF2B5EF4-FFF2-40B4-BE49-F238E27FC236}">
              <a16:creationId xmlns="" xmlns:a16="http://schemas.microsoft.com/office/drawing/2014/main" id="{5D4D5AE7-AFEF-4681-8348-04251B38662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6" name="5 CuadroTexto" hidden="1">
          <a:extLst>
            <a:ext uri="{FF2B5EF4-FFF2-40B4-BE49-F238E27FC236}">
              <a16:creationId xmlns="" xmlns:a16="http://schemas.microsoft.com/office/drawing/2014/main" id="{6CF26664-FBCE-4355-959F-8B7004BCB4EF}"/>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7" name="5 CuadroTexto" hidden="1">
          <a:extLst>
            <a:ext uri="{FF2B5EF4-FFF2-40B4-BE49-F238E27FC236}">
              <a16:creationId xmlns="" xmlns:a16="http://schemas.microsoft.com/office/drawing/2014/main" id="{E38A1D52-AA7B-4F22-AA49-27D03F96512F}"/>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8" name="5 CuadroTexto" hidden="1">
          <a:extLst>
            <a:ext uri="{FF2B5EF4-FFF2-40B4-BE49-F238E27FC236}">
              <a16:creationId xmlns="" xmlns:a16="http://schemas.microsoft.com/office/drawing/2014/main" id="{37F800A7-2544-4297-B667-6F280BF0A42A}"/>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19" name="5 CuadroTexto" hidden="1">
          <a:extLst>
            <a:ext uri="{FF2B5EF4-FFF2-40B4-BE49-F238E27FC236}">
              <a16:creationId xmlns="" xmlns:a16="http://schemas.microsoft.com/office/drawing/2014/main" id="{D1DF553E-8C5D-4267-99B0-E305518F1598}"/>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0" name="5 CuadroTexto" hidden="1">
          <a:extLst>
            <a:ext uri="{FF2B5EF4-FFF2-40B4-BE49-F238E27FC236}">
              <a16:creationId xmlns="" xmlns:a16="http://schemas.microsoft.com/office/drawing/2014/main" id="{1568782A-BEBE-4218-B0FE-28F07040263B}"/>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1" name="5 CuadroTexto" hidden="1">
          <a:extLst>
            <a:ext uri="{FF2B5EF4-FFF2-40B4-BE49-F238E27FC236}">
              <a16:creationId xmlns="" xmlns:a16="http://schemas.microsoft.com/office/drawing/2014/main" id="{13A85DC3-F510-4BB7-93DD-0EB7BAD1D56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2" name="5 CuadroTexto" hidden="1">
          <a:extLst>
            <a:ext uri="{FF2B5EF4-FFF2-40B4-BE49-F238E27FC236}">
              <a16:creationId xmlns="" xmlns:a16="http://schemas.microsoft.com/office/drawing/2014/main" id="{FD1F2BEE-FDE9-49FE-8CBE-8BAB116ABF0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3" name="5 CuadroTexto" hidden="1">
          <a:extLst>
            <a:ext uri="{FF2B5EF4-FFF2-40B4-BE49-F238E27FC236}">
              <a16:creationId xmlns="" xmlns:a16="http://schemas.microsoft.com/office/drawing/2014/main" id="{65F01978-99E5-4CD7-A04A-4D94E20BB252}"/>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4" name="5 CuadroTexto" hidden="1">
          <a:extLst>
            <a:ext uri="{FF2B5EF4-FFF2-40B4-BE49-F238E27FC236}">
              <a16:creationId xmlns="" xmlns:a16="http://schemas.microsoft.com/office/drawing/2014/main" id="{CD6CBF34-A5AC-4D5F-B1EB-8F7D4DC1113D}"/>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5" name="5 CuadroTexto" hidden="1">
          <a:extLst>
            <a:ext uri="{FF2B5EF4-FFF2-40B4-BE49-F238E27FC236}">
              <a16:creationId xmlns="" xmlns:a16="http://schemas.microsoft.com/office/drawing/2014/main" id="{7D790AB2-B79F-4C22-8980-CF51DEBFD59A}"/>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6" name="5 CuadroTexto" hidden="1">
          <a:extLst>
            <a:ext uri="{FF2B5EF4-FFF2-40B4-BE49-F238E27FC236}">
              <a16:creationId xmlns="" xmlns:a16="http://schemas.microsoft.com/office/drawing/2014/main" id="{89150912-B261-4372-A1A9-02F07E07E508}"/>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7" name="5 CuadroTexto" hidden="1">
          <a:extLst>
            <a:ext uri="{FF2B5EF4-FFF2-40B4-BE49-F238E27FC236}">
              <a16:creationId xmlns="" xmlns:a16="http://schemas.microsoft.com/office/drawing/2014/main" id="{C011A1F0-644D-4880-891F-492CD7CBF429}"/>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8" name="5 CuadroTexto" hidden="1">
          <a:extLst>
            <a:ext uri="{FF2B5EF4-FFF2-40B4-BE49-F238E27FC236}">
              <a16:creationId xmlns="" xmlns:a16="http://schemas.microsoft.com/office/drawing/2014/main" id="{80A7DBA4-7A34-42AB-81ED-0D816F624A10}"/>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29" name="5 CuadroTexto" hidden="1">
          <a:extLst>
            <a:ext uri="{FF2B5EF4-FFF2-40B4-BE49-F238E27FC236}">
              <a16:creationId xmlns="" xmlns:a16="http://schemas.microsoft.com/office/drawing/2014/main" id="{A4FF9905-7DBC-4BE2-9E64-BD4037768CBE}"/>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0" name="5 CuadroTexto" hidden="1">
          <a:extLst>
            <a:ext uri="{FF2B5EF4-FFF2-40B4-BE49-F238E27FC236}">
              <a16:creationId xmlns="" xmlns:a16="http://schemas.microsoft.com/office/drawing/2014/main" id="{F0B9C17D-D537-4933-8CB7-D695D1FAC102}"/>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1" name="103 CuadroTexto" hidden="1">
          <a:extLst>
            <a:ext uri="{FF2B5EF4-FFF2-40B4-BE49-F238E27FC236}">
              <a16:creationId xmlns="" xmlns:a16="http://schemas.microsoft.com/office/drawing/2014/main" id="{46A19359-0A15-4735-BAB0-BFA48951B5B4}"/>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2" name="2 CuadroTexto" hidden="1">
          <a:extLst>
            <a:ext uri="{FF2B5EF4-FFF2-40B4-BE49-F238E27FC236}">
              <a16:creationId xmlns="" xmlns:a16="http://schemas.microsoft.com/office/drawing/2014/main" id="{5E4D0C4B-FE95-4C11-AAEB-D228E1223D62}"/>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3" name="106 CuadroTexto" hidden="1">
          <a:extLst>
            <a:ext uri="{FF2B5EF4-FFF2-40B4-BE49-F238E27FC236}">
              <a16:creationId xmlns="" xmlns:a16="http://schemas.microsoft.com/office/drawing/2014/main" id="{6235BFC3-2575-4363-9024-0F398642D4C5}"/>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4" name="2 CuadroTexto" hidden="1">
          <a:extLst>
            <a:ext uri="{FF2B5EF4-FFF2-40B4-BE49-F238E27FC236}">
              <a16:creationId xmlns="" xmlns:a16="http://schemas.microsoft.com/office/drawing/2014/main" id="{3BAFF5A0-DB69-4443-AA8C-2E10A5C49272}"/>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5" name="5 CuadroTexto" hidden="1">
          <a:extLst>
            <a:ext uri="{FF2B5EF4-FFF2-40B4-BE49-F238E27FC236}">
              <a16:creationId xmlns="" xmlns:a16="http://schemas.microsoft.com/office/drawing/2014/main" id="{F576FE58-5C25-4662-88FC-3AC6F88908E5}"/>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6" name="5 CuadroTexto" hidden="1">
          <a:extLst>
            <a:ext uri="{FF2B5EF4-FFF2-40B4-BE49-F238E27FC236}">
              <a16:creationId xmlns="" xmlns:a16="http://schemas.microsoft.com/office/drawing/2014/main" id="{F0DC70DC-B023-4BD4-9086-D130C54A8336}"/>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7" name="5 CuadroTexto" hidden="1">
          <a:extLst>
            <a:ext uri="{FF2B5EF4-FFF2-40B4-BE49-F238E27FC236}">
              <a16:creationId xmlns="" xmlns:a16="http://schemas.microsoft.com/office/drawing/2014/main" id="{4CF52BBE-766A-4274-8483-2F87CC51BB41}"/>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8" name="5 CuadroTexto" hidden="1">
          <a:extLst>
            <a:ext uri="{FF2B5EF4-FFF2-40B4-BE49-F238E27FC236}">
              <a16:creationId xmlns="" xmlns:a16="http://schemas.microsoft.com/office/drawing/2014/main" id="{04170C06-3170-4E6C-8251-C2205EF4AF8E}"/>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39" name="5 CuadroTexto" hidden="1">
          <a:extLst>
            <a:ext uri="{FF2B5EF4-FFF2-40B4-BE49-F238E27FC236}">
              <a16:creationId xmlns="" xmlns:a16="http://schemas.microsoft.com/office/drawing/2014/main" id="{9F83B098-1942-4C8B-9B6D-9542C0E2F4CD}"/>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0" name="5 CuadroTexto" hidden="1">
          <a:extLst>
            <a:ext uri="{FF2B5EF4-FFF2-40B4-BE49-F238E27FC236}">
              <a16:creationId xmlns="" xmlns:a16="http://schemas.microsoft.com/office/drawing/2014/main" id="{E0B443D7-AAEC-4FB7-A80B-C98C7DC7E631}"/>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1" name="5 CuadroTexto" hidden="1">
          <a:extLst>
            <a:ext uri="{FF2B5EF4-FFF2-40B4-BE49-F238E27FC236}">
              <a16:creationId xmlns="" xmlns:a16="http://schemas.microsoft.com/office/drawing/2014/main" id="{6A26DCAC-67AD-407F-9CD0-41D15DCB3A2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2" name="5 CuadroTexto" hidden="1">
          <a:extLst>
            <a:ext uri="{FF2B5EF4-FFF2-40B4-BE49-F238E27FC236}">
              <a16:creationId xmlns="" xmlns:a16="http://schemas.microsoft.com/office/drawing/2014/main" id="{56825808-04F6-4B97-AFB8-1F9B9CF0EE0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3" name="5 CuadroTexto" hidden="1">
          <a:extLst>
            <a:ext uri="{FF2B5EF4-FFF2-40B4-BE49-F238E27FC236}">
              <a16:creationId xmlns="" xmlns:a16="http://schemas.microsoft.com/office/drawing/2014/main" id="{C4BAB679-D4F6-4BA5-AC28-E90FDE79D064}"/>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4" name="5 CuadroTexto" hidden="1">
          <a:extLst>
            <a:ext uri="{FF2B5EF4-FFF2-40B4-BE49-F238E27FC236}">
              <a16:creationId xmlns="" xmlns:a16="http://schemas.microsoft.com/office/drawing/2014/main" id="{DCD85D25-0A32-4B7C-BFF2-953C752B31E3}"/>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5" name="5 CuadroTexto" hidden="1">
          <a:extLst>
            <a:ext uri="{FF2B5EF4-FFF2-40B4-BE49-F238E27FC236}">
              <a16:creationId xmlns="" xmlns:a16="http://schemas.microsoft.com/office/drawing/2014/main" id="{E0789A03-F57B-4808-ACC2-F102BEBBA00F}"/>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6" name="5 CuadroTexto" hidden="1">
          <a:extLst>
            <a:ext uri="{FF2B5EF4-FFF2-40B4-BE49-F238E27FC236}">
              <a16:creationId xmlns="" xmlns:a16="http://schemas.microsoft.com/office/drawing/2014/main" id="{9C8DB3E8-DF1C-482E-A699-871336D868AF}"/>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7" name="5 CuadroTexto" hidden="1">
          <a:extLst>
            <a:ext uri="{FF2B5EF4-FFF2-40B4-BE49-F238E27FC236}">
              <a16:creationId xmlns="" xmlns:a16="http://schemas.microsoft.com/office/drawing/2014/main" id="{9069F4B0-D3B5-437F-BA15-7601D743A438}"/>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8" name="5 CuadroTexto" hidden="1">
          <a:extLst>
            <a:ext uri="{FF2B5EF4-FFF2-40B4-BE49-F238E27FC236}">
              <a16:creationId xmlns="" xmlns:a16="http://schemas.microsoft.com/office/drawing/2014/main" id="{A9E12ED2-5C12-40B7-A6AF-131CC00C2F3E}"/>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49" name="5 CuadroTexto" hidden="1">
          <a:extLst>
            <a:ext uri="{FF2B5EF4-FFF2-40B4-BE49-F238E27FC236}">
              <a16:creationId xmlns="" xmlns:a16="http://schemas.microsoft.com/office/drawing/2014/main" id="{467E43BD-EA42-42DF-8EFC-F35B2E6B0F3A}"/>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665</xdr:row>
      <xdr:rowOff>0</xdr:rowOff>
    </xdr:from>
    <xdr:ext cx="192120" cy="264560"/>
    <xdr:sp macro="" textlink="">
      <xdr:nvSpPr>
        <xdr:cNvPr id="3950" name="5 CuadroTexto" hidden="1">
          <a:extLst>
            <a:ext uri="{FF2B5EF4-FFF2-40B4-BE49-F238E27FC236}">
              <a16:creationId xmlns="" xmlns:a16="http://schemas.microsoft.com/office/drawing/2014/main" id="{B5C920E8-1440-4658-8B79-620B19066E77}"/>
            </a:ext>
          </a:extLst>
        </xdr:cNvPr>
        <xdr:cNvSpPr txBox="1"/>
      </xdr:nvSpPr>
      <xdr:spPr>
        <a:xfrm>
          <a:off x="1218565" y="995934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1" name="1 CuadroTexto" hidden="1">
          <a:extLst>
            <a:ext uri="{FF2B5EF4-FFF2-40B4-BE49-F238E27FC236}">
              <a16:creationId xmlns="" xmlns:a16="http://schemas.microsoft.com/office/drawing/2014/main" id="{1FDD0EAB-72D2-4037-ADE7-C40D0666EF89}"/>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2" name="3 CuadroTexto" hidden="1">
          <a:extLst>
            <a:ext uri="{FF2B5EF4-FFF2-40B4-BE49-F238E27FC236}">
              <a16:creationId xmlns="" xmlns:a16="http://schemas.microsoft.com/office/drawing/2014/main" id="{B56BBD24-BD95-47C1-A688-29D8AC56E2BB}"/>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3" name="5 CuadroTexto" hidden="1">
          <a:extLst>
            <a:ext uri="{FF2B5EF4-FFF2-40B4-BE49-F238E27FC236}">
              <a16:creationId xmlns="" xmlns:a16="http://schemas.microsoft.com/office/drawing/2014/main" id="{2682876D-AA6D-4C58-9F9C-8A4DB8495A9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4" name="5 CuadroTexto" hidden="1">
          <a:extLst>
            <a:ext uri="{FF2B5EF4-FFF2-40B4-BE49-F238E27FC236}">
              <a16:creationId xmlns="" xmlns:a16="http://schemas.microsoft.com/office/drawing/2014/main" id="{9098B573-D328-4915-A520-53D3BAB95B0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5" name="5 CuadroTexto" hidden="1">
          <a:extLst>
            <a:ext uri="{FF2B5EF4-FFF2-40B4-BE49-F238E27FC236}">
              <a16:creationId xmlns="" xmlns:a16="http://schemas.microsoft.com/office/drawing/2014/main" id="{70BC7D2A-D2C5-4B08-942A-D5A06011DDC1}"/>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6" name="5 CuadroTexto" hidden="1">
          <a:extLst>
            <a:ext uri="{FF2B5EF4-FFF2-40B4-BE49-F238E27FC236}">
              <a16:creationId xmlns="" xmlns:a16="http://schemas.microsoft.com/office/drawing/2014/main" id="{9B66AF0B-BBC9-47BD-BC05-4B1BD946D8F4}"/>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7" name="5 CuadroTexto" hidden="1">
          <a:extLst>
            <a:ext uri="{FF2B5EF4-FFF2-40B4-BE49-F238E27FC236}">
              <a16:creationId xmlns="" xmlns:a16="http://schemas.microsoft.com/office/drawing/2014/main" id="{5B2919FC-B969-44E1-A39E-2431BAEDD4ED}"/>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8" name="5 CuadroTexto" hidden="1">
          <a:extLst>
            <a:ext uri="{FF2B5EF4-FFF2-40B4-BE49-F238E27FC236}">
              <a16:creationId xmlns="" xmlns:a16="http://schemas.microsoft.com/office/drawing/2014/main" id="{07E7A97A-43B8-482D-A3FB-0EB752C9A007}"/>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59" name="5 CuadroTexto" hidden="1">
          <a:extLst>
            <a:ext uri="{FF2B5EF4-FFF2-40B4-BE49-F238E27FC236}">
              <a16:creationId xmlns="" xmlns:a16="http://schemas.microsoft.com/office/drawing/2014/main" id="{12D8E6C3-879F-4EC2-8C49-BD3BF4FE0C6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0" name="5 CuadroTexto" hidden="1">
          <a:extLst>
            <a:ext uri="{FF2B5EF4-FFF2-40B4-BE49-F238E27FC236}">
              <a16:creationId xmlns="" xmlns:a16="http://schemas.microsoft.com/office/drawing/2014/main" id="{CAE220CA-A4BD-45A7-9CA9-B52BFB9EA6B9}"/>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1" name="5 CuadroTexto" hidden="1">
          <a:extLst>
            <a:ext uri="{FF2B5EF4-FFF2-40B4-BE49-F238E27FC236}">
              <a16:creationId xmlns="" xmlns:a16="http://schemas.microsoft.com/office/drawing/2014/main" id="{EE12B940-C004-446B-8264-D482CAC5F02F}"/>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2" name="5 CuadroTexto" hidden="1">
          <a:extLst>
            <a:ext uri="{FF2B5EF4-FFF2-40B4-BE49-F238E27FC236}">
              <a16:creationId xmlns="" xmlns:a16="http://schemas.microsoft.com/office/drawing/2014/main" id="{227D022D-837C-4CE3-B756-243E72B010AD}"/>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3" name="5 CuadroTexto" hidden="1">
          <a:extLst>
            <a:ext uri="{FF2B5EF4-FFF2-40B4-BE49-F238E27FC236}">
              <a16:creationId xmlns="" xmlns:a16="http://schemas.microsoft.com/office/drawing/2014/main" id="{190B55B3-3D64-4C79-B944-F14B74E9EDC6}"/>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4" name="5 CuadroTexto" hidden="1">
          <a:extLst>
            <a:ext uri="{FF2B5EF4-FFF2-40B4-BE49-F238E27FC236}">
              <a16:creationId xmlns="" xmlns:a16="http://schemas.microsoft.com/office/drawing/2014/main" id="{5AC53BDA-39C9-4C98-8197-8B5FD8136684}"/>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5" name="5 CuadroTexto" hidden="1">
          <a:extLst>
            <a:ext uri="{FF2B5EF4-FFF2-40B4-BE49-F238E27FC236}">
              <a16:creationId xmlns="" xmlns:a16="http://schemas.microsoft.com/office/drawing/2014/main" id="{E012E66C-2892-4209-A5DE-156B462E3B0A}"/>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6" name="5 CuadroTexto" hidden="1">
          <a:extLst>
            <a:ext uri="{FF2B5EF4-FFF2-40B4-BE49-F238E27FC236}">
              <a16:creationId xmlns="" xmlns:a16="http://schemas.microsoft.com/office/drawing/2014/main" id="{73B04C31-B8E7-4C5C-A238-EBA48EEF7BEF}"/>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7" name="5 CuadroTexto" hidden="1">
          <a:extLst>
            <a:ext uri="{FF2B5EF4-FFF2-40B4-BE49-F238E27FC236}">
              <a16:creationId xmlns="" xmlns:a16="http://schemas.microsoft.com/office/drawing/2014/main" id="{A59F4FB6-1D2B-45F5-9203-F69B2F1031BD}"/>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8" name="5 CuadroTexto" hidden="1">
          <a:extLst>
            <a:ext uri="{FF2B5EF4-FFF2-40B4-BE49-F238E27FC236}">
              <a16:creationId xmlns="" xmlns:a16="http://schemas.microsoft.com/office/drawing/2014/main" id="{DAC46368-38C3-4165-ABA1-02A008659196}"/>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69" name="5 CuadroTexto" hidden="1">
          <a:extLst>
            <a:ext uri="{FF2B5EF4-FFF2-40B4-BE49-F238E27FC236}">
              <a16:creationId xmlns="" xmlns:a16="http://schemas.microsoft.com/office/drawing/2014/main" id="{7AC78641-D49D-47CA-A1CE-62E95BA1277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0" name="5 CuadroTexto" hidden="1">
          <a:extLst>
            <a:ext uri="{FF2B5EF4-FFF2-40B4-BE49-F238E27FC236}">
              <a16:creationId xmlns="" xmlns:a16="http://schemas.microsoft.com/office/drawing/2014/main" id="{9004FFAB-D2D1-4740-995C-5F7957CB768C}"/>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1" name="5 CuadroTexto" hidden="1">
          <a:extLst>
            <a:ext uri="{FF2B5EF4-FFF2-40B4-BE49-F238E27FC236}">
              <a16:creationId xmlns="" xmlns:a16="http://schemas.microsoft.com/office/drawing/2014/main" id="{8504ECFA-A771-4D95-8B3C-6FE66FF1B2CC}"/>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2" name="5 CuadroTexto" hidden="1">
          <a:extLst>
            <a:ext uri="{FF2B5EF4-FFF2-40B4-BE49-F238E27FC236}">
              <a16:creationId xmlns="" xmlns:a16="http://schemas.microsoft.com/office/drawing/2014/main" id="{FDDEB1DB-BF12-497A-AB41-2854828644DD}"/>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3" name="5 CuadroTexto" hidden="1">
          <a:extLst>
            <a:ext uri="{FF2B5EF4-FFF2-40B4-BE49-F238E27FC236}">
              <a16:creationId xmlns="" xmlns:a16="http://schemas.microsoft.com/office/drawing/2014/main" id="{7F257141-A17C-4269-95E8-7C0CD4F2D3E4}"/>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4" name="5 CuadroTexto" hidden="1">
          <a:extLst>
            <a:ext uri="{FF2B5EF4-FFF2-40B4-BE49-F238E27FC236}">
              <a16:creationId xmlns="" xmlns:a16="http://schemas.microsoft.com/office/drawing/2014/main" id="{7E0D836D-F0D3-40D2-8850-8C5A57169A90}"/>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5" name="5 CuadroTexto" hidden="1">
          <a:extLst>
            <a:ext uri="{FF2B5EF4-FFF2-40B4-BE49-F238E27FC236}">
              <a16:creationId xmlns="" xmlns:a16="http://schemas.microsoft.com/office/drawing/2014/main" id="{29D87AEF-AD04-4148-9486-34BCE79585C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6" name="5 CuadroTexto" hidden="1">
          <a:extLst>
            <a:ext uri="{FF2B5EF4-FFF2-40B4-BE49-F238E27FC236}">
              <a16:creationId xmlns="" xmlns:a16="http://schemas.microsoft.com/office/drawing/2014/main" id="{3770401A-3051-49AF-AE59-EFE602BEED70}"/>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7" name="5 CuadroTexto" hidden="1">
          <a:extLst>
            <a:ext uri="{FF2B5EF4-FFF2-40B4-BE49-F238E27FC236}">
              <a16:creationId xmlns="" xmlns:a16="http://schemas.microsoft.com/office/drawing/2014/main" id="{00EA6CB6-0AD4-4C02-B912-2D1432D68DF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8" name="5 CuadroTexto" hidden="1">
          <a:extLst>
            <a:ext uri="{FF2B5EF4-FFF2-40B4-BE49-F238E27FC236}">
              <a16:creationId xmlns="" xmlns:a16="http://schemas.microsoft.com/office/drawing/2014/main" id="{15979DBD-D89F-4BA3-9DA2-79DAB7D94FD9}"/>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79" name="5 CuadroTexto" hidden="1">
          <a:extLst>
            <a:ext uri="{FF2B5EF4-FFF2-40B4-BE49-F238E27FC236}">
              <a16:creationId xmlns="" xmlns:a16="http://schemas.microsoft.com/office/drawing/2014/main" id="{9D48F4FA-9597-4B95-B6A5-4801EDB98C7C}"/>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0" name="5 CuadroTexto" hidden="1">
          <a:extLst>
            <a:ext uri="{FF2B5EF4-FFF2-40B4-BE49-F238E27FC236}">
              <a16:creationId xmlns="" xmlns:a16="http://schemas.microsoft.com/office/drawing/2014/main" id="{5B87BCA1-9859-4EF1-BD6A-43C3A13249C9}"/>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1" name="5 CuadroTexto" hidden="1">
          <a:extLst>
            <a:ext uri="{FF2B5EF4-FFF2-40B4-BE49-F238E27FC236}">
              <a16:creationId xmlns="" xmlns:a16="http://schemas.microsoft.com/office/drawing/2014/main" id="{494EA0B9-5F0A-46BE-A40B-F15BA0117FD0}"/>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2" name="5 CuadroTexto" hidden="1">
          <a:extLst>
            <a:ext uri="{FF2B5EF4-FFF2-40B4-BE49-F238E27FC236}">
              <a16:creationId xmlns="" xmlns:a16="http://schemas.microsoft.com/office/drawing/2014/main" id="{8EE80A7E-D40F-486D-8360-5867B1ABA5A8}"/>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3" name="5 CuadroTexto" hidden="1">
          <a:extLst>
            <a:ext uri="{FF2B5EF4-FFF2-40B4-BE49-F238E27FC236}">
              <a16:creationId xmlns="" xmlns:a16="http://schemas.microsoft.com/office/drawing/2014/main" id="{E7300D19-F0DD-474B-AE4E-FDF6CF83F26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4" name="5 CuadroTexto" hidden="1">
          <a:extLst>
            <a:ext uri="{FF2B5EF4-FFF2-40B4-BE49-F238E27FC236}">
              <a16:creationId xmlns="" xmlns:a16="http://schemas.microsoft.com/office/drawing/2014/main" id="{E05BF32C-0C2F-4FB8-88D7-478E99E9B201}"/>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5" name="2 CuadroTexto" hidden="1">
          <a:extLst>
            <a:ext uri="{FF2B5EF4-FFF2-40B4-BE49-F238E27FC236}">
              <a16:creationId xmlns="" xmlns:a16="http://schemas.microsoft.com/office/drawing/2014/main" id="{28A463DC-2187-4304-838B-A9267290F001}"/>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6" name="5 CuadroTexto" hidden="1">
          <a:extLst>
            <a:ext uri="{FF2B5EF4-FFF2-40B4-BE49-F238E27FC236}">
              <a16:creationId xmlns="" xmlns:a16="http://schemas.microsoft.com/office/drawing/2014/main" id="{654D7BBD-5B46-4EEE-B5B3-788722FE7C5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7" name="5 CuadroTexto" hidden="1">
          <a:extLst>
            <a:ext uri="{FF2B5EF4-FFF2-40B4-BE49-F238E27FC236}">
              <a16:creationId xmlns="" xmlns:a16="http://schemas.microsoft.com/office/drawing/2014/main" id="{3CAA37B7-ACA6-46C2-92C9-C589BA330C5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8" name="5 CuadroTexto" hidden="1">
          <a:extLst>
            <a:ext uri="{FF2B5EF4-FFF2-40B4-BE49-F238E27FC236}">
              <a16:creationId xmlns="" xmlns:a16="http://schemas.microsoft.com/office/drawing/2014/main" id="{CD2318CA-44A2-4EB0-A9E5-7E0555E3184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89" name="5 CuadroTexto" hidden="1">
          <a:extLst>
            <a:ext uri="{FF2B5EF4-FFF2-40B4-BE49-F238E27FC236}">
              <a16:creationId xmlns="" xmlns:a16="http://schemas.microsoft.com/office/drawing/2014/main" id="{D2A39496-148F-4EF7-9AE9-2AC480CCDEC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0" name="5 CuadroTexto" hidden="1">
          <a:extLst>
            <a:ext uri="{FF2B5EF4-FFF2-40B4-BE49-F238E27FC236}">
              <a16:creationId xmlns="" xmlns:a16="http://schemas.microsoft.com/office/drawing/2014/main" id="{FAB471C3-ECDA-4820-9BC5-BE91EA158738}"/>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1" name="5 CuadroTexto" hidden="1">
          <a:extLst>
            <a:ext uri="{FF2B5EF4-FFF2-40B4-BE49-F238E27FC236}">
              <a16:creationId xmlns="" xmlns:a16="http://schemas.microsoft.com/office/drawing/2014/main" id="{6F696BB8-63EB-4354-8BB2-D411AAE88CBB}"/>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2" name="5 CuadroTexto" hidden="1">
          <a:extLst>
            <a:ext uri="{FF2B5EF4-FFF2-40B4-BE49-F238E27FC236}">
              <a16:creationId xmlns="" xmlns:a16="http://schemas.microsoft.com/office/drawing/2014/main" id="{FF71DD0C-DBB4-484B-862D-3F10099F91C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3" name="5 CuadroTexto" hidden="1">
          <a:extLst>
            <a:ext uri="{FF2B5EF4-FFF2-40B4-BE49-F238E27FC236}">
              <a16:creationId xmlns="" xmlns:a16="http://schemas.microsoft.com/office/drawing/2014/main" id="{D553EDFD-E7EE-41E1-98FD-827C99F4000C}"/>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4" name="5 CuadroTexto" hidden="1">
          <a:extLst>
            <a:ext uri="{FF2B5EF4-FFF2-40B4-BE49-F238E27FC236}">
              <a16:creationId xmlns="" xmlns:a16="http://schemas.microsoft.com/office/drawing/2014/main" id="{9BE5CC30-0F3E-4254-9844-0C2D876687C0}"/>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5" name="5 CuadroTexto" hidden="1">
          <a:extLst>
            <a:ext uri="{FF2B5EF4-FFF2-40B4-BE49-F238E27FC236}">
              <a16:creationId xmlns="" xmlns:a16="http://schemas.microsoft.com/office/drawing/2014/main" id="{8F50ADFB-61DD-46BC-BCF8-C88E1BD5F798}"/>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6" name="5 CuadroTexto" hidden="1">
          <a:extLst>
            <a:ext uri="{FF2B5EF4-FFF2-40B4-BE49-F238E27FC236}">
              <a16:creationId xmlns="" xmlns:a16="http://schemas.microsoft.com/office/drawing/2014/main" id="{BAB6A48C-7575-4AB2-A88F-7B515F254229}"/>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7" name="5 CuadroTexto" hidden="1">
          <a:extLst>
            <a:ext uri="{FF2B5EF4-FFF2-40B4-BE49-F238E27FC236}">
              <a16:creationId xmlns="" xmlns:a16="http://schemas.microsoft.com/office/drawing/2014/main" id="{29C23F6D-176E-4254-94FF-7A40B76D4B54}"/>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8" name="5 CuadroTexto" hidden="1">
          <a:extLst>
            <a:ext uri="{FF2B5EF4-FFF2-40B4-BE49-F238E27FC236}">
              <a16:creationId xmlns="" xmlns:a16="http://schemas.microsoft.com/office/drawing/2014/main" id="{5BBFDFB6-8B6A-4701-B2F6-10524673DDA7}"/>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3999" name="5 CuadroTexto" hidden="1">
          <a:extLst>
            <a:ext uri="{FF2B5EF4-FFF2-40B4-BE49-F238E27FC236}">
              <a16:creationId xmlns="" xmlns:a16="http://schemas.microsoft.com/office/drawing/2014/main" id="{A4C0CAF7-10F4-49E2-B55C-29F3F52774B7}"/>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0" name="5 CuadroTexto" hidden="1">
          <a:extLst>
            <a:ext uri="{FF2B5EF4-FFF2-40B4-BE49-F238E27FC236}">
              <a16:creationId xmlns="" xmlns:a16="http://schemas.microsoft.com/office/drawing/2014/main" id="{01047828-6366-4B91-BBE7-134A53037117}"/>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1" name="5 CuadroTexto" hidden="1">
          <a:extLst>
            <a:ext uri="{FF2B5EF4-FFF2-40B4-BE49-F238E27FC236}">
              <a16:creationId xmlns="" xmlns:a16="http://schemas.microsoft.com/office/drawing/2014/main" id="{DA019900-5A8C-4363-A685-9763FB3682A7}"/>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2" name="5 CuadroTexto" hidden="1">
          <a:extLst>
            <a:ext uri="{FF2B5EF4-FFF2-40B4-BE49-F238E27FC236}">
              <a16:creationId xmlns="" xmlns:a16="http://schemas.microsoft.com/office/drawing/2014/main" id="{CEF03E97-7C4E-4F66-A85D-9983D88CA458}"/>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3" name="5 CuadroTexto" hidden="1">
          <a:extLst>
            <a:ext uri="{FF2B5EF4-FFF2-40B4-BE49-F238E27FC236}">
              <a16:creationId xmlns="" xmlns:a16="http://schemas.microsoft.com/office/drawing/2014/main" id="{94C5549F-3257-4340-B675-8849B6AAF6E7}"/>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4" name="103 CuadroTexto" hidden="1">
          <a:extLst>
            <a:ext uri="{FF2B5EF4-FFF2-40B4-BE49-F238E27FC236}">
              <a16:creationId xmlns="" xmlns:a16="http://schemas.microsoft.com/office/drawing/2014/main" id="{8D3A4FDC-8370-44CB-A607-7BB0D595872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5" name="2 CuadroTexto" hidden="1">
          <a:extLst>
            <a:ext uri="{FF2B5EF4-FFF2-40B4-BE49-F238E27FC236}">
              <a16:creationId xmlns="" xmlns:a16="http://schemas.microsoft.com/office/drawing/2014/main" id="{1AFF7955-B895-4411-AC87-CE43E1BF516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6" name="106 CuadroTexto" hidden="1">
          <a:extLst>
            <a:ext uri="{FF2B5EF4-FFF2-40B4-BE49-F238E27FC236}">
              <a16:creationId xmlns="" xmlns:a16="http://schemas.microsoft.com/office/drawing/2014/main" id="{C7F1104E-06E5-4C25-849C-87B4449E5DC9}"/>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7" name="2 CuadroTexto" hidden="1">
          <a:extLst>
            <a:ext uri="{FF2B5EF4-FFF2-40B4-BE49-F238E27FC236}">
              <a16:creationId xmlns="" xmlns:a16="http://schemas.microsoft.com/office/drawing/2014/main" id="{50A9F90D-A204-452B-8343-18BF5D82662A}"/>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8" name="5 CuadroTexto" hidden="1">
          <a:extLst>
            <a:ext uri="{FF2B5EF4-FFF2-40B4-BE49-F238E27FC236}">
              <a16:creationId xmlns="" xmlns:a16="http://schemas.microsoft.com/office/drawing/2014/main" id="{109DE47A-C0B7-4202-BBCB-E9FD63BA8E6A}"/>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09" name="5 CuadroTexto" hidden="1">
          <a:extLst>
            <a:ext uri="{FF2B5EF4-FFF2-40B4-BE49-F238E27FC236}">
              <a16:creationId xmlns="" xmlns:a16="http://schemas.microsoft.com/office/drawing/2014/main" id="{BB6A3627-EE78-4219-95A8-4CF50669BAE4}"/>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0" name="5 CuadroTexto" hidden="1">
          <a:extLst>
            <a:ext uri="{FF2B5EF4-FFF2-40B4-BE49-F238E27FC236}">
              <a16:creationId xmlns="" xmlns:a16="http://schemas.microsoft.com/office/drawing/2014/main" id="{390C7C5C-94E3-4EFE-99A2-C4A4AEDF599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1" name="5 CuadroTexto" hidden="1">
          <a:extLst>
            <a:ext uri="{FF2B5EF4-FFF2-40B4-BE49-F238E27FC236}">
              <a16:creationId xmlns="" xmlns:a16="http://schemas.microsoft.com/office/drawing/2014/main" id="{BC30C07D-F6EB-474C-8F49-2EC01C249D7B}"/>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2" name="5 CuadroTexto" hidden="1">
          <a:extLst>
            <a:ext uri="{FF2B5EF4-FFF2-40B4-BE49-F238E27FC236}">
              <a16:creationId xmlns="" xmlns:a16="http://schemas.microsoft.com/office/drawing/2014/main" id="{A09424AD-979B-404B-8DA0-20569AEFACAA}"/>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3" name="5 CuadroTexto" hidden="1">
          <a:extLst>
            <a:ext uri="{FF2B5EF4-FFF2-40B4-BE49-F238E27FC236}">
              <a16:creationId xmlns="" xmlns:a16="http://schemas.microsoft.com/office/drawing/2014/main" id="{C0BD6F3C-2F48-488E-8744-06499BD48849}"/>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4" name="5 CuadroTexto" hidden="1">
          <a:extLst>
            <a:ext uri="{FF2B5EF4-FFF2-40B4-BE49-F238E27FC236}">
              <a16:creationId xmlns="" xmlns:a16="http://schemas.microsoft.com/office/drawing/2014/main" id="{B3612CD4-D642-48F2-8FF2-936560EBC943}"/>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5" name="5 CuadroTexto" hidden="1">
          <a:extLst>
            <a:ext uri="{FF2B5EF4-FFF2-40B4-BE49-F238E27FC236}">
              <a16:creationId xmlns="" xmlns:a16="http://schemas.microsoft.com/office/drawing/2014/main" id="{904AC1AF-593C-4EBE-868B-78213AA6C1CA}"/>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6" name="5 CuadroTexto" hidden="1">
          <a:extLst>
            <a:ext uri="{FF2B5EF4-FFF2-40B4-BE49-F238E27FC236}">
              <a16:creationId xmlns="" xmlns:a16="http://schemas.microsoft.com/office/drawing/2014/main" id="{741A3B75-CB1C-4849-A014-787D4F4F6AF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7" name="5 CuadroTexto" hidden="1">
          <a:extLst>
            <a:ext uri="{FF2B5EF4-FFF2-40B4-BE49-F238E27FC236}">
              <a16:creationId xmlns="" xmlns:a16="http://schemas.microsoft.com/office/drawing/2014/main" id="{809BA4C8-9823-46A1-99D7-2BC4667B87DC}"/>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8" name="5 CuadroTexto" hidden="1">
          <a:extLst>
            <a:ext uri="{FF2B5EF4-FFF2-40B4-BE49-F238E27FC236}">
              <a16:creationId xmlns="" xmlns:a16="http://schemas.microsoft.com/office/drawing/2014/main" id="{367FE4CE-FACD-4AA9-9880-85F88AAA5D27}"/>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19" name="5 CuadroTexto" hidden="1">
          <a:extLst>
            <a:ext uri="{FF2B5EF4-FFF2-40B4-BE49-F238E27FC236}">
              <a16:creationId xmlns="" xmlns:a16="http://schemas.microsoft.com/office/drawing/2014/main" id="{7ADC1D5E-BBBD-48BE-9DC1-2E1AE61D46C6}"/>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20" name="5 CuadroTexto" hidden="1">
          <a:extLst>
            <a:ext uri="{FF2B5EF4-FFF2-40B4-BE49-F238E27FC236}">
              <a16:creationId xmlns="" xmlns:a16="http://schemas.microsoft.com/office/drawing/2014/main" id="{5B381874-FEA7-4582-A5BF-5BA101093832}"/>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21" name="5 CuadroTexto" hidden="1">
          <a:extLst>
            <a:ext uri="{FF2B5EF4-FFF2-40B4-BE49-F238E27FC236}">
              <a16:creationId xmlns="" xmlns:a16="http://schemas.microsoft.com/office/drawing/2014/main" id="{B184D3F9-0F4A-4C5B-80B6-56EE443D72E5}"/>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22" name="5 CuadroTexto" hidden="1">
          <a:extLst>
            <a:ext uri="{FF2B5EF4-FFF2-40B4-BE49-F238E27FC236}">
              <a16:creationId xmlns="" xmlns:a16="http://schemas.microsoft.com/office/drawing/2014/main" id="{099921C3-543D-4422-9489-CA0C31E2739E}"/>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671</xdr:row>
      <xdr:rowOff>0</xdr:rowOff>
    </xdr:from>
    <xdr:ext cx="192120" cy="264560"/>
    <xdr:sp macro="" textlink="">
      <xdr:nvSpPr>
        <xdr:cNvPr id="4023" name="5 CuadroTexto" hidden="1">
          <a:extLst>
            <a:ext uri="{FF2B5EF4-FFF2-40B4-BE49-F238E27FC236}">
              <a16:creationId xmlns="" xmlns:a16="http://schemas.microsoft.com/office/drawing/2014/main" id="{BA43D554-F481-4036-B19B-4322292C60B4}"/>
            </a:ext>
          </a:extLst>
        </xdr:cNvPr>
        <xdr:cNvSpPr txBox="1"/>
      </xdr:nvSpPr>
      <xdr:spPr>
        <a:xfrm>
          <a:off x="1218565" y="105356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24" name="1 CuadroTexto" hidden="1">
          <a:extLst>
            <a:ext uri="{FF2B5EF4-FFF2-40B4-BE49-F238E27FC236}">
              <a16:creationId xmlns="" xmlns:a16="http://schemas.microsoft.com/office/drawing/2014/main" id="{63F5750D-1458-4E02-9F22-54DB11D127D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25" name="3 CuadroTexto" hidden="1">
          <a:extLst>
            <a:ext uri="{FF2B5EF4-FFF2-40B4-BE49-F238E27FC236}">
              <a16:creationId xmlns="" xmlns:a16="http://schemas.microsoft.com/office/drawing/2014/main" id="{A0763614-E56E-421F-9032-68596230A8D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26" name="5 CuadroTexto" hidden="1">
          <a:extLst>
            <a:ext uri="{FF2B5EF4-FFF2-40B4-BE49-F238E27FC236}">
              <a16:creationId xmlns="" xmlns:a16="http://schemas.microsoft.com/office/drawing/2014/main" id="{B6FDD20D-3C6B-48FB-9C42-F32E547D1F1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27" name="5 CuadroTexto" hidden="1">
          <a:extLst>
            <a:ext uri="{FF2B5EF4-FFF2-40B4-BE49-F238E27FC236}">
              <a16:creationId xmlns="" xmlns:a16="http://schemas.microsoft.com/office/drawing/2014/main" id="{DF376674-B72B-48A1-97CF-6A7415E4B55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28" name="5 CuadroTexto" hidden="1">
          <a:extLst>
            <a:ext uri="{FF2B5EF4-FFF2-40B4-BE49-F238E27FC236}">
              <a16:creationId xmlns="" xmlns:a16="http://schemas.microsoft.com/office/drawing/2014/main" id="{00D32194-D7E4-4A79-BF70-648FB514025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29" name="5 CuadroTexto" hidden="1">
          <a:extLst>
            <a:ext uri="{FF2B5EF4-FFF2-40B4-BE49-F238E27FC236}">
              <a16:creationId xmlns="" xmlns:a16="http://schemas.microsoft.com/office/drawing/2014/main" id="{D63D60DC-2E9A-4761-8002-78F57954390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0" name="5 CuadroTexto" hidden="1">
          <a:extLst>
            <a:ext uri="{FF2B5EF4-FFF2-40B4-BE49-F238E27FC236}">
              <a16:creationId xmlns="" xmlns:a16="http://schemas.microsoft.com/office/drawing/2014/main" id="{FA375DE5-4457-47AF-BAE7-6C3B6E80662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1" name="5 CuadroTexto" hidden="1">
          <a:extLst>
            <a:ext uri="{FF2B5EF4-FFF2-40B4-BE49-F238E27FC236}">
              <a16:creationId xmlns="" xmlns:a16="http://schemas.microsoft.com/office/drawing/2014/main" id="{DF2F5875-66E4-4EC2-AF46-237D5EC557C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2" name="5 CuadroTexto" hidden="1">
          <a:extLst>
            <a:ext uri="{FF2B5EF4-FFF2-40B4-BE49-F238E27FC236}">
              <a16:creationId xmlns="" xmlns:a16="http://schemas.microsoft.com/office/drawing/2014/main" id="{2B33007A-5BB4-46EE-87EB-5EDC3C51BE0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3" name="5 CuadroTexto" hidden="1">
          <a:extLst>
            <a:ext uri="{FF2B5EF4-FFF2-40B4-BE49-F238E27FC236}">
              <a16:creationId xmlns="" xmlns:a16="http://schemas.microsoft.com/office/drawing/2014/main" id="{70B70FF1-41E0-4A03-B42C-4047BE9182E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4" name="5 CuadroTexto" hidden="1">
          <a:extLst>
            <a:ext uri="{FF2B5EF4-FFF2-40B4-BE49-F238E27FC236}">
              <a16:creationId xmlns="" xmlns:a16="http://schemas.microsoft.com/office/drawing/2014/main" id="{61D339A2-0322-48C8-9D69-733F0F20DA8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5" name="5 CuadroTexto" hidden="1">
          <a:extLst>
            <a:ext uri="{FF2B5EF4-FFF2-40B4-BE49-F238E27FC236}">
              <a16:creationId xmlns="" xmlns:a16="http://schemas.microsoft.com/office/drawing/2014/main" id="{04530292-865F-427A-AD98-E44721B7CA8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6" name="5 CuadroTexto" hidden="1">
          <a:extLst>
            <a:ext uri="{FF2B5EF4-FFF2-40B4-BE49-F238E27FC236}">
              <a16:creationId xmlns="" xmlns:a16="http://schemas.microsoft.com/office/drawing/2014/main" id="{4594F71A-BB64-40C8-9C47-4496FA825B7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7" name="5 CuadroTexto" hidden="1">
          <a:extLst>
            <a:ext uri="{FF2B5EF4-FFF2-40B4-BE49-F238E27FC236}">
              <a16:creationId xmlns="" xmlns:a16="http://schemas.microsoft.com/office/drawing/2014/main" id="{72021D66-A7D7-4BF5-8970-B1CE3E4B4D9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8" name="5 CuadroTexto" hidden="1">
          <a:extLst>
            <a:ext uri="{FF2B5EF4-FFF2-40B4-BE49-F238E27FC236}">
              <a16:creationId xmlns="" xmlns:a16="http://schemas.microsoft.com/office/drawing/2014/main" id="{B2A92062-CD20-4F6F-8BD2-E3353B93A34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39" name="5 CuadroTexto" hidden="1">
          <a:extLst>
            <a:ext uri="{FF2B5EF4-FFF2-40B4-BE49-F238E27FC236}">
              <a16:creationId xmlns="" xmlns:a16="http://schemas.microsoft.com/office/drawing/2014/main" id="{AE691558-5262-4A7E-A8FF-BADB355BD46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0" name="5 CuadroTexto" hidden="1">
          <a:extLst>
            <a:ext uri="{FF2B5EF4-FFF2-40B4-BE49-F238E27FC236}">
              <a16:creationId xmlns="" xmlns:a16="http://schemas.microsoft.com/office/drawing/2014/main" id="{F2BDE7B2-789D-4F67-84AB-D9C083BF1C2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1" name="5 CuadroTexto" hidden="1">
          <a:extLst>
            <a:ext uri="{FF2B5EF4-FFF2-40B4-BE49-F238E27FC236}">
              <a16:creationId xmlns="" xmlns:a16="http://schemas.microsoft.com/office/drawing/2014/main" id="{E890C3D1-F116-4E44-BD39-BA774B46CC2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2" name="5 CuadroTexto" hidden="1">
          <a:extLst>
            <a:ext uri="{FF2B5EF4-FFF2-40B4-BE49-F238E27FC236}">
              <a16:creationId xmlns="" xmlns:a16="http://schemas.microsoft.com/office/drawing/2014/main" id="{74DE7480-B887-4A1D-AFC8-A315C9889B8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3" name="5 CuadroTexto" hidden="1">
          <a:extLst>
            <a:ext uri="{FF2B5EF4-FFF2-40B4-BE49-F238E27FC236}">
              <a16:creationId xmlns="" xmlns:a16="http://schemas.microsoft.com/office/drawing/2014/main" id="{B4D44492-9584-4FDA-AD62-949B418A166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4" name="5 CuadroTexto" hidden="1">
          <a:extLst>
            <a:ext uri="{FF2B5EF4-FFF2-40B4-BE49-F238E27FC236}">
              <a16:creationId xmlns="" xmlns:a16="http://schemas.microsoft.com/office/drawing/2014/main" id="{DC9DA934-B436-495D-BD68-38C6B076C87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5" name="5 CuadroTexto" hidden="1">
          <a:extLst>
            <a:ext uri="{FF2B5EF4-FFF2-40B4-BE49-F238E27FC236}">
              <a16:creationId xmlns="" xmlns:a16="http://schemas.microsoft.com/office/drawing/2014/main" id="{1123C713-3932-4967-BC81-7B174A9F63B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6" name="5 CuadroTexto" hidden="1">
          <a:extLst>
            <a:ext uri="{FF2B5EF4-FFF2-40B4-BE49-F238E27FC236}">
              <a16:creationId xmlns="" xmlns:a16="http://schemas.microsoft.com/office/drawing/2014/main" id="{FE8B06DA-113F-4D55-96CD-4BF6854B718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7" name="5 CuadroTexto" hidden="1">
          <a:extLst>
            <a:ext uri="{FF2B5EF4-FFF2-40B4-BE49-F238E27FC236}">
              <a16:creationId xmlns="" xmlns:a16="http://schemas.microsoft.com/office/drawing/2014/main" id="{9F1022F9-9D12-4FF8-861F-D79D5A1835C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8" name="5 CuadroTexto" hidden="1">
          <a:extLst>
            <a:ext uri="{FF2B5EF4-FFF2-40B4-BE49-F238E27FC236}">
              <a16:creationId xmlns="" xmlns:a16="http://schemas.microsoft.com/office/drawing/2014/main" id="{275A58C3-9E26-42BD-AD01-3AFC865D62B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49" name="5 CuadroTexto" hidden="1">
          <a:extLst>
            <a:ext uri="{FF2B5EF4-FFF2-40B4-BE49-F238E27FC236}">
              <a16:creationId xmlns="" xmlns:a16="http://schemas.microsoft.com/office/drawing/2014/main" id="{82BDBF6C-A565-4F88-9192-5F3FE77610A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0" name="5 CuadroTexto" hidden="1">
          <a:extLst>
            <a:ext uri="{FF2B5EF4-FFF2-40B4-BE49-F238E27FC236}">
              <a16:creationId xmlns="" xmlns:a16="http://schemas.microsoft.com/office/drawing/2014/main" id="{2970269E-F82C-45EA-A9C6-8D8DED03280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1" name="5 CuadroTexto" hidden="1">
          <a:extLst>
            <a:ext uri="{FF2B5EF4-FFF2-40B4-BE49-F238E27FC236}">
              <a16:creationId xmlns="" xmlns:a16="http://schemas.microsoft.com/office/drawing/2014/main" id="{E42EDF94-C4F5-4B14-9015-2A1BFBCC60F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2" name="5 CuadroTexto" hidden="1">
          <a:extLst>
            <a:ext uri="{FF2B5EF4-FFF2-40B4-BE49-F238E27FC236}">
              <a16:creationId xmlns="" xmlns:a16="http://schemas.microsoft.com/office/drawing/2014/main" id="{DB98748C-28F0-47CD-A314-0EB3D88213B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3" name="5 CuadroTexto" hidden="1">
          <a:extLst>
            <a:ext uri="{FF2B5EF4-FFF2-40B4-BE49-F238E27FC236}">
              <a16:creationId xmlns="" xmlns:a16="http://schemas.microsoft.com/office/drawing/2014/main" id="{871ED14D-0A7C-46AE-8E87-724B7EF07B4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4" name="5 CuadroTexto" hidden="1">
          <a:extLst>
            <a:ext uri="{FF2B5EF4-FFF2-40B4-BE49-F238E27FC236}">
              <a16:creationId xmlns="" xmlns:a16="http://schemas.microsoft.com/office/drawing/2014/main" id="{FB6BD6EC-C415-4221-8D95-4E6CDA1886C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5" name="5 CuadroTexto" hidden="1">
          <a:extLst>
            <a:ext uri="{FF2B5EF4-FFF2-40B4-BE49-F238E27FC236}">
              <a16:creationId xmlns="" xmlns:a16="http://schemas.microsoft.com/office/drawing/2014/main" id="{B077E383-1663-4B45-B838-3FCE22674DC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6" name="5 CuadroTexto" hidden="1">
          <a:extLst>
            <a:ext uri="{FF2B5EF4-FFF2-40B4-BE49-F238E27FC236}">
              <a16:creationId xmlns="" xmlns:a16="http://schemas.microsoft.com/office/drawing/2014/main" id="{D9722846-209B-47BC-951C-C52522EACD7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7" name="5 CuadroTexto" hidden="1">
          <a:extLst>
            <a:ext uri="{FF2B5EF4-FFF2-40B4-BE49-F238E27FC236}">
              <a16:creationId xmlns="" xmlns:a16="http://schemas.microsoft.com/office/drawing/2014/main" id="{7AC5384A-4466-4ADA-B4C3-AAF0EBB11CD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8" name="2 CuadroTexto" hidden="1">
          <a:extLst>
            <a:ext uri="{FF2B5EF4-FFF2-40B4-BE49-F238E27FC236}">
              <a16:creationId xmlns="" xmlns:a16="http://schemas.microsoft.com/office/drawing/2014/main" id="{99CD5A1B-0DB0-4917-891D-57EC7E71945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59" name="5 CuadroTexto" hidden="1">
          <a:extLst>
            <a:ext uri="{FF2B5EF4-FFF2-40B4-BE49-F238E27FC236}">
              <a16:creationId xmlns="" xmlns:a16="http://schemas.microsoft.com/office/drawing/2014/main" id="{33D1B8D5-B62C-46AC-AE79-336DA3544A3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0" name="5 CuadroTexto" hidden="1">
          <a:extLst>
            <a:ext uri="{FF2B5EF4-FFF2-40B4-BE49-F238E27FC236}">
              <a16:creationId xmlns="" xmlns:a16="http://schemas.microsoft.com/office/drawing/2014/main" id="{6FCCFA95-29CC-46F6-A74C-BA2E5EED6F7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1" name="5 CuadroTexto" hidden="1">
          <a:extLst>
            <a:ext uri="{FF2B5EF4-FFF2-40B4-BE49-F238E27FC236}">
              <a16:creationId xmlns="" xmlns:a16="http://schemas.microsoft.com/office/drawing/2014/main" id="{D6ED0F58-228E-4C2F-9017-F97C8C030EE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2" name="5 CuadroTexto" hidden="1">
          <a:extLst>
            <a:ext uri="{FF2B5EF4-FFF2-40B4-BE49-F238E27FC236}">
              <a16:creationId xmlns="" xmlns:a16="http://schemas.microsoft.com/office/drawing/2014/main" id="{707D3F00-66BC-4857-9216-1F2CC969B5E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3" name="5 CuadroTexto" hidden="1">
          <a:extLst>
            <a:ext uri="{FF2B5EF4-FFF2-40B4-BE49-F238E27FC236}">
              <a16:creationId xmlns="" xmlns:a16="http://schemas.microsoft.com/office/drawing/2014/main" id="{3A3FB651-09F6-4E2D-8CB2-211711C3777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4" name="5 CuadroTexto" hidden="1">
          <a:extLst>
            <a:ext uri="{FF2B5EF4-FFF2-40B4-BE49-F238E27FC236}">
              <a16:creationId xmlns="" xmlns:a16="http://schemas.microsoft.com/office/drawing/2014/main" id="{37C38B65-E087-4FD3-8394-020338E8034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5" name="5 CuadroTexto" hidden="1">
          <a:extLst>
            <a:ext uri="{FF2B5EF4-FFF2-40B4-BE49-F238E27FC236}">
              <a16:creationId xmlns="" xmlns:a16="http://schemas.microsoft.com/office/drawing/2014/main" id="{51907202-8A77-4618-BFF5-4C8C3DA44BB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6" name="5 CuadroTexto" hidden="1">
          <a:extLst>
            <a:ext uri="{FF2B5EF4-FFF2-40B4-BE49-F238E27FC236}">
              <a16:creationId xmlns="" xmlns:a16="http://schemas.microsoft.com/office/drawing/2014/main" id="{A8DA7961-B6EF-4703-ABB4-485BA8F1B5B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7" name="5 CuadroTexto" hidden="1">
          <a:extLst>
            <a:ext uri="{FF2B5EF4-FFF2-40B4-BE49-F238E27FC236}">
              <a16:creationId xmlns="" xmlns:a16="http://schemas.microsoft.com/office/drawing/2014/main" id="{515187AB-D3DD-47AA-B22E-4E43BC37529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8" name="5 CuadroTexto" hidden="1">
          <a:extLst>
            <a:ext uri="{FF2B5EF4-FFF2-40B4-BE49-F238E27FC236}">
              <a16:creationId xmlns="" xmlns:a16="http://schemas.microsoft.com/office/drawing/2014/main" id="{FE4B0D68-E96C-414C-82BE-9171929120F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69" name="5 CuadroTexto" hidden="1">
          <a:extLst>
            <a:ext uri="{FF2B5EF4-FFF2-40B4-BE49-F238E27FC236}">
              <a16:creationId xmlns="" xmlns:a16="http://schemas.microsoft.com/office/drawing/2014/main" id="{6B49A84F-5273-4A1F-9706-D0A82997ED1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0" name="5 CuadroTexto" hidden="1">
          <a:extLst>
            <a:ext uri="{FF2B5EF4-FFF2-40B4-BE49-F238E27FC236}">
              <a16:creationId xmlns="" xmlns:a16="http://schemas.microsoft.com/office/drawing/2014/main" id="{1D8BA245-0950-44D6-ACE2-2A99433BFD5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1" name="5 CuadroTexto" hidden="1">
          <a:extLst>
            <a:ext uri="{FF2B5EF4-FFF2-40B4-BE49-F238E27FC236}">
              <a16:creationId xmlns="" xmlns:a16="http://schemas.microsoft.com/office/drawing/2014/main" id="{D378A981-885C-4ADB-8816-82B8BC7CBEB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2" name="5 CuadroTexto" hidden="1">
          <a:extLst>
            <a:ext uri="{FF2B5EF4-FFF2-40B4-BE49-F238E27FC236}">
              <a16:creationId xmlns="" xmlns:a16="http://schemas.microsoft.com/office/drawing/2014/main" id="{33C956A8-B8B6-4971-80E6-1ED8A83941B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3" name="5 CuadroTexto" hidden="1">
          <a:extLst>
            <a:ext uri="{FF2B5EF4-FFF2-40B4-BE49-F238E27FC236}">
              <a16:creationId xmlns="" xmlns:a16="http://schemas.microsoft.com/office/drawing/2014/main" id="{CE35994E-6C49-4334-8DF2-D96169BB316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4" name="5 CuadroTexto" hidden="1">
          <a:extLst>
            <a:ext uri="{FF2B5EF4-FFF2-40B4-BE49-F238E27FC236}">
              <a16:creationId xmlns="" xmlns:a16="http://schemas.microsoft.com/office/drawing/2014/main" id="{C3D05692-B3B7-42FF-B083-CE372B12716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5" name="5 CuadroTexto" hidden="1">
          <a:extLst>
            <a:ext uri="{FF2B5EF4-FFF2-40B4-BE49-F238E27FC236}">
              <a16:creationId xmlns="" xmlns:a16="http://schemas.microsoft.com/office/drawing/2014/main" id="{91405D6E-F7BE-4338-A30B-6A9F77F7CAF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6" name="5 CuadroTexto" hidden="1">
          <a:extLst>
            <a:ext uri="{FF2B5EF4-FFF2-40B4-BE49-F238E27FC236}">
              <a16:creationId xmlns="" xmlns:a16="http://schemas.microsoft.com/office/drawing/2014/main" id="{0AC0012B-F45D-4047-84B7-84050142E27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7" name="103 CuadroTexto" hidden="1">
          <a:extLst>
            <a:ext uri="{FF2B5EF4-FFF2-40B4-BE49-F238E27FC236}">
              <a16:creationId xmlns="" xmlns:a16="http://schemas.microsoft.com/office/drawing/2014/main" id="{5952D6D3-F651-4DD2-8522-CAAEFA70444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8" name="2 CuadroTexto" hidden="1">
          <a:extLst>
            <a:ext uri="{FF2B5EF4-FFF2-40B4-BE49-F238E27FC236}">
              <a16:creationId xmlns="" xmlns:a16="http://schemas.microsoft.com/office/drawing/2014/main" id="{A0C0A91F-3E8E-4AEE-B57B-08C44906440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79" name="106 CuadroTexto" hidden="1">
          <a:extLst>
            <a:ext uri="{FF2B5EF4-FFF2-40B4-BE49-F238E27FC236}">
              <a16:creationId xmlns="" xmlns:a16="http://schemas.microsoft.com/office/drawing/2014/main" id="{9772C95E-AD63-4525-9C3A-4BF71D07CF7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0" name="2 CuadroTexto" hidden="1">
          <a:extLst>
            <a:ext uri="{FF2B5EF4-FFF2-40B4-BE49-F238E27FC236}">
              <a16:creationId xmlns="" xmlns:a16="http://schemas.microsoft.com/office/drawing/2014/main" id="{B69D4342-E296-4DD2-8E73-8B782D99B82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1" name="5 CuadroTexto" hidden="1">
          <a:extLst>
            <a:ext uri="{FF2B5EF4-FFF2-40B4-BE49-F238E27FC236}">
              <a16:creationId xmlns="" xmlns:a16="http://schemas.microsoft.com/office/drawing/2014/main" id="{5BE0E89F-8197-48F5-B408-7B3C592230A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2" name="5 CuadroTexto" hidden="1">
          <a:extLst>
            <a:ext uri="{FF2B5EF4-FFF2-40B4-BE49-F238E27FC236}">
              <a16:creationId xmlns="" xmlns:a16="http://schemas.microsoft.com/office/drawing/2014/main" id="{CA588860-03B4-4967-9420-F24333D149B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3" name="5 CuadroTexto" hidden="1">
          <a:extLst>
            <a:ext uri="{FF2B5EF4-FFF2-40B4-BE49-F238E27FC236}">
              <a16:creationId xmlns="" xmlns:a16="http://schemas.microsoft.com/office/drawing/2014/main" id="{0357E494-D38F-458A-BDC8-EE697767850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4" name="5 CuadroTexto" hidden="1">
          <a:extLst>
            <a:ext uri="{FF2B5EF4-FFF2-40B4-BE49-F238E27FC236}">
              <a16:creationId xmlns="" xmlns:a16="http://schemas.microsoft.com/office/drawing/2014/main" id="{C6FE6E3A-3053-4FBE-B211-DA98AF8D1B6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5" name="5 CuadroTexto" hidden="1">
          <a:extLst>
            <a:ext uri="{FF2B5EF4-FFF2-40B4-BE49-F238E27FC236}">
              <a16:creationId xmlns="" xmlns:a16="http://schemas.microsoft.com/office/drawing/2014/main" id="{EEC49C70-4184-4F94-8A51-E446F40A11C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6" name="5 CuadroTexto" hidden="1">
          <a:extLst>
            <a:ext uri="{FF2B5EF4-FFF2-40B4-BE49-F238E27FC236}">
              <a16:creationId xmlns="" xmlns:a16="http://schemas.microsoft.com/office/drawing/2014/main" id="{D0C66132-C899-4CF2-A4E9-9AAB4019D0E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7" name="5 CuadroTexto" hidden="1">
          <a:extLst>
            <a:ext uri="{FF2B5EF4-FFF2-40B4-BE49-F238E27FC236}">
              <a16:creationId xmlns="" xmlns:a16="http://schemas.microsoft.com/office/drawing/2014/main" id="{70E8527D-C610-4AC0-81D4-DAE8594CF10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8" name="5 CuadroTexto" hidden="1">
          <a:extLst>
            <a:ext uri="{FF2B5EF4-FFF2-40B4-BE49-F238E27FC236}">
              <a16:creationId xmlns="" xmlns:a16="http://schemas.microsoft.com/office/drawing/2014/main" id="{A61B14A8-A5C4-4959-8D9B-79FBB64424A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89" name="5 CuadroTexto" hidden="1">
          <a:extLst>
            <a:ext uri="{FF2B5EF4-FFF2-40B4-BE49-F238E27FC236}">
              <a16:creationId xmlns="" xmlns:a16="http://schemas.microsoft.com/office/drawing/2014/main" id="{EA4CAE40-ABCC-4128-B92F-08479B8EBFC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0" name="5 CuadroTexto" hidden="1">
          <a:extLst>
            <a:ext uri="{FF2B5EF4-FFF2-40B4-BE49-F238E27FC236}">
              <a16:creationId xmlns="" xmlns:a16="http://schemas.microsoft.com/office/drawing/2014/main" id="{73D03468-B96B-463D-803C-EBF20E0F038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1" name="5 CuadroTexto" hidden="1">
          <a:extLst>
            <a:ext uri="{FF2B5EF4-FFF2-40B4-BE49-F238E27FC236}">
              <a16:creationId xmlns="" xmlns:a16="http://schemas.microsoft.com/office/drawing/2014/main" id="{7D367722-89B1-4837-AB56-003F9688F34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2" name="5 CuadroTexto" hidden="1">
          <a:extLst>
            <a:ext uri="{FF2B5EF4-FFF2-40B4-BE49-F238E27FC236}">
              <a16:creationId xmlns="" xmlns:a16="http://schemas.microsoft.com/office/drawing/2014/main" id="{02E181B0-3EBE-4E15-920B-96409033D90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3" name="5 CuadroTexto" hidden="1">
          <a:extLst>
            <a:ext uri="{FF2B5EF4-FFF2-40B4-BE49-F238E27FC236}">
              <a16:creationId xmlns="" xmlns:a16="http://schemas.microsoft.com/office/drawing/2014/main" id="{9AC5AD6B-4F60-4153-82CA-F163A54E894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4" name="5 CuadroTexto" hidden="1">
          <a:extLst>
            <a:ext uri="{FF2B5EF4-FFF2-40B4-BE49-F238E27FC236}">
              <a16:creationId xmlns="" xmlns:a16="http://schemas.microsoft.com/office/drawing/2014/main" id="{95C08D9E-0201-4962-B036-AACCA39CCDE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5" name="5 CuadroTexto" hidden="1">
          <a:extLst>
            <a:ext uri="{FF2B5EF4-FFF2-40B4-BE49-F238E27FC236}">
              <a16:creationId xmlns="" xmlns:a16="http://schemas.microsoft.com/office/drawing/2014/main" id="{49D15584-40B5-4919-96F2-D6395DD9F54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6" name="5 CuadroTexto" hidden="1">
          <a:extLst>
            <a:ext uri="{FF2B5EF4-FFF2-40B4-BE49-F238E27FC236}">
              <a16:creationId xmlns="" xmlns:a16="http://schemas.microsoft.com/office/drawing/2014/main" id="{3A350930-B369-473E-BA2E-2DB57AE4C7B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7" name="1 CuadroTexto" hidden="1">
          <a:extLst>
            <a:ext uri="{FF2B5EF4-FFF2-40B4-BE49-F238E27FC236}">
              <a16:creationId xmlns="" xmlns:a16="http://schemas.microsoft.com/office/drawing/2014/main" id="{F893FF23-11DF-452D-B64F-F2ECD77F079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8" name="3 CuadroTexto" hidden="1">
          <a:extLst>
            <a:ext uri="{FF2B5EF4-FFF2-40B4-BE49-F238E27FC236}">
              <a16:creationId xmlns="" xmlns:a16="http://schemas.microsoft.com/office/drawing/2014/main" id="{9F6F1403-F495-457B-B75D-D02933EB9AF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099" name="5 CuadroTexto" hidden="1">
          <a:extLst>
            <a:ext uri="{FF2B5EF4-FFF2-40B4-BE49-F238E27FC236}">
              <a16:creationId xmlns="" xmlns:a16="http://schemas.microsoft.com/office/drawing/2014/main" id="{3E2C1D9B-7636-47DD-A621-E04E2493DB8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0" name="5 CuadroTexto" hidden="1">
          <a:extLst>
            <a:ext uri="{FF2B5EF4-FFF2-40B4-BE49-F238E27FC236}">
              <a16:creationId xmlns="" xmlns:a16="http://schemas.microsoft.com/office/drawing/2014/main" id="{22341B0F-5C24-4313-A76B-B988FAA2D65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1" name="5 CuadroTexto" hidden="1">
          <a:extLst>
            <a:ext uri="{FF2B5EF4-FFF2-40B4-BE49-F238E27FC236}">
              <a16:creationId xmlns="" xmlns:a16="http://schemas.microsoft.com/office/drawing/2014/main" id="{6C3FA17E-3D18-47B0-89BD-A618E18CEBE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2" name="5 CuadroTexto" hidden="1">
          <a:extLst>
            <a:ext uri="{FF2B5EF4-FFF2-40B4-BE49-F238E27FC236}">
              <a16:creationId xmlns="" xmlns:a16="http://schemas.microsoft.com/office/drawing/2014/main" id="{F800900D-DCF6-4577-9240-20E9204A58C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3" name="5 CuadroTexto" hidden="1">
          <a:extLst>
            <a:ext uri="{FF2B5EF4-FFF2-40B4-BE49-F238E27FC236}">
              <a16:creationId xmlns="" xmlns:a16="http://schemas.microsoft.com/office/drawing/2014/main" id="{39F7A885-DADC-4252-BAA8-A8885EBF3BC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4" name="5 CuadroTexto" hidden="1">
          <a:extLst>
            <a:ext uri="{FF2B5EF4-FFF2-40B4-BE49-F238E27FC236}">
              <a16:creationId xmlns="" xmlns:a16="http://schemas.microsoft.com/office/drawing/2014/main" id="{0CFD8A44-5ACF-41C4-B5B5-00A45116D08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5" name="5 CuadroTexto" hidden="1">
          <a:extLst>
            <a:ext uri="{FF2B5EF4-FFF2-40B4-BE49-F238E27FC236}">
              <a16:creationId xmlns="" xmlns:a16="http://schemas.microsoft.com/office/drawing/2014/main" id="{3CFF7AAA-9D14-48B1-BF65-78075B7C48E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6" name="5 CuadroTexto" hidden="1">
          <a:extLst>
            <a:ext uri="{FF2B5EF4-FFF2-40B4-BE49-F238E27FC236}">
              <a16:creationId xmlns="" xmlns:a16="http://schemas.microsoft.com/office/drawing/2014/main" id="{CA6F34F8-9C9D-4E7F-99A0-6894046A282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7" name="5 CuadroTexto" hidden="1">
          <a:extLst>
            <a:ext uri="{FF2B5EF4-FFF2-40B4-BE49-F238E27FC236}">
              <a16:creationId xmlns="" xmlns:a16="http://schemas.microsoft.com/office/drawing/2014/main" id="{B59E8D52-2736-47CF-840F-651C1643BB9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8" name="5 CuadroTexto" hidden="1">
          <a:extLst>
            <a:ext uri="{FF2B5EF4-FFF2-40B4-BE49-F238E27FC236}">
              <a16:creationId xmlns="" xmlns:a16="http://schemas.microsoft.com/office/drawing/2014/main" id="{466CE8D1-1043-49FF-9E4C-3F20775D549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09" name="5 CuadroTexto" hidden="1">
          <a:extLst>
            <a:ext uri="{FF2B5EF4-FFF2-40B4-BE49-F238E27FC236}">
              <a16:creationId xmlns="" xmlns:a16="http://schemas.microsoft.com/office/drawing/2014/main" id="{2A25E937-698E-42A1-A3DA-49364D6A7D0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0" name="5 CuadroTexto" hidden="1">
          <a:extLst>
            <a:ext uri="{FF2B5EF4-FFF2-40B4-BE49-F238E27FC236}">
              <a16:creationId xmlns="" xmlns:a16="http://schemas.microsoft.com/office/drawing/2014/main" id="{C8716EA7-3335-4FBA-B9AB-6DEB97F6DEC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1" name="5 CuadroTexto" hidden="1">
          <a:extLst>
            <a:ext uri="{FF2B5EF4-FFF2-40B4-BE49-F238E27FC236}">
              <a16:creationId xmlns="" xmlns:a16="http://schemas.microsoft.com/office/drawing/2014/main" id="{37E41E84-1DAD-4688-80F4-580F79EB56C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2" name="5 CuadroTexto" hidden="1">
          <a:extLst>
            <a:ext uri="{FF2B5EF4-FFF2-40B4-BE49-F238E27FC236}">
              <a16:creationId xmlns="" xmlns:a16="http://schemas.microsoft.com/office/drawing/2014/main" id="{F6CD8BE8-CC15-4B44-953E-CF79A15AF51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3" name="5 CuadroTexto" hidden="1">
          <a:extLst>
            <a:ext uri="{FF2B5EF4-FFF2-40B4-BE49-F238E27FC236}">
              <a16:creationId xmlns="" xmlns:a16="http://schemas.microsoft.com/office/drawing/2014/main" id="{A4843456-B97F-4B44-BBB5-AE4EC831484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4" name="5 CuadroTexto" hidden="1">
          <a:extLst>
            <a:ext uri="{FF2B5EF4-FFF2-40B4-BE49-F238E27FC236}">
              <a16:creationId xmlns="" xmlns:a16="http://schemas.microsoft.com/office/drawing/2014/main" id="{53580F3E-7FBD-4294-846B-BBF5ED2E516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5" name="5 CuadroTexto" hidden="1">
          <a:extLst>
            <a:ext uri="{FF2B5EF4-FFF2-40B4-BE49-F238E27FC236}">
              <a16:creationId xmlns="" xmlns:a16="http://schemas.microsoft.com/office/drawing/2014/main" id="{1DA99E6A-F1F6-4D21-AAA3-40F02875C75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6" name="5 CuadroTexto" hidden="1">
          <a:extLst>
            <a:ext uri="{FF2B5EF4-FFF2-40B4-BE49-F238E27FC236}">
              <a16:creationId xmlns="" xmlns:a16="http://schemas.microsoft.com/office/drawing/2014/main" id="{96598025-662A-4637-8EB1-DC8671F3703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7" name="5 CuadroTexto" hidden="1">
          <a:extLst>
            <a:ext uri="{FF2B5EF4-FFF2-40B4-BE49-F238E27FC236}">
              <a16:creationId xmlns="" xmlns:a16="http://schemas.microsoft.com/office/drawing/2014/main" id="{6B38FEAE-F55B-47D9-BB74-4D291C7F9A7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8" name="5 CuadroTexto" hidden="1">
          <a:extLst>
            <a:ext uri="{FF2B5EF4-FFF2-40B4-BE49-F238E27FC236}">
              <a16:creationId xmlns="" xmlns:a16="http://schemas.microsoft.com/office/drawing/2014/main" id="{F3F2BB54-D7EB-4D99-9FF2-63192BD18C9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19" name="5 CuadroTexto" hidden="1">
          <a:extLst>
            <a:ext uri="{FF2B5EF4-FFF2-40B4-BE49-F238E27FC236}">
              <a16:creationId xmlns="" xmlns:a16="http://schemas.microsoft.com/office/drawing/2014/main" id="{19E609A9-8829-4E79-BD49-DD6F8AC4DA4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0" name="5 CuadroTexto" hidden="1">
          <a:extLst>
            <a:ext uri="{FF2B5EF4-FFF2-40B4-BE49-F238E27FC236}">
              <a16:creationId xmlns="" xmlns:a16="http://schemas.microsoft.com/office/drawing/2014/main" id="{2BD4CC59-53F9-4301-9DFF-B88657B26A0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1" name="5 CuadroTexto" hidden="1">
          <a:extLst>
            <a:ext uri="{FF2B5EF4-FFF2-40B4-BE49-F238E27FC236}">
              <a16:creationId xmlns="" xmlns:a16="http://schemas.microsoft.com/office/drawing/2014/main" id="{37354EBE-EEFA-45DD-929A-7D64C64A047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2" name="5 CuadroTexto" hidden="1">
          <a:extLst>
            <a:ext uri="{FF2B5EF4-FFF2-40B4-BE49-F238E27FC236}">
              <a16:creationId xmlns="" xmlns:a16="http://schemas.microsoft.com/office/drawing/2014/main" id="{4C68A2CE-8F21-49DC-86C1-DA27E2B6959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3" name="5 CuadroTexto" hidden="1">
          <a:extLst>
            <a:ext uri="{FF2B5EF4-FFF2-40B4-BE49-F238E27FC236}">
              <a16:creationId xmlns="" xmlns:a16="http://schemas.microsoft.com/office/drawing/2014/main" id="{574EE994-FC39-49E5-9FA9-1152EE5556B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4" name="5 CuadroTexto" hidden="1">
          <a:extLst>
            <a:ext uri="{FF2B5EF4-FFF2-40B4-BE49-F238E27FC236}">
              <a16:creationId xmlns="" xmlns:a16="http://schemas.microsoft.com/office/drawing/2014/main" id="{406C34C2-9D69-48DE-8490-CA4AB3511CB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5" name="5 CuadroTexto" hidden="1">
          <a:extLst>
            <a:ext uri="{FF2B5EF4-FFF2-40B4-BE49-F238E27FC236}">
              <a16:creationId xmlns="" xmlns:a16="http://schemas.microsoft.com/office/drawing/2014/main" id="{D45901AF-521E-4BF4-85CF-7EC7F8A7A19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6" name="5 CuadroTexto" hidden="1">
          <a:extLst>
            <a:ext uri="{FF2B5EF4-FFF2-40B4-BE49-F238E27FC236}">
              <a16:creationId xmlns="" xmlns:a16="http://schemas.microsoft.com/office/drawing/2014/main" id="{5CAE1456-FC19-4E6E-B735-13994225138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7" name="5 CuadroTexto" hidden="1">
          <a:extLst>
            <a:ext uri="{FF2B5EF4-FFF2-40B4-BE49-F238E27FC236}">
              <a16:creationId xmlns="" xmlns:a16="http://schemas.microsoft.com/office/drawing/2014/main" id="{CD8D45F0-AB8C-41E7-9EC5-379A1D1B9B6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8" name="5 CuadroTexto" hidden="1">
          <a:extLst>
            <a:ext uri="{FF2B5EF4-FFF2-40B4-BE49-F238E27FC236}">
              <a16:creationId xmlns="" xmlns:a16="http://schemas.microsoft.com/office/drawing/2014/main" id="{7E3957AE-6A0B-4C1B-8CA0-D1276E21B8E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29" name="5 CuadroTexto" hidden="1">
          <a:extLst>
            <a:ext uri="{FF2B5EF4-FFF2-40B4-BE49-F238E27FC236}">
              <a16:creationId xmlns="" xmlns:a16="http://schemas.microsoft.com/office/drawing/2014/main" id="{F7BBCC53-C733-405E-97AF-E1C51B95310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0" name="5 CuadroTexto" hidden="1">
          <a:extLst>
            <a:ext uri="{FF2B5EF4-FFF2-40B4-BE49-F238E27FC236}">
              <a16:creationId xmlns="" xmlns:a16="http://schemas.microsoft.com/office/drawing/2014/main" id="{8A41637A-95C6-4E77-9B03-9E53CF93001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1" name="2 CuadroTexto" hidden="1">
          <a:extLst>
            <a:ext uri="{FF2B5EF4-FFF2-40B4-BE49-F238E27FC236}">
              <a16:creationId xmlns="" xmlns:a16="http://schemas.microsoft.com/office/drawing/2014/main" id="{DFB32CAA-24D0-4463-B07D-456D5A9DA8A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2" name="5 CuadroTexto" hidden="1">
          <a:extLst>
            <a:ext uri="{FF2B5EF4-FFF2-40B4-BE49-F238E27FC236}">
              <a16:creationId xmlns="" xmlns:a16="http://schemas.microsoft.com/office/drawing/2014/main" id="{FC95391A-31C2-4063-ACCF-935BFB6A8E6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3" name="5 CuadroTexto" hidden="1">
          <a:extLst>
            <a:ext uri="{FF2B5EF4-FFF2-40B4-BE49-F238E27FC236}">
              <a16:creationId xmlns="" xmlns:a16="http://schemas.microsoft.com/office/drawing/2014/main" id="{82BD1499-4064-43AC-A892-1D1484698B5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4" name="5 CuadroTexto" hidden="1">
          <a:extLst>
            <a:ext uri="{FF2B5EF4-FFF2-40B4-BE49-F238E27FC236}">
              <a16:creationId xmlns="" xmlns:a16="http://schemas.microsoft.com/office/drawing/2014/main" id="{D93D0E9C-5EC5-4371-A80F-5E358E3D4B3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5" name="5 CuadroTexto" hidden="1">
          <a:extLst>
            <a:ext uri="{FF2B5EF4-FFF2-40B4-BE49-F238E27FC236}">
              <a16:creationId xmlns="" xmlns:a16="http://schemas.microsoft.com/office/drawing/2014/main" id="{8F4AA15A-2F34-4B63-9E2C-FBB0B204684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6" name="5 CuadroTexto" hidden="1">
          <a:extLst>
            <a:ext uri="{FF2B5EF4-FFF2-40B4-BE49-F238E27FC236}">
              <a16:creationId xmlns="" xmlns:a16="http://schemas.microsoft.com/office/drawing/2014/main" id="{3439617F-B4DE-48A2-8178-F56BD37AA9B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7" name="5 CuadroTexto" hidden="1">
          <a:extLst>
            <a:ext uri="{FF2B5EF4-FFF2-40B4-BE49-F238E27FC236}">
              <a16:creationId xmlns="" xmlns:a16="http://schemas.microsoft.com/office/drawing/2014/main" id="{0F0406D0-D12E-440A-93EC-2CDB65A73AF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8" name="5 CuadroTexto" hidden="1">
          <a:extLst>
            <a:ext uri="{FF2B5EF4-FFF2-40B4-BE49-F238E27FC236}">
              <a16:creationId xmlns="" xmlns:a16="http://schemas.microsoft.com/office/drawing/2014/main" id="{657F6F9A-D020-476D-AC43-01EF9CE0F3B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39" name="5 CuadroTexto" hidden="1">
          <a:extLst>
            <a:ext uri="{FF2B5EF4-FFF2-40B4-BE49-F238E27FC236}">
              <a16:creationId xmlns="" xmlns:a16="http://schemas.microsoft.com/office/drawing/2014/main" id="{9826B7E4-1A00-462A-8DEC-1202528AE43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0" name="5 CuadroTexto" hidden="1">
          <a:extLst>
            <a:ext uri="{FF2B5EF4-FFF2-40B4-BE49-F238E27FC236}">
              <a16:creationId xmlns="" xmlns:a16="http://schemas.microsoft.com/office/drawing/2014/main" id="{2C634189-21F2-4BCF-96B8-144466D402E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1" name="5 CuadroTexto" hidden="1">
          <a:extLst>
            <a:ext uri="{FF2B5EF4-FFF2-40B4-BE49-F238E27FC236}">
              <a16:creationId xmlns="" xmlns:a16="http://schemas.microsoft.com/office/drawing/2014/main" id="{AEBA8335-09E2-4C86-8AE6-9C5984D28A1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2" name="5 CuadroTexto" hidden="1">
          <a:extLst>
            <a:ext uri="{FF2B5EF4-FFF2-40B4-BE49-F238E27FC236}">
              <a16:creationId xmlns="" xmlns:a16="http://schemas.microsoft.com/office/drawing/2014/main" id="{AD2B2B1A-6188-46F0-A590-F18D36F9333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3" name="5 CuadroTexto" hidden="1">
          <a:extLst>
            <a:ext uri="{FF2B5EF4-FFF2-40B4-BE49-F238E27FC236}">
              <a16:creationId xmlns="" xmlns:a16="http://schemas.microsoft.com/office/drawing/2014/main" id="{60087742-46BC-4708-A2CA-9B49D097E3C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4" name="5 CuadroTexto" hidden="1">
          <a:extLst>
            <a:ext uri="{FF2B5EF4-FFF2-40B4-BE49-F238E27FC236}">
              <a16:creationId xmlns="" xmlns:a16="http://schemas.microsoft.com/office/drawing/2014/main" id="{5600278A-0190-4E28-ACB0-4F810CF19E4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5" name="5 CuadroTexto" hidden="1">
          <a:extLst>
            <a:ext uri="{FF2B5EF4-FFF2-40B4-BE49-F238E27FC236}">
              <a16:creationId xmlns="" xmlns:a16="http://schemas.microsoft.com/office/drawing/2014/main" id="{7258597A-ADF7-4AA5-A28D-94E71920A3A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6" name="5 CuadroTexto" hidden="1">
          <a:extLst>
            <a:ext uri="{FF2B5EF4-FFF2-40B4-BE49-F238E27FC236}">
              <a16:creationId xmlns="" xmlns:a16="http://schemas.microsoft.com/office/drawing/2014/main" id="{CA840A50-2BB5-4AAD-806D-A00300200D8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7" name="5 CuadroTexto" hidden="1">
          <a:extLst>
            <a:ext uri="{FF2B5EF4-FFF2-40B4-BE49-F238E27FC236}">
              <a16:creationId xmlns="" xmlns:a16="http://schemas.microsoft.com/office/drawing/2014/main" id="{D9C47174-A8E5-4842-8529-0586133B898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8" name="5 CuadroTexto" hidden="1">
          <a:extLst>
            <a:ext uri="{FF2B5EF4-FFF2-40B4-BE49-F238E27FC236}">
              <a16:creationId xmlns="" xmlns:a16="http://schemas.microsoft.com/office/drawing/2014/main" id="{CDC879E1-7371-408A-9D12-FCCD89DE5D2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49" name="5 CuadroTexto" hidden="1">
          <a:extLst>
            <a:ext uri="{FF2B5EF4-FFF2-40B4-BE49-F238E27FC236}">
              <a16:creationId xmlns="" xmlns:a16="http://schemas.microsoft.com/office/drawing/2014/main" id="{4EE9491D-06B4-4895-A52F-0B4FFF99013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0" name="103 CuadroTexto" hidden="1">
          <a:extLst>
            <a:ext uri="{FF2B5EF4-FFF2-40B4-BE49-F238E27FC236}">
              <a16:creationId xmlns="" xmlns:a16="http://schemas.microsoft.com/office/drawing/2014/main" id="{3B71395E-5094-427F-BCF2-6BB65FC3CBB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1" name="2 CuadroTexto" hidden="1">
          <a:extLst>
            <a:ext uri="{FF2B5EF4-FFF2-40B4-BE49-F238E27FC236}">
              <a16:creationId xmlns="" xmlns:a16="http://schemas.microsoft.com/office/drawing/2014/main" id="{20C55E67-91CC-4A7E-B04B-ABB6B8E9060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2" name="106 CuadroTexto" hidden="1">
          <a:extLst>
            <a:ext uri="{FF2B5EF4-FFF2-40B4-BE49-F238E27FC236}">
              <a16:creationId xmlns="" xmlns:a16="http://schemas.microsoft.com/office/drawing/2014/main" id="{AA4BEF80-6BF5-4554-9ECD-FD9A30346BE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3" name="2 CuadroTexto" hidden="1">
          <a:extLst>
            <a:ext uri="{FF2B5EF4-FFF2-40B4-BE49-F238E27FC236}">
              <a16:creationId xmlns="" xmlns:a16="http://schemas.microsoft.com/office/drawing/2014/main" id="{6A869188-469D-4636-980D-DA0E68C19D7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4" name="5 CuadroTexto" hidden="1">
          <a:extLst>
            <a:ext uri="{FF2B5EF4-FFF2-40B4-BE49-F238E27FC236}">
              <a16:creationId xmlns="" xmlns:a16="http://schemas.microsoft.com/office/drawing/2014/main" id="{0F25DF3D-1BCE-43F3-8139-10074E3B9D7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5" name="5 CuadroTexto" hidden="1">
          <a:extLst>
            <a:ext uri="{FF2B5EF4-FFF2-40B4-BE49-F238E27FC236}">
              <a16:creationId xmlns="" xmlns:a16="http://schemas.microsoft.com/office/drawing/2014/main" id="{8A3EC9D5-9EB5-433B-BF28-907DD0B7853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6" name="5 CuadroTexto" hidden="1">
          <a:extLst>
            <a:ext uri="{FF2B5EF4-FFF2-40B4-BE49-F238E27FC236}">
              <a16:creationId xmlns="" xmlns:a16="http://schemas.microsoft.com/office/drawing/2014/main" id="{028B6D0D-69F3-49A4-A4B8-AB051AFFBA5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7" name="5 CuadroTexto" hidden="1">
          <a:extLst>
            <a:ext uri="{FF2B5EF4-FFF2-40B4-BE49-F238E27FC236}">
              <a16:creationId xmlns="" xmlns:a16="http://schemas.microsoft.com/office/drawing/2014/main" id="{2B27A6AD-7684-4EA2-BDC9-06232B3D51B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8" name="5 CuadroTexto" hidden="1">
          <a:extLst>
            <a:ext uri="{FF2B5EF4-FFF2-40B4-BE49-F238E27FC236}">
              <a16:creationId xmlns="" xmlns:a16="http://schemas.microsoft.com/office/drawing/2014/main" id="{D2D6BFFB-D7C0-48D2-8824-05BD1AB8D22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59" name="5 CuadroTexto" hidden="1">
          <a:extLst>
            <a:ext uri="{FF2B5EF4-FFF2-40B4-BE49-F238E27FC236}">
              <a16:creationId xmlns="" xmlns:a16="http://schemas.microsoft.com/office/drawing/2014/main" id="{22831CFD-3B33-4531-977A-9D9C958F3A5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0" name="5 CuadroTexto" hidden="1">
          <a:extLst>
            <a:ext uri="{FF2B5EF4-FFF2-40B4-BE49-F238E27FC236}">
              <a16:creationId xmlns="" xmlns:a16="http://schemas.microsoft.com/office/drawing/2014/main" id="{A8CEDCD9-191F-4E93-A833-8CBDC915BF1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1" name="5 CuadroTexto" hidden="1">
          <a:extLst>
            <a:ext uri="{FF2B5EF4-FFF2-40B4-BE49-F238E27FC236}">
              <a16:creationId xmlns="" xmlns:a16="http://schemas.microsoft.com/office/drawing/2014/main" id="{F02D9937-1AD5-43C2-B7E4-1A6FCDC0538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2" name="5 CuadroTexto" hidden="1">
          <a:extLst>
            <a:ext uri="{FF2B5EF4-FFF2-40B4-BE49-F238E27FC236}">
              <a16:creationId xmlns="" xmlns:a16="http://schemas.microsoft.com/office/drawing/2014/main" id="{BA4D9151-87A1-41E5-A7F7-1E0C4F45FE9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3" name="5 CuadroTexto" hidden="1">
          <a:extLst>
            <a:ext uri="{FF2B5EF4-FFF2-40B4-BE49-F238E27FC236}">
              <a16:creationId xmlns="" xmlns:a16="http://schemas.microsoft.com/office/drawing/2014/main" id="{3E910236-E66D-465A-9387-37B39FEED2F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4" name="5 CuadroTexto" hidden="1">
          <a:extLst>
            <a:ext uri="{FF2B5EF4-FFF2-40B4-BE49-F238E27FC236}">
              <a16:creationId xmlns="" xmlns:a16="http://schemas.microsoft.com/office/drawing/2014/main" id="{F3E06BB1-D01D-4E77-A245-771B4D00EDF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5" name="5 CuadroTexto" hidden="1">
          <a:extLst>
            <a:ext uri="{FF2B5EF4-FFF2-40B4-BE49-F238E27FC236}">
              <a16:creationId xmlns="" xmlns:a16="http://schemas.microsoft.com/office/drawing/2014/main" id="{09A3CCA5-D8D7-4AB9-A00C-02F7A0D7057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6" name="5 CuadroTexto" hidden="1">
          <a:extLst>
            <a:ext uri="{FF2B5EF4-FFF2-40B4-BE49-F238E27FC236}">
              <a16:creationId xmlns="" xmlns:a16="http://schemas.microsoft.com/office/drawing/2014/main" id="{DC4BFA29-EBBC-4379-87B3-F271486CB19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7" name="5 CuadroTexto" hidden="1">
          <a:extLst>
            <a:ext uri="{FF2B5EF4-FFF2-40B4-BE49-F238E27FC236}">
              <a16:creationId xmlns="" xmlns:a16="http://schemas.microsoft.com/office/drawing/2014/main" id="{5B4FA327-9C91-444E-8247-2CCE1D2C65A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8" name="5 CuadroTexto" hidden="1">
          <a:extLst>
            <a:ext uri="{FF2B5EF4-FFF2-40B4-BE49-F238E27FC236}">
              <a16:creationId xmlns="" xmlns:a16="http://schemas.microsoft.com/office/drawing/2014/main" id="{A4E26CD5-27D0-4FFD-919A-14ACC09BB53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169" name="5 CuadroTexto" hidden="1">
          <a:extLst>
            <a:ext uri="{FF2B5EF4-FFF2-40B4-BE49-F238E27FC236}">
              <a16:creationId xmlns="" xmlns:a16="http://schemas.microsoft.com/office/drawing/2014/main" id="{8121F601-A6B0-43FA-A7B4-CAD5E97916C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0" name="255 CuadroTexto" hidden="1">
          <a:extLst>
            <a:ext uri="{FF2B5EF4-FFF2-40B4-BE49-F238E27FC236}">
              <a16:creationId xmlns="" xmlns:a16="http://schemas.microsoft.com/office/drawing/2014/main" id="{11AE4BD0-8205-4DF4-8154-C6045BB5BF61}"/>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1" name="256 CuadroTexto" hidden="1">
          <a:extLst>
            <a:ext uri="{FF2B5EF4-FFF2-40B4-BE49-F238E27FC236}">
              <a16:creationId xmlns="" xmlns:a16="http://schemas.microsoft.com/office/drawing/2014/main" id="{DCF82F13-F7DE-4CAB-AF63-3B4EE95CF252}"/>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2" name="5 CuadroTexto" hidden="1">
          <a:extLst>
            <a:ext uri="{FF2B5EF4-FFF2-40B4-BE49-F238E27FC236}">
              <a16:creationId xmlns="" xmlns:a16="http://schemas.microsoft.com/office/drawing/2014/main" id="{90CCE494-DD7E-4A74-8DA5-F7366FBB791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3" name="5 CuadroTexto" hidden="1">
          <a:extLst>
            <a:ext uri="{FF2B5EF4-FFF2-40B4-BE49-F238E27FC236}">
              <a16:creationId xmlns="" xmlns:a16="http://schemas.microsoft.com/office/drawing/2014/main" id="{FEDD4A8A-B35B-48DB-9DB9-1E2F11C630E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4" name="5 CuadroTexto" hidden="1">
          <a:extLst>
            <a:ext uri="{FF2B5EF4-FFF2-40B4-BE49-F238E27FC236}">
              <a16:creationId xmlns="" xmlns:a16="http://schemas.microsoft.com/office/drawing/2014/main" id="{547F6F6E-088B-4A69-BFA7-091D7072C83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5" name="5 CuadroTexto" hidden="1">
          <a:extLst>
            <a:ext uri="{FF2B5EF4-FFF2-40B4-BE49-F238E27FC236}">
              <a16:creationId xmlns="" xmlns:a16="http://schemas.microsoft.com/office/drawing/2014/main" id="{DBCE7E82-3433-46BD-92B0-B1DDB8C67E3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6" name="5 CuadroTexto" hidden="1">
          <a:extLst>
            <a:ext uri="{FF2B5EF4-FFF2-40B4-BE49-F238E27FC236}">
              <a16:creationId xmlns="" xmlns:a16="http://schemas.microsoft.com/office/drawing/2014/main" id="{4999AA06-DB3E-49D9-9AB4-A9F32F1F184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7" name="5 CuadroTexto" hidden="1">
          <a:extLst>
            <a:ext uri="{FF2B5EF4-FFF2-40B4-BE49-F238E27FC236}">
              <a16:creationId xmlns="" xmlns:a16="http://schemas.microsoft.com/office/drawing/2014/main" id="{DB85E55E-4AE1-40A2-9E3E-2C30F5AA791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8" name="5 CuadroTexto" hidden="1">
          <a:extLst>
            <a:ext uri="{FF2B5EF4-FFF2-40B4-BE49-F238E27FC236}">
              <a16:creationId xmlns="" xmlns:a16="http://schemas.microsoft.com/office/drawing/2014/main" id="{F40426A5-538D-47A8-9520-3A1AF087233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79" name="5 CuadroTexto" hidden="1">
          <a:extLst>
            <a:ext uri="{FF2B5EF4-FFF2-40B4-BE49-F238E27FC236}">
              <a16:creationId xmlns="" xmlns:a16="http://schemas.microsoft.com/office/drawing/2014/main" id="{67DEC40B-A37C-4688-8937-28AE8999CD79}"/>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0" name="5 CuadroTexto" hidden="1">
          <a:extLst>
            <a:ext uri="{FF2B5EF4-FFF2-40B4-BE49-F238E27FC236}">
              <a16:creationId xmlns="" xmlns:a16="http://schemas.microsoft.com/office/drawing/2014/main" id="{B60F77C7-945B-4C5E-86B4-523691D7C97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1" name="5 CuadroTexto" hidden="1">
          <a:extLst>
            <a:ext uri="{FF2B5EF4-FFF2-40B4-BE49-F238E27FC236}">
              <a16:creationId xmlns="" xmlns:a16="http://schemas.microsoft.com/office/drawing/2014/main" id="{BC8CA10F-C1FD-4BC4-9EBE-20D3519452C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2" name="5 CuadroTexto" hidden="1">
          <a:extLst>
            <a:ext uri="{FF2B5EF4-FFF2-40B4-BE49-F238E27FC236}">
              <a16:creationId xmlns="" xmlns:a16="http://schemas.microsoft.com/office/drawing/2014/main" id="{496C6D75-2DED-4FC8-8918-338E24CD814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3" name="5 CuadroTexto" hidden="1">
          <a:extLst>
            <a:ext uri="{FF2B5EF4-FFF2-40B4-BE49-F238E27FC236}">
              <a16:creationId xmlns="" xmlns:a16="http://schemas.microsoft.com/office/drawing/2014/main" id="{DF32B8B6-C7B4-4257-8BC1-C217860D661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4" name="5 CuadroTexto" hidden="1">
          <a:extLst>
            <a:ext uri="{FF2B5EF4-FFF2-40B4-BE49-F238E27FC236}">
              <a16:creationId xmlns="" xmlns:a16="http://schemas.microsoft.com/office/drawing/2014/main" id="{922C680B-193C-46C4-8375-8CA8E918354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5" name="5 CuadroTexto" hidden="1">
          <a:extLst>
            <a:ext uri="{FF2B5EF4-FFF2-40B4-BE49-F238E27FC236}">
              <a16:creationId xmlns="" xmlns:a16="http://schemas.microsoft.com/office/drawing/2014/main" id="{6FD6ED55-9D42-4723-932A-1943BAFDE51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6" name="5 CuadroTexto" hidden="1">
          <a:extLst>
            <a:ext uri="{FF2B5EF4-FFF2-40B4-BE49-F238E27FC236}">
              <a16:creationId xmlns="" xmlns:a16="http://schemas.microsoft.com/office/drawing/2014/main" id="{B38136BD-A9D5-4739-ACCA-BDA448A403F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7" name="5 CuadroTexto" hidden="1">
          <a:extLst>
            <a:ext uri="{FF2B5EF4-FFF2-40B4-BE49-F238E27FC236}">
              <a16:creationId xmlns="" xmlns:a16="http://schemas.microsoft.com/office/drawing/2014/main" id="{ADBF210D-B230-4E9D-86D9-2BF9EBF7A74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8" name="5 CuadroTexto" hidden="1">
          <a:extLst>
            <a:ext uri="{FF2B5EF4-FFF2-40B4-BE49-F238E27FC236}">
              <a16:creationId xmlns="" xmlns:a16="http://schemas.microsoft.com/office/drawing/2014/main" id="{975EEE05-37AE-4128-BE67-6ED4CB1BF99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89" name="5 CuadroTexto" hidden="1">
          <a:extLst>
            <a:ext uri="{FF2B5EF4-FFF2-40B4-BE49-F238E27FC236}">
              <a16:creationId xmlns="" xmlns:a16="http://schemas.microsoft.com/office/drawing/2014/main" id="{D8C80756-4AC9-4C92-B469-1BD465C436F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0" name="5 CuadroTexto" hidden="1">
          <a:extLst>
            <a:ext uri="{FF2B5EF4-FFF2-40B4-BE49-F238E27FC236}">
              <a16:creationId xmlns="" xmlns:a16="http://schemas.microsoft.com/office/drawing/2014/main" id="{AA27464F-4D1A-438E-8B6F-46EAF26700F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1" name="5 CuadroTexto" hidden="1">
          <a:extLst>
            <a:ext uri="{FF2B5EF4-FFF2-40B4-BE49-F238E27FC236}">
              <a16:creationId xmlns="" xmlns:a16="http://schemas.microsoft.com/office/drawing/2014/main" id="{19CE9C3F-39A7-4094-A21B-2822FA58B46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2" name="5 CuadroTexto" hidden="1">
          <a:extLst>
            <a:ext uri="{FF2B5EF4-FFF2-40B4-BE49-F238E27FC236}">
              <a16:creationId xmlns="" xmlns:a16="http://schemas.microsoft.com/office/drawing/2014/main" id="{B66E2419-CFCC-47D9-915A-D3CF81DC0E7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3" name="5 CuadroTexto" hidden="1">
          <a:extLst>
            <a:ext uri="{FF2B5EF4-FFF2-40B4-BE49-F238E27FC236}">
              <a16:creationId xmlns="" xmlns:a16="http://schemas.microsoft.com/office/drawing/2014/main" id="{E9A72788-F4DE-4ADB-B657-726CBE5A39D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4" name="5 CuadroTexto" hidden="1">
          <a:extLst>
            <a:ext uri="{FF2B5EF4-FFF2-40B4-BE49-F238E27FC236}">
              <a16:creationId xmlns="" xmlns:a16="http://schemas.microsoft.com/office/drawing/2014/main" id="{EE123AD9-364C-4211-89F2-BEA368FEA5F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5" name="5 CuadroTexto" hidden="1">
          <a:extLst>
            <a:ext uri="{FF2B5EF4-FFF2-40B4-BE49-F238E27FC236}">
              <a16:creationId xmlns="" xmlns:a16="http://schemas.microsoft.com/office/drawing/2014/main" id="{E4C8982A-0EA2-427C-8277-64BA5720479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6" name="5 CuadroTexto" hidden="1">
          <a:extLst>
            <a:ext uri="{FF2B5EF4-FFF2-40B4-BE49-F238E27FC236}">
              <a16:creationId xmlns="" xmlns:a16="http://schemas.microsoft.com/office/drawing/2014/main" id="{1AFAC1E3-2579-430D-B7E2-7AD3723F5262}"/>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7" name="5 CuadroTexto" hidden="1">
          <a:extLst>
            <a:ext uri="{FF2B5EF4-FFF2-40B4-BE49-F238E27FC236}">
              <a16:creationId xmlns="" xmlns:a16="http://schemas.microsoft.com/office/drawing/2014/main" id="{E3EE2B95-72B6-4BAB-9B63-E0D0EFE468E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8" name="5 CuadroTexto" hidden="1">
          <a:extLst>
            <a:ext uri="{FF2B5EF4-FFF2-40B4-BE49-F238E27FC236}">
              <a16:creationId xmlns="" xmlns:a16="http://schemas.microsoft.com/office/drawing/2014/main" id="{91B806B1-8438-4574-817C-5DBBDBBFDA2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199" name="5 CuadroTexto" hidden="1">
          <a:extLst>
            <a:ext uri="{FF2B5EF4-FFF2-40B4-BE49-F238E27FC236}">
              <a16:creationId xmlns="" xmlns:a16="http://schemas.microsoft.com/office/drawing/2014/main" id="{493D61E0-4D26-4D8F-A684-348E9D710A0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0" name="5 CuadroTexto" hidden="1">
          <a:extLst>
            <a:ext uri="{FF2B5EF4-FFF2-40B4-BE49-F238E27FC236}">
              <a16:creationId xmlns="" xmlns:a16="http://schemas.microsoft.com/office/drawing/2014/main" id="{383BB387-1305-454D-B2DD-203BEC13716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1" name="5 CuadroTexto" hidden="1">
          <a:extLst>
            <a:ext uri="{FF2B5EF4-FFF2-40B4-BE49-F238E27FC236}">
              <a16:creationId xmlns="" xmlns:a16="http://schemas.microsoft.com/office/drawing/2014/main" id="{3A2DC304-7ABA-4112-8B65-3D84A60A2CBD}"/>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2" name="5 CuadroTexto" hidden="1">
          <a:extLst>
            <a:ext uri="{FF2B5EF4-FFF2-40B4-BE49-F238E27FC236}">
              <a16:creationId xmlns="" xmlns:a16="http://schemas.microsoft.com/office/drawing/2014/main" id="{09D44184-087C-4259-AA3D-2236548361F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3" name="5 CuadroTexto" hidden="1">
          <a:extLst>
            <a:ext uri="{FF2B5EF4-FFF2-40B4-BE49-F238E27FC236}">
              <a16:creationId xmlns="" xmlns:a16="http://schemas.microsoft.com/office/drawing/2014/main" id="{D77BCCA2-C5D4-465F-B18A-7471B9021E1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4" name="2 CuadroTexto" hidden="1">
          <a:extLst>
            <a:ext uri="{FF2B5EF4-FFF2-40B4-BE49-F238E27FC236}">
              <a16:creationId xmlns="" xmlns:a16="http://schemas.microsoft.com/office/drawing/2014/main" id="{127DB692-C5E4-4E27-B2C7-70EFA792192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5" name="5 CuadroTexto" hidden="1">
          <a:extLst>
            <a:ext uri="{FF2B5EF4-FFF2-40B4-BE49-F238E27FC236}">
              <a16:creationId xmlns="" xmlns:a16="http://schemas.microsoft.com/office/drawing/2014/main" id="{7779C335-CC9B-4197-B78F-C462767EC5F1}"/>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6" name="5 CuadroTexto" hidden="1">
          <a:extLst>
            <a:ext uri="{FF2B5EF4-FFF2-40B4-BE49-F238E27FC236}">
              <a16:creationId xmlns="" xmlns:a16="http://schemas.microsoft.com/office/drawing/2014/main" id="{21154752-AB29-4664-B1D7-38C39C05D0C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7" name="5 CuadroTexto" hidden="1">
          <a:extLst>
            <a:ext uri="{FF2B5EF4-FFF2-40B4-BE49-F238E27FC236}">
              <a16:creationId xmlns="" xmlns:a16="http://schemas.microsoft.com/office/drawing/2014/main" id="{691692A3-D0F4-4A0A-8B25-1094AB9BD8F9}"/>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8" name="5 CuadroTexto" hidden="1">
          <a:extLst>
            <a:ext uri="{FF2B5EF4-FFF2-40B4-BE49-F238E27FC236}">
              <a16:creationId xmlns="" xmlns:a16="http://schemas.microsoft.com/office/drawing/2014/main" id="{3B952752-868C-4BCC-92CE-5868DE0A754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09" name="5 CuadroTexto" hidden="1">
          <a:extLst>
            <a:ext uri="{FF2B5EF4-FFF2-40B4-BE49-F238E27FC236}">
              <a16:creationId xmlns="" xmlns:a16="http://schemas.microsoft.com/office/drawing/2014/main" id="{7BABF712-D619-42D6-ABFC-3E65D1C779D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0" name="5 CuadroTexto" hidden="1">
          <a:extLst>
            <a:ext uri="{FF2B5EF4-FFF2-40B4-BE49-F238E27FC236}">
              <a16:creationId xmlns="" xmlns:a16="http://schemas.microsoft.com/office/drawing/2014/main" id="{3144DC44-FFB3-4FD8-BB2C-7EE5452C34F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1" name="5 CuadroTexto" hidden="1">
          <a:extLst>
            <a:ext uri="{FF2B5EF4-FFF2-40B4-BE49-F238E27FC236}">
              <a16:creationId xmlns="" xmlns:a16="http://schemas.microsoft.com/office/drawing/2014/main" id="{EA5A64CE-C079-4683-A815-35E03F53C489}"/>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2" name="5 CuadroTexto" hidden="1">
          <a:extLst>
            <a:ext uri="{FF2B5EF4-FFF2-40B4-BE49-F238E27FC236}">
              <a16:creationId xmlns="" xmlns:a16="http://schemas.microsoft.com/office/drawing/2014/main" id="{A0F502EE-1BB2-4ADA-8F48-64FD4D72AC4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3" name="5 CuadroTexto" hidden="1">
          <a:extLst>
            <a:ext uri="{FF2B5EF4-FFF2-40B4-BE49-F238E27FC236}">
              <a16:creationId xmlns="" xmlns:a16="http://schemas.microsoft.com/office/drawing/2014/main" id="{3D6B696C-A4CD-41CC-B63D-792EB069805D}"/>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4" name="5 CuadroTexto" hidden="1">
          <a:extLst>
            <a:ext uri="{FF2B5EF4-FFF2-40B4-BE49-F238E27FC236}">
              <a16:creationId xmlns="" xmlns:a16="http://schemas.microsoft.com/office/drawing/2014/main" id="{B52E9971-3A35-43AA-A74E-BADEE4DDD85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5" name="5 CuadroTexto" hidden="1">
          <a:extLst>
            <a:ext uri="{FF2B5EF4-FFF2-40B4-BE49-F238E27FC236}">
              <a16:creationId xmlns="" xmlns:a16="http://schemas.microsoft.com/office/drawing/2014/main" id="{2AF7BDFB-B612-408B-82B6-851A416844F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6" name="5 CuadroTexto" hidden="1">
          <a:extLst>
            <a:ext uri="{FF2B5EF4-FFF2-40B4-BE49-F238E27FC236}">
              <a16:creationId xmlns="" xmlns:a16="http://schemas.microsoft.com/office/drawing/2014/main" id="{A7E9FA73-6C89-4133-8154-0E4C7283B169}"/>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7" name="5 CuadroTexto" hidden="1">
          <a:extLst>
            <a:ext uri="{FF2B5EF4-FFF2-40B4-BE49-F238E27FC236}">
              <a16:creationId xmlns="" xmlns:a16="http://schemas.microsoft.com/office/drawing/2014/main" id="{C9A5E04D-6531-469E-AB50-4A237C37929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8" name="5 CuadroTexto" hidden="1">
          <a:extLst>
            <a:ext uri="{FF2B5EF4-FFF2-40B4-BE49-F238E27FC236}">
              <a16:creationId xmlns="" xmlns:a16="http://schemas.microsoft.com/office/drawing/2014/main" id="{91397950-3DC6-48E6-AD01-3C8FA4811D5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19" name="5 CuadroTexto" hidden="1">
          <a:extLst>
            <a:ext uri="{FF2B5EF4-FFF2-40B4-BE49-F238E27FC236}">
              <a16:creationId xmlns="" xmlns:a16="http://schemas.microsoft.com/office/drawing/2014/main" id="{3469A6E0-2019-4BAB-AB7A-73B02E8934C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0" name="5 CuadroTexto" hidden="1">
          <a:extLst>
            <a:ext uri="{FF2B5EF4-FFF2-40B4-BE49-F238E27FC236}">
              <a16:creationId xmlns="" xmlns:a16="http://schemas.microsoft.com/office/drawing/2014/main" id="{A79C7CB3-1760-45D8-9035-BF1D363214B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1" name="5 CuadroTexto" hidden="1">
          <a:extLst>
            <a:ext uri="{FF2B5EF4-FFF2-40B4-BE49-F238E27FC236}">
              <a16:creationId xmlns="" xmlns:a16="http://schemas.microsoft.com/office/drawing/2014/main" id="{9B2FCE77-F8C7-458C-9F86-78B0AF4E05B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2" name="5 CuadroTexto" hidden="1">
          <a:extLst>
            <a:ext uri="{FF2B5EF4-FFF2-40B4-BE49-F238E27FC236}">
              <a16:creationId xmlns="" xmlns:a16="http://schemas.microsoft.com/office/drawing/2014/main" id="{4D657872-0B72-48CF-9318-BFDB72B0F65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3" name="308 CuadroTexto" hidden="1">
          <a:extLst>
            <a:ext uri="{FF2B5EF4-FFF2-40B4-BE49-F238E27FC236}">
              <a16:creationId xmlns="" xmlns:a16="http://schemas.microsoft.com/office/drawing/2014/main" id="{113FA254-D466-4E40-A695-5D873FBC218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4" name="2 CuadroTexto" hidden="1">
          <a:extLst>
            <a:ext uri="{FF2B5EF4-FFF2-40B4-BE49-F238E27FC236}">
              <a16:creationId xmlns="" xmlns:a16="http://schemas.microsoft.com/office/drawing/2014/main" id="{957FEE43-1C48-48BE-9533-C09030BEE082}"/>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5" name="310 CuadroTexto" hidden="1">
          <a:extLst>
            <a:ext uri="{FF2B5EF4-FFF2-40B4-BE49-F238E27FC236}">
              <a16:creationId xmlns="" xmlns:a16="http://schemas.microsoft.com/office/drawing/2014/main" id="{3C6A8981-4D76-44DC-9A40-C58B8B3EA00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6" name="2 CuadroTexto" hidden="1">
          <a:extLst>
            <a:ext uri="{FF2B5EF4-FFF2-40B4-BE49-F238E27FC236}">
              <a16:creationId xmlns="" xmlns:a16="http://schemas.microsoft.com/office/drawing/2014/main" id="{31EFBB57-40A9-42AD-9651-D74D366690D9}"/>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7" name="5 CuadroTexto" hidden="1">
          <a:extLst>
            <a:ext uri="{FF2B5EF4-FFF2-40B4-BE49-F238E27FC236}">
              <a16:creationId xmlns="" xmlns:a16="http://schemas.microsoft.com/office/drawing/2014/main" id="{21F793AC-A339-4E29-847C-62F0359F762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8" name="5 CuadroTexto" hidden="1">
          <a:extLst>
            <a:ext uri="{FF2B5EF4-FFF2-40B4-BE49-F238E27FC236}">
              <a16:creationId xmlns="" xmlns:a16="http://schemas.microsoft.com/office/drawing/2014/main" id="{78C9D14B-B38A-47E4-9C9F-CE946057EBC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29" name="5 CuadroTexto" hidden="1">
          <a:extLst>
            <a:ext uri="{FF2B5EF4-FFF2-40B4-BE49-F238E27FC236}">
              <a16:creationId xmlns="" xmlns:a16="http://schemas.microsoft.com/office/drawing/2014/main" id="{39FDF5D4-FF10-4B1E-86EF-B876BC0AFFB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0" name="5 CuadroTexto" hidden="1">
          <a:extLst>
            <a:ext uri="{FF2B5EF4-FFF2-40B4-BE49-F238E27FC236}">
              <a16:creationId xmlns="" xmlns:a16="http://schemas.microsoft.com/office/drawing/2014/main" id="{825F514C-4488-4007-ACEF-DC007901BC6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1" name="5 CuadroTexto" hidden="1">
          <a:extLst>
            <a:ext uri="{FF2B5EF4-FFF2-40B4-BE49-F238E27FC236}">
              <a16:creationId xmlns="" xmlns:a16="http://schemas.microsoft.com/office/drawing/2014/main" id="{D79DAC44-33D6-4426-847F-3E06DE41DA1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2" name="5 CuadroTexto" hidden="1">
          <a:extLst>
            <a:ext uri="{FF2B5EF4-FFF2-40B4-BE49-F238E27FC236}">
              <a16:creationId xmlns="" xmlns:a16="http://schemas.microsoft.com/office/drawing/2014/main" id="{4E42AF8B-A318-4A0B-9274-02B91037A7F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3" name="5 CuadroTexto" hidden="1">
          <a:extLst>
            <a:ext uri="{FF2B5EF4-FFF2-40B4-BE49-F238E27FC236}">
              <a16:creationId xmlns="" xmlns:a16="http://schemas.microsoft.com/office/drawing/2014/main" id="{AE0DAAD1-5588-4C2C-9687-565EFB72302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4" name="5 CuadroTexto" hidden="1">
          <a:extLst>
            <a:ext uri="{FF2B5EF4-FFF2-40B4-BE49-F238E27FC236}">
              <a16:creationId xmlns="" xmlns:a16="http://schemas.microsoft.com/office/drawing/2014/main" id="{1E1EAEEF-9D2F-416A-8C7B-2B791411973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5" name="5 CuadroTexto" hidden="1">
          <a:extLst>
            <a:ext uri="{FF2B5EF4-FFF2-40B4-BE49-F238E27FC236}">
              <a16:creationId xmlns="" xmlns:a16="http://schemas.microsoft.com/office/drawing/2014/main" id="{4033AD80-C087-4F44-B1D3-1EA5634B742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6" name="5 CuadroTexto" hidden="1">
          <a:extLst>
            <a:ext uri="{FF2B5EF4-FFF2-40B4-BE49-F238E27FC236}">
              <a16:creationId xmlns="" xmlns:a16="http://schemas.microsoft.com/office/drawing/2014/main" id="{B2EF90E4-0D58-4754-B40C-53DA32B481A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7" name="5 CuadroTexto" hidden="1">
          <a:extLst>
            <a:ext uri="{FF2B5EF4-FFF2-40B4-BE49-F238E27FC236}">
              <a16:creationId xmlns="" xmlns:a16="http://schemas.microsoft.com/office/drawing/2014/main" id="{25D27AA8-262D-4634-B59A-7A274D2A2AA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8" name="5 CuadroTexto" hidden="1">
          <a:extLst>
            <a:ext uri="{FF2B5EF4-FFF2-40B4-BE49-F238E27FC236}">
              <a16:creationId xmlns="" xmlns:a16="http://schemas.microsoft.com/office/drawing/2014/main" id="{A737D766-99CA-40F5-BB0D-3DCB61350F5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39" name="5 CuadroTexto" hidden="1">
          <a:extLst>
            <a:ext uri="{FF2B5EF4-FFF2-40B4-BE49-F238E27FC236}">
              <a16:creationId xmlns="" xmlns:a16="http://schemas.microsoft.com/office/drawing/2014/main" id="{2309579C-31AC-4BF4-9EC9-B35483BA681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40" name="5 CuadroTexto" hidden="1">
          <a:extLst>
            <a:ext uri="{FF2B5EF4-FFF2-40B4-BE49-F238E27FC236}">
              <a16:creationId xmlns="" xmlns:a16="http://schemas.microsoft.com/office/drawing/2014/main" id="{30EE0DB3-335E-43FD-B55E-DA2063E3883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41" name="5 CuadroTexto" hidden="1">
          <a:extLst>
            <a:ext uri="{FF2B5EF4-FFF2-40B4-BE49-F238E27FC236}">
              <a16:creationId xmlns="" xmlns:a16="http://schemas.microsoft.com/office/drawing/2014/main" id="{D6EF315B-8674-4E7A-A0FB-8DFBC1EF145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242" name="5 CuadroTexto" hidden="1">
          <a:extLst>
            <a:ext uri="{FF2B5EF4-FFF2-40B4-BE49-F238E27FC236}">
              <a16:creationId xmlns="" xmlns:a16="http://schemas.microsoft.com/office/drawing/2014/main" id="{65103AE4-191A-4DF3-908D-9D116A8F000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43" name="1 CuadroTexto" hidden="1">
          <a:extLst>
            <a:ext uri="{FF2B5EF4-FFF2-40B4-BE49-F238E27FC236}">
              <a16:creationId xmlns="" xmlns:a16="http://schemas.microsoft.com/office/drawing/2014/main" id="{488B75B6-3D9C-4C22-98B9-0DD5B745487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44" name="3 CuadroTexto" hidden="1">
          <a:extLst>
            <a:ext uri="{FF2B5EF4-FFF2-40B4-BE49-F238E27FC236}">
              <a16:creationId xmlns="" xmlns:a16="http://schemas.microsoft.com/office/drawing/2014/main" id="{7DABACDC-AEF2-4D61-B81A-96734C2E90F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45" name="5 CuadroTexto" hidden="1">
          <a:extLst>
            <a:ext uri="{FF2B5EF4-FFF2-40B4-BE49-F238E27FC236}">
              <a16:creationId xmlns="" xmlns:a16="http://schemas.microsoft.com/office/drawing/2014/main" id="{B2961FDF-A757-43A5-A2E2-396391CD257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46" name="5 CuadroTexto" hidden="1">
          <a:extLst>
            <a:ext uri="{FF2B5EF4-FFF2-40B4-BE49-F238E27FC236}">
              <a16:creationId xmlns="" xmlns:a16="http://schemas.microsoft.com/office/drawing/2014/main" id="{D09A9E15-34CE-4A81-8B99-3350B070341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47" name="5 CuadroTexto" hidden="1">
          <a:extLst>
            <a:ext uri="{FF2B5EF4-FFF2-40B4-BE49-F238E27FC236}">
              <a16:creationId xmlns="" xmlns:a16="http://schemas.microsoft.com/office/drawing/2014/main" id="{ABA1A696-B431-4FDF-9E3E-F2C8E87D8B6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48" name="5 CuadroTexto" hidden="1">
          <a:extLst>
            <a:ext uri="{FF2B5EF4-FFF2-40B4-BE49-F238E27FC236}">
              <a16:creationId xmlns="" xmlns:a16="http://schemas.microsoft.com/office/drawing/2014/main" id="{F860D0EA-C26F-452F-9BCA-8ACD753DEE5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49" name="5 CuadroTexto" hidden="1">
          <a:extLst>
            <a:ext uri="{FF2B5EF4-FFF2-40B4-BE49-F238E27FC236}">
              <a16:creationId xmlns="" xmlns:a16="http://schemas.microsoft.com/office/drawing/2014/main" id="{57F88C5B-6D76-45B7-AF63-4BA0B884D1D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0" name="5 CuadroTexto" hidden="1">
          <a:extLst>
            <a:ext uri="{FF2B5EF4-FFF2-40B4-BE49-F238E27FC236}">
              <a16:creationId xmlns="" xmlns:a16="http://schemas.microsoft.com/office/drawing/2014/main" id="{8641B4F0-5CB3-404B-A40B-1925E46A850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1" name="5 CuadroTexto" hidden="1">
          <a:extLst>
            <a:ext uri="{FF2B5EF4-FFF2-40B4-BE49-F238E27FC236}">
              <a16:creationId xmlns="" xmlns:a16="http://schemas.microsoft.com/office/drawing/2014/main" id="{7C12D701-CF4D-4F87-92CA-8432921B394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2" name="5 CuadroTexto" hidden="1">
          <a:extLst>
            <a:ext uri="{FF2B5EF4-FFF2-40B4-BE49-F238E27FC236}">
              <a16:creationId xmlns="" xmlns:a16="http://schemas.microsoft.com/office/drawing/2014/main" id="{7EFFAE97-73A2-4A92-AB51-365EB2299C3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3" name="5 CuadroTexto" hidden="1">
          <a:extLst>
            <a:ext uri="{FF2B5EF4-FFF2-40B4-BE49-F238E27FC236}">
              <a16:creationId xmlns="" xmlns:a16="http://schemas.microsoft.com/office/drawing/2014/main" id="{1BE1BA8F-E9AD-478F-80DC-6A2ADD359A1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4" name="5 CuadroTexto" hidden="1">
          <a:extLst>
            <a:ext uri="{FF2B5EF4-FFF2-40B4-BE49-F238E27FC236}">
              <a16:creationId xmlns="" xmlns:a16="http://schemas.microsoft.com/office/drawing/2014/main" id="{70DE8F46-A679-4AF7-9FF1-92EFEA0196F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5" name="5 CuadroTexto" hidden="1">
          <a:extLst>
            <a:ext uri="{FF2B5EF4-FFF2-40B4-BE49-F238E27FC236}">
              <a16:creationId xmlns="" xmlns:a16="http://schemas.microsoft.com/office/drawing/2014/main" id="{862570F5-5ACF-43A9-9571-D918FDEFCCA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6" name="5 CuadroTexto" hidden="1">
          <a:extLst>
            <a:ext uri="{FF2B5EF4-FFF2-40B4-BE49-F238E27FC236}">
              <a16:creationId xmlns="" xmlns:a16="http://schemas.microsoft.com/office/drawing/2014/main" id="{382B8A02-C2A5-4F9B-B902-412695CF23D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7" name="5 CuadroTexto" hidden="1">
          <a:extLst>
            <a:ext uri="{FF2B5EF4-FFF2-40B4-BE49-F238E27FC236}">
              <a16:creationId xmlns="" xmlns:a16="http://schemas.microsoft.com/office/drawing/2014/main" id="{8D1D3CE4-1482-4C94-91B2-64B115A1CE5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8" name="5 CuadroTexto" hidden="1">
          <a:extLst>
            <a:ext uri="{FF2B5EF4-FFF2-40B4-BE49-F238E27FC236}">
              <a16:creationId xmlns="" xmlns:a16="http://schemas.microsoft.com/office/drawing/2014/main" id="{746F3C7E-8356-4C66-9ECB-46CA9AFA1A8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59" name="5 CuadroTexto" hidden="1">
          <a:extLst>
            <a:ext uri="{FF2B5EF4-FFF2-40B4-BE49-F238E27FC236}">
              <a16:creationId xmlns="" xmlns:a16="http://schemas.microsoft.com/office/drawing/2014/main" id="{9603FF3A-7663-4328-885B-066C92CDDA3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0" name="5 CuadroTexto" hidden="1">
          <a:extLst>
            <a:ext uri="{FF2B5EF4-FFF2-40B4-BE49-F238E27FC236}">
              <a16:creationId xmlns="" xmlns:a16="http://schemas.microsoft.com/office/drawing/2014/main" id="{E8F538B1-3AD6-48E6-B568-13752CD95A1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1" name="5 CuadroTexto" hidden="1">
          <a:extLst>
            <a:ext uri="{FF2B5EF4-FFF2-40B4-BE49-F238E27FC236}">
              <a16:creationId xmlns="" xmlns:a16="http://schemas.microsoft.com/office/drawing/2014/main" id="{AF9CCE7D-3060-4F67-9E76-E73874F6C44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2" name="5 CuadroTexto" hidden="1">
          <a:extLst>
            <a:ext uri="{FF2B5EF4-FFF2-40B4-BE49-F238E27FC236}">
              <a16:creationId xmlns="" xmlns:a16="http://schemas.microsoft.com/office/drawing/2014/main" id="{14F0E96D-106A-47D5-AFE1-CAE8A180253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3" name="5 CuadroTexto" hidden="1">
          <a:extLst>
            <a:ext uri="{FF2B5EF4-FFF2-40B4-BE49-F238E27FC236}">
              <a16:creationId xmlns="" xmlns:a16="http://schemas.microsoft.com/office/drawing/2014/main" id="{978468EC-ACD1-4B4A-A1D1-A1C5992F78C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4" name="5 CuadroTexto" hidden="1">
          <a:extLst>
            <a:ext uri="{FF2B5EF4-FFF2-40B4-BE49-F238E27FC236}">
              <a16:creationId xmlns="" xmlns:a16="http://schemas.microsoft.com/office/drawing/2014/main" id="{4BFDFCF8-6952-4121-8885-AB1C9280D36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5" name="5 CuadroTexto" hidden="1">
          <a:extLst>
            <a:ext uri="{FF2B5EF4-FFF2-40B4-BE49-F238E27FC236}">
              <a16:creationId xmlns="" xmlns:a16="http://schemas.microsoft.com/office/drawing/2014/main" id="{DBB1AB7B-53AB-45E0-AE96-15240E9D325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6" name="5 CuadroTexto" hidden="1">
          <a:extLst>
            <a:ext uri="{FF2B5EF4-FFF2-40B4-BE49-F238E27FC236}">
              <a16:creationId xmlns="" xmlns:a16="http://schemas.microsoft.com/office/drawing/2014/main" id="{0B274D93-695B-4245-B464-F0CB561F0B4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7" name="5 CuadroTexto" hidden="1">
          <a:extLst>
            <a:ext uri="{FF2B5EF4-FFF2-40B4-BE49-F238E27FC236}">
              <a16:creationId xmlns="" xmlns:a16="http://schemas.microsoft.com/office/drawing/2014/main" id="{97C70EDE-3728-407A-8112-C7C2466689D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8" name="5 CuadroTexto" hidden="1">
          <a:extLst>
            <a:ext uri="{FF2B5EF4-FFF2-40B4-BE49-F238E27FC236}">
              <a16:creationId xmlns="" xmlns:a16="http://schemas.microsoft.com/office/drawing/2014/main" id="{800B0135-A147-4F57-80A8-8719D7B7489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69" name="5 CuadroTexto" hidden="1">
          <a:extLst>
            <a:ext uri="{FF2B5EF4-FFF2-40B4-BE49-F238E27FC236}">
              <a16:creationId xmlns="" xmlns:a16="http://schemas.microsoft.com/office/drawing/2014/main" id="{0B66425E-1C62-4570-8D29-5D4713FF808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0" name="5 CuadroTexto" hidden="1">
          <a:extLst>
            <a:ext uri="{FF2B5EF4-FFF2-40B4-BE49-F238E27FC236}">
              <a16:creationId xmlns="" xmlns:a16="http://schemas.microsoft.com/office/drawing/2014/main" id="{45B71D92-E32D-44E6-A1F5-1AB56C2F8BF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1" name="5 CuadroTexto" hidden="1">
          <a:extLst>
            <a:ext uri="{FF2B5EF4-FFF2-40B4-BE49-F238E27FC236}">
              <a16:creationId xmlns="" xmlns:a16="http://schemas.microsoft.com/office/drawing/2014/main" id="{1A9FCFE2-7D45-42BF-9E63-A8879A96F64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2" name="5 CuadroTexto" hidden="1">
          <a:extLst>
            <a:ext uri="{FF2B5EF4-FFF2-40B4-BE49-F238E27FC236}">
              <a16:creationId xmlns="" xmlns:a16="http://schemas.microsoft.com/office/drawing/2014/main" id="{AC78B53E-4F34-4085-A35B-E5F2B7AD1F4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3" name="5 CuadroTexto" hidden="1">
          <a:extLst>
            <a:ext uri="{FF2B5EF4-FFF2-40B4-BE49-F238E27FC236}">
              <a16:creationId xmlns="" xmlns:a16="http://schemas.microsoft.com/office/drawing/2014/main" id="{986304C2-FEE8-46E5-BA67-2B6DDFFE0DE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4" name="5 CuadroTexto" hidden="1">
          <a:extLst>
            <a:ext uri="{FF2B5EF4-FFF2-40B4-BE49-F238E27FC236}">
              <a16:creationId xmlns="" xmlns:a16="http://schemas.microsoft.com/office/drawing/2014/main" id="{CEA0F1DD-D5AC-4CF7-8861-DCE1EF73EFA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5" name="5 CuadroTexto" hidden="1">
          <a:extLst>
            <a:ext uri="{FF2B5EF4-FFF2-40B4-BE49-F238E27FC236}">
              <a16:creationId xmlns="" xmlns:a16="http://schemas.microsoft.com/office/drawing/2014/main" id="{1F877F4E-9F63-4FCD-9DCA-BAB8D2CEB50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6" name="5 CuadroTexto" hidden="1">
          <a:extLst>
            <a:ext uri="{FF2B5EF4-FFF2-40B4-BE49-F238E27FC236}">
              <a16:creationId xmlns="" xmlns:a16="http://schemas.microsoft.com/office/drawing/2014/main" id="{A32F0EBF-D093-4FEF-9660-9E324F38EDB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7" name="2 CuadroTexto" hidden="1">
          <a:extLst>
            <a:ext uri="{FF2B5EF4-FFF2-40B4-BE49-F238E27FC236}">
              <a16:creationId xmlns="" xmlns:a16="http://schemas.microsoft.com/office/drawing/2014/main" id="{39353EFF-371E-457D-8469-462CF0B7773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8" name="5 CuadroTexto" hidden="1">
          <a:extLst>
            <a:ext uri="{FF2B5EF4-FFF2-40B4-BE49-F238E27FC236}">
              <a16:creationId xmlns="" xmlns:a16="http://schemas.microsoft.com/office/drawing/2014/main" id="{C7353F6E-9BF1-43F0-8DCC-156C4367C0D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79" name="5 CuadroTexto" hidden="1">
          <a:extLst>
            <a:ext uri="{FF2B5EF4-FFF2-40B4-BE49-F238E27FC236}">
              <a16:creationId xmlns="" xmlns:a16="http://schemas.microsoft.com/office/drawing/2014/main" id="{00CA67D1-4539-4C43-B07F-89EE6CDCE1E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0" name="5 CuadroTexto" hidden="1">
          <a:extLst>
            <a:ext uri="{FF2B5EF4-FFF2-40B4-BE49-F238E27FC236}">
              <a16:creationId xmlns="" xmlns:a16="http://schemas.microsoft.com/office/drawing/2014/main" id="{026E474E-9BA5-4D7C-A962-31FCA379323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1" name="5 CuadroTexto" hidden="1">
          <a:extLst>
            <a:ext uri="{FF2B5EF4-FFF2-40B4-BE49-F238E27FC236}">
              <a16:creationId xmlns="" xmlns:a16="http://schemas.microsoft.com/office/drawing/2014/main" id="{6C29C603-972A-4359-A654-1D74C90677F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2" name="5 CuadroTexto" hidden="1">
          <a:extLst>
            <a:ext uri="{FF2B5EF4-FFF2-40B4-BE49-F238E27FC236}">
              <a16:creationId xmlns="" xmlns:a16="http://schemas.microsoft.com/office/drawing/2014/main" id="{2FFCA32B-6ACE-4EAB-AC07-AB19AFFD379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3" name="5 CuadroTexto" hidden="1">
          <a:extLst>
            <a:ext uri="{FF2B5EF4-FFF2-40B4-BE49-F238E27FC236}">
              <a16:creationId xmlns="" xmlns:a16="http://schemas.microsoft.com/office/drawing/2014/main" id="{8C29001F-814F-46D0-9E1C-4A5462F7EDA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4" name="5 CuadroTexto" hidden="1">
          <a:extLst>
            <a:ext uri="{FF2B5EF4-FFF2-40B4-BE49-F238E27FC236}">
              <a16:creationId xmlns="" xmlns:a16="http://schemas.microsoft.com/office/drawing/2014/main" id="{4FD04075-A740-4662-9967-16A6DDF476F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5" name="5 CuadroTexto" hidden="1">
          <a:extLst>
            <a:ext uri="{FF2B5EF4-FFF2-40B4-BE49-F238E27FC236}">
              <a16:creationId xmlns="" xmlns:a16="http://schemas.microsoft.com/office/drawing/2014/main" id="{C6997DB0-5F7A-44A7-A53A-1FF8771532E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6" name="5 CuadroTexto" hidden="1">
          <a:extLst>
            <a:ext uri="{FF2B5EF4-FFF2-40B4-BE49-F238E27FC236}">
              <a16:creationId xmlns="" xmlns:a16="http://schemas.microsoft.com/office/drawing/2014/main" id="{A39C6EE8-AF17-4A59-8B5A-C2A3796F599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7" name="5 CuadroTexto" hidden="1">
          <a:extLst>
            <a:ext uri="{FF2B5EF4-FFF2-40B4-BE49-F238E27FC236}">
              <a16:creationId xmlns="" xmlns:a16="http://schemas.microsoft.com/office/drawing/2014/main" id="{818DB079-BB2F-4DDD-8C28-0C2711346DC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8" name="5 CuadroTexto" hidden="1">
          <a:extLst>
            <a:ext uri="{FF2B5EF4-FFF2-40B4-BE49-F238E27FC236}">
              <a16:creationId xmlns="" xmlns:a16="http://schemas.microsoft.com/office/drawing/2014/main" id="{3FEB7F49-5769-4435-BA80-DF553559BEB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89" name="5 CuadroTexto" hidden="1">
          <a:extLst>
            <a:ext uri="{FF2B5EF4-FFF2-40B4-BE49-F238E27FC236}">
              <a16:creationId xmlns="" xmlns:a16="http://schemas.microsoft.com/office/drawing/2014/main" id="{132F778B-6667-440F-8013-7F7766D4F1E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0" name="5 CuadroTexto" hidden="1">
          <a:extLst>
            <a:ext uri="{FF2B5EF4-FFF2-40B4-BE49-F238E27FC236}">
              <a16:creationId xmlns="" xmlns:a16="http://schemas.microsoft.com/office/drawing/2014/main" id="{5EF29E7E-151D-41B0-A06C-B9199C01729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1" name="5 CuadroTexto" hidden="1">
          <a:extLst>
            <a:ext uri="{FF2B5EF4-FFF2-40B4-BE49-F238E27FC236}">
              <a16:creationId xmlns="" xmlns:a16="http://schemas.microsoft.com/office/drawing/2014/main" id="{968D232B-91AB-4B83-B301-5820BF82D17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2" name="5 CuadroTexto" hidden="1">
          <a:extLst>
            <a:ext uri="{FF2B5EF4-FFF2-40B4-BE49-F238E27FC236}">
              <a16:creationId xmlns="" xmlns:a16="http://schemas.microsoft.com/office/drawing/2014/main" id="{8C5A59FE-D62D-4C8B-92BE-0A229965FC6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3" name="5 CuadroTexto" hidden="1">
          <a:extLst>
            <a:ext uri="{FF2B5EF4-FFF2-40B4-BE49-F238E27FC236}">
              <a16:creationId xmlns="" xmlns:a16="http://schemas.microsoft.com/office/drawing/2014/main" id="{A1551793-DE45-4C64-B13B-B8C2652A6B8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4" name="5 CuadroTexto" hidden="1">
          <a:extLst>
            <a:ext uri="{FF2B5EF4-FFF2-40B4-BE49-F238E27FC236}">
              <a16:creationId xmlns="" xmlns:a16="http://schemas.microsoft.com/office/drawing/2014/main" id="{680FD145-C6AF-487F-AD95-9DBAAEFD620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5" name="5 CuadroTexto" hidden="1">
          <a:extLst>
            <a:ext uri="{FF2B5EF4-FFF2-40B4-BE49-F238E27FC236}">
              <a16:creationId xmlns="" xmlns:a16="http://schemas.microsoft.com/office/drawing/2014/main" id="{9717D54D-B6D3-4E5C-9397-41D61C35713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6" name="103 CuadroTexto" hidden="1">
          <a:extLst>
            <a:ext uri="{FF2B5EF4-FFF2-40B4-BE49-F238E27FC236}">
              <a16:creationId xmlns="" xmlns:a16="http://schemas.microsoft.com/office/drawing/2014/main" id="{43378122-6ED5-4401-A374-F05609323A2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7" name="2 CuadroTexto" hidden="1">
          <a:extLst>
            <a:ext uri="{FF2B5EF4-FFF2-40B4-BE49-F238E27FC236}">
              <a16:creationId xmlns="" xmlns:a16="http://schemas.microsoft.com/office/drawing/2014/main" id="{1AEBC69F-8171-44C6-877D-2E71FD3FC23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8" name="106 CuadroTexto" hidden="1">
          <a:extLst>
            <a:ext uri="{FF2B5EF4-FFF2-40B4-BE49-F238E27FC236}">
              <a16:creationId xmlns="" xmlns:a16="http://schemas.microsoft.com/office/drawing/2014/main" id="{F95DE29B-3259-44ED-838A-ED32F35A8C2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299" name="2 CuadroTexto" hidden="1">
          <a:extLst>
            <a:ext uri="{FF2B5EF4-FFF2-40B4-BE49-F238E27FC236}">
              <a16:creationId xmlns="" xmlns:a16="http://schemas.microsoft.com/office/drawing/2014/main" id="{EB8F1EBC-20AC-489A-B81A-E42F67463AF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0" name="5 CuadroTexto" hidden="1">
          <a:extLst>
            <a:ext uri="{FF2B5EF4-FFF2-40B4-BE49-F238E27FC236}">
              <a16:creationId xmlns="" xmlns:a16="http://schemas.microsoft.com/office/drawing/2014/main" id="{547265C8-6FD3-4E98-8A80-5222B7E46B0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1" name="5 CuadroTexto" hidden="1">
          <a:extLst>
            <a:ext uri="{FF2B5EF4-FFF2-40B4-BE49-F238E27FC236}">
              <a16:creationId xmlns="" xmlns:a16="http://schemas.microsoft.com/office/drawing/2014/main" id="{FC005292-74B1-47D9-85DC-82441FA1254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2" name="5 CuadroTexto" hidden="1">
          <a:extLst>
            <a:ext uri="{FF2B5EF4-FFF2-40B4-BE49-F238E27FC236}">
              <a16:creationId xmlns="" xmlns:a16="http://schemas.microsoft.com/office/drawing/2014/main" id="{60326AFA-3D5E-4285-A6FF-84168A390F1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3" name="5 CuadroTexto" hidden="1">
          <a:extLst>
            <a:ext uri="{FF2B5EF4-FFF2-40B4-BE49-F238E27FC236}">
              <a16:creationId xmlns="" xmlns:a16="http://schemas.microsoft.com/office/drawing/2014/main" id="{28BE0E23-98C2-4103-93B3-7B72534E9A6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4" name="5 CuadroTexto" hidden="1">
          <a:extLst>
            <a:ext uri="{FF2B5EF4-FFF2-40B4-BE49-F238E27FC236}">
              <a16:creationId xmlns="" xmlns:a16="http://schemas.microsoft.com/office/drawing/2014/main" id="{F6F13FCF-EB09-475D-B07F-B6EA918D863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5" name="5 CuadroTexto" hidden="1">
          <a:extLst>
            <a:ext uri="{FF2B5EF4-FFF2-40B4-BE49-F238E27FC236}">
              <a16:creationId xmlns="" xmlns:a16="http://schemas.microsoft.com/office/drawing/2014/main" id="{E4CDAF30-DF80-48D4-BC99-3F00E65E475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6" name="5 CuadroTexto" hidden="1">
          <a:extLst>
            <a:ext uri="{FF2B5EF4-FFF2-40B4-BE49-F238E27FC236}">
              <a16:creationId xmlns="" xmlns:a16="http://schemas.microsoft.com/office/drawing/2014/main" id="{AB22F71F-2714-441F-9FC4-75E063B05AB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7" name="5 CuadroTexto" hidden="1">
          <a:extLst>
            <a:ext uri="{FF2B5EF4-FFF2-40B4-BE49-F238E27FC236}">
              <a16:creationId xmlns="" xmlns:a16="http://schemas.microsoft.com/office/drawing/2014/main" id="{72993E19-039C-4A03-8F74-9C2BD44CB75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8" name="5 CuadroTexto" hidden="1">
          <a:extLst>
            <a:ext uri="{FF2B5EF4-FFF2-40B4-BE49-F238E27FC236}">
              <a16:creationId xmlns="" xmlns:a16="http://schemas.microsoft.com/office/drawing/2014/main" id="{9144087D-9E92-4D77-A7FB-B50E938E983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09" name="5 CuadroTexto" hidden="1">
          <a:extLst>
            <a:ext uri="{FF2B5EF4-FFF2-40B4-BE49-F238E27FC236}">
              <a16:creationId xmlns="" xmlns:a16="http://schemas.microsoft.com/office/drawing/2014/main" id="{E81B3934-AB72-4303-B570-7351736EC9D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0" name="5 CuadroTexto" hidden="1">
          <a:extLst>
            <a:ext uri="{FF2B5EF4-FFF2-40B4-BE49-F238E27FC236}">
              <a16:creationId xmlns="" xmlns:a16="http://schemas.microsoft.com/office/drawing/2014/main" id="{93981510-729B-4BB6-877A-AED92DB46E4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1" name="5 CuadroTexto" hidden="1">
          <a:extLst>
            <a:ext uri="{FF2B5EF4-FFF2-40B4-BE49-F238E27FC236}">
              <a16:creationId xmlns="" xmlns:a16="http://schemas.microsoft.com/office/drawing/2014/main" id="{2EAFF84E-AC75-462B-B910-3412B70EC55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2" name="5 CuadroTexto" hidden="1">
          <a:extLst>
            <a:ext uri="{FF2B5EF4-FFF2-40B4-BE49-F238E27FC236}">
              <a16:creationId xmlns="" xmlns:a16="http://schemas.microsoft.com/office/drawing/2014/main" id="{62DFA285-F4EA-42D7-984C-DB31F2E9CAB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3" name="5 CuadroTexto" hidden="1">
          <a:extLst>
            <a:ext uri="{FF2B5EF4-FFF2-40B4-BE49-F238E27FC236}">
              <a16:creationId xmlns="" xmlns:a16="http://schemas.microsoft.com/office/drawing/2014/main" id="{37487EB3-33A9-455F-8D6B-EE7770AF581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4" name="5 CuadroTexto" hidden="1">
          <a:extLst>
            <a:ext uri="{FF2B5EF4-FFF2-40B4-BE49-F238E27FC236}">
              <a16:creationId xmlns="" xmlns:a16="http://schemas.microsoft.com/office/drawing/2014/main" id="{554AEE56-B628-4C16-BF46-712AE7286FB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5" name="5 CuadroTexto" hidden="1">
          <a:extLst>
            <a:ext uri="{FF2B5EF4-FFF2-40B4-BE49-F238E27FC236}">
              <a16:creationId xmlns="" xmlns:a16="http://schemas.microsoft.com/office/drawing/2014/main" id="{69711722-7966-47A4-A0D7-7B0B00C2201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6" name="1 CuadroTexto" hidden="1">
          <a:extLst>
            <a:ext uri="{FF2B5EF4-FFF2-40B4-BE49-F238E27FC236}">
              <a16:creationId xmlns="" xmlns:a16="http://schemas.microsoft.com/office/drawing/2014/main" id="{F1C949B6-8E2C-40C0-8C6B-2F590757E29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7" name="3 CuadroTexto" hidden="1">
          <a:extLst>
            <a:ext uri="{FF2B5EF4-FFF2-40B4-BE49-F238E27FC236}">
              <a16:creationId xmlns="" xmlns:a16="http://schemas.microsoft.com/office/drawing/2014/main" id="{14F5BFB4-28D6-4D71-9FF1-AE44B124911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8" name="5 CuadroTexto" hidden="1">
          <a:extLst>
            <a:ext uri="{FF2B5EF4-FFF2-40B4-BE49-F238E27FC236}">
              <a16:creationId xmlns="" xmlns:a16="http://schemas.microsoft.com/office/drawing/2014/main" id="{EC377520-ACD8-40AC-8154-8D1A5567617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19" name="5 CuadroTexto" hidden="1">
          <a:extLst>
            <a:ext uri="{FF2B5EF4-FFF2-40B4-BE49-F238E27FC236}">
              <a16:creationId xmlns="" xmlns:a16="http://schemas.microsoft.com/office/drawing/2014/main" id="{C3DCB6CC-8514-4D18-8F3E-D3C20B95C0D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0" name="5 CuadroTexto" hidden="1">
          <a:extLst>
            <a:ext uri="{FF2B5EF4-FFF2-40B4-BE49-F238E27FC236}">
              <a16:creationId xmlns="" xmlns:a16="http://schemas.microsoft.com/office/drawing/2014/main" id="{64D79A31-0F70-4065-A13F-60CECC828EF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1" name="5 CuadroTexto" hidden="1">
          <a:extLst>
            <a:ext uri="{FF2B5EF4-FFF2-40B4-BE49-F238E27FC236}">
              <a16:creationId xmlns="" xmlns:a16="http://schemas.microsoft.com/office/drawing/2014/main" id="{80F5E957-B9EB-4924-A2B7-F0DC8B01BFF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2" name="5 CuadroTexto" hidden="1">
          <a:extLst>
            <a:ext uri="{FF2B5EF4-FFF2-40B4-BE49-F238E27FC236}">
              <a16:creationId xmlns="" xmlns:a16="http://schemas.microsoft.com/office/drawing/2014/main" id="{BCD987A7-5A19-46C0-86A9-6DEEE547744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3" name="5 CuadroTexto" hidden="1">
          <a:extLst>
            <a:ext uri="{FF2B5EF4-FFF2-40B4-BE49-F238E27FC236}">
              <a16:creationId xmlns="" xmlns:a16="http://schemas.microsoft.com/office/drawing/2014/main" id="{7E41D93E-63CD-4D29-BE42-4B9BA401607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4" name="5 CuadroTexto" hidden="1">
          <a:extLst>
            <a:ext uri="{FF2B5EF4-FFF2-40B4-BE49-F238E27FC236}">
              <a16:creationId xmlns="" xmlns:a16="http://schemas.microsoft.com/office/drawing/2014/main" id="{001B7A81-C701-4B66-ABCD-AC8271CD1E3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5" name="5 CuadroTexto" hidden="1">
          <a:extLst>
            <a:ext uri="{FF2B5EF4-FFF2-40B4-BE49-F238E27FC236}">
              <a16:creationId xmlns="" xmlns:a16="http://schemas.microsoft.com/office/drawing/2014/main" id="{CDE1FB68-93B8-41C8-8271-EBA7970DCBB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6" name="5 CuadroTexto" hidden="1">
          <a:extLst>
            <a:ext uri="{FF2B5EF4-FFF2-40B4-BE49-F238E27FC236}">
              <a16:creationId xmlns="" xmlns:a16="http://schemas.microsoft.com/office/drawing/2014/main" id="{FEDD5395-663E-4DBF-8C6A-583525620F8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7" name="5 CuadroTexto" hidden="1">
          <a:extLst>
            <a:ext uri="{FF2B5EF4-FFF2-40B4-BE49-F238E27FC236}">
              <a16:creationId xmlns="" xmlns:a16="http://schemas.microsoft.com/office/drawing/2014/main" id="{F9AEF40F-D335-4DD4-BFF6-665983739CA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8" name="5 CuadroTexto" hidden="1">
          <a:extLst>
            <a:ext uri="{FF2B5EF4-FFF2-40B4-BE49-F238E27FC236}">
              <a16:creationId xmlns="" xmlns:a16="http://schemas.microsoft.com/office/drawing/2014/main" id="{E76BAE08-FBFE-4838-878B-870C7EEBB95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29" name="5 CuadroTexto" hidden="1">
          <a:extLst>
            <a:ext uri="{FF2B5EF4-FFF2-40B4-BE49-F238E27FC236}">
              <a16:creationId xmlns="" xmlns:a16="http://schemas.microsoft.com/office/drawing/2014/main" id="{15EF8F62-8178-4BE5-905A-AA7B590A087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0" name="5 CuadroTexto" hidden="1">
          <a:extLst>
            <a:ext uri="{FF2B5EF4-FFF2-40B4-BE49-F238E27FC236}">
              <a16:creationId xmlns="" xmlns:a16="http://schemas.microsoft.com/office/drawing/2014/main" id="{8C156672-32DD-4073-9953-47017E3ED69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1" name="5 CuadroTexto" hidden="1">
          <a:extLst>
            <a:ext uri="{FF2B5EF4-FFF2-40B4-BE49-F238E27FC236}">
              <a16:creationId xmlns="" xmlns:a16="http://schemas.microsoft.com/office/drawing/2014/main" id="{3D41234E-1CA5-4B5B-8C04-5A81601841B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2" name="5 CuadroTexto" hidden="1">
          <a:extLst>
            <a:ext uri="{FF2B5EF4-FFF2-40B4-BE49-F238E27FC236}">
              <a16:creationId xmlns="" xmlns:a16="http://schemas.microsoft.com/office/drawing/2014/main" id="{4DC32781-02EB-42A0-8374-64FD6A6B2C8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3" name="5 CuadroTexto" hidden="1">
          <a:extLst>
            <a:ext uri="{FF2B5EF4-FFF2-40B4-BE49-F238E27FC236}">
              <a16:creationId xmlns="" xmlns:a16="http://schemas.microsoft.com/office/drawing/2014/main" id="{E4277E6E-08F1-4C10-A195-35D13397C08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4" name="5 CuadroTexto" hidden="1">
          <a:extLst>
            <a:ext uri="{FF2B5EF4-FFF2-40B4-BE49-F238E27FC236}">
              <a16:creationId xmlns="" xmlns:a16="http://schemas.microsoft.com/office/drawing/2014/main" id="{1D5095ED-9A91-4221-B5E7-93176E41A66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5" name="5 CuadroTexto" hidden="1">
          <a:extLst>
            <a:ext uri="{FF2B5EF4-FFF2-40B4-BE49-F238E27FC236}">
              <a16:creationId xmlns="" xmlns:a16="http://schemas.microsoft.com/office/drawing/2014/main" id="{B20D230A-67C4-4E8B-8CEC-7AB4AB8F5E1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6" name="5 CuadroTexto" hidden="1">
          <a:extLst>
            <a:ext uri="{FF2B5EF4-FFF2-40B4-BE49-F238E27FC236}">
              <a16:creationId xmlns="" xmlns:a16="http://schemas.microsoft.com/office/drawing/2014/main" id="{4CDB1F73-5AA2-4B9C-9940-30F881EABE0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7" name="5 CuadroTexto" hidden="1">
          <a:extLst>
            <a:ext uri="{FF2B5EF4-FFF2-40B4-BE49-F238E27FC236}">
              <a16:creationId xmlns="" xmlns:a16="http://schemas.microsoft.com/office/drawing/2014/main" id="{857FB8CD-4563-4915-8F0D-698761B8885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8" name="5 CuadroTexto" hidden="1">
          <a:extLst>
            <a:ext uri="{FF2B5EF4-FFF2-40B4-BE49-F238E27FC236}">
              <a16:creationId xmlns="" xmlns:a16="http://schemas.microsoft.com/office/drawing/2014/main" id="{0D903007-C321-4192-9681-78DD2830E25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39" name="5 CuadroTexto" hidden="1">
          <a:extLst>
            <a:ext uri="{FF2B5EF4-FFF2-40B4-BE49-F238E27FC236}">
              <a16:creationId xmlns="" xmlns:a16="http://schemas.microsoft.com/office/drawing/2014/main" id="{12060957-8802-4564-8B6C-8BA56A0EA52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0" name="5 CuadroTexto" hidden="1">
          <a:extLst>
            <a:ext uri="{FF2B5EF4-FFF2-40B4-BE49-F238E27FC236}">
              <a16:creationId xmlns="" xmlns:a16="http://schemas.microsoft.com/office/drawing/2014/main" id="{C5878ED1-C568-4EB8-B52F-258FF451537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1" name="5 CuadroTexto" hidden="1">
          <a:extLst>
            <a:ext uri="{FF2B5EF4-FFF2-40B4-BE49-F238E27FC236}">
              <a16:creationId xmlns="" xmlns:a16="http://schemas.microsoft.com/office/drawing/2014/main" id="{F0E9CFF6-1DB2-42C4-A40F-B41CA09E2F4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2" name="5 CuadroTexto" hidden="1">
          <a:extLst>
            <a:ext uri="{FF2B5EF4-FFF2-40B4-BE49-F238E27FC236}">
              <a16:creationId xmlns="" xmlns:a16="http://schemas.microsoft.com/office/drawing/2014/main" id="{D29AC390-28F9-4FC3-9C4E-6AD7CDCBF3F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3" name="5 CuadroTexto" hidden="1">
          <a:extLst>
            <a:ext uri="{FF2B5EF4-FFF2-40B4-BE49-F238E27FC236}">
              <a16:creationId xmlns="" xmlns:a16="http://schemas.microsoft.com/office/drawing/2014/main" id="{831FE1C0-A8D1-4D27-8001-185C2F513B0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4" name="5 CuadroTexto" hidden="1">
          <a:extLst>
            <a:ext uri="{FF2B5EF4-FFF2-40B4-BE49-F238E27FC236}">
              <a16:creationId xmlns="" xmlns:a16="http://schemas.microsoft.com/office/drawing/2014/main" id="{DB9A21A6-1812-4E05-A961-11463C126F3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5" name="5 CuadroTexto" hidden="1">
          <a:extLst>
            <a:ext uri="{FF2B5EF4-FFF2-40B4-BE49-F238E27FC236}">
              <a16:creationId xmlns="" xmlns:a16="http://schemas.microsoft.com/office/drawing/2014/main" id="{8A129FF0-381F-4616-A8CD-26D6B1BB13E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6" name="5 CuadroTexto" hidden="1">
          <a:extLst>
            <a:ext uri="{FF2B5EF4-FFF2-40B4-BE49-F238E27FC236}">
              <a16:creationId xmlns="" xmlns:a16="http://schemas.microsoft.com/office/drawing/2014/main" id="{46FAD2E5-764C-487C-ABBC-84363743326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7" name="5 CuadroTexto" hidden="1">
          <a:extLst>
            <a:ext uri="{FF2B5EF4-FFF2-40B4-BE49-F238E27FC236}">
              <a16:creationId xmlns="" xmlns:a16="http://schemas.microsoft.com/office/drawing/2014/main" id="{F5A11C85-D953-48DB-AAFE-2D141AAEA74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8" name="5 CuadroTexto" hidden="1">
          <a:extLst>
            <a:ext uri="{FF2B5EF4-FFF2-40B4-BE49-F238E27FC236}">
              <a16:creationId xmlns="" xmlns:a16="http://schemas.microsoft.com/office/drawing/2014/main" id="{7C0C5BCB-BA2B-46F7-B1F0-A5015BCABAC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49" name="5 CuadroTexto" hidden="1">
          <a:extLst>
            <a:ext uri="{FF2B5EF4-FFF2-40B4-BE49-F238E27FC236}">
              <a16:creationId xmlns="" xmlns:a16="http://schemas.microsoft.com/office/drawing/2014/main" id="{CBBA37D3-4BC4-4698-9BCC-0A8B68396FC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0" name="2 CuadroTexto" hidden="1">
          <a:extLst>
            <a:ext uri="{FF2B5EF4-FFF2-40B4-BE49-F238E27FC236}">
              <a16:creationId xmlns="" xmlns:a16="http://schemas.microsoft.com/office/drawing/2014/main" id="{E1DB2B8B-55A3-45AA-8BE5-3AF6D4C17E0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1" name="5 CuadroTexto" hidden="1">
          <a:extLst>
            <a:ext uri="{FF2B5EF4-FFF2-40B4-BE49-F238E27FC236}">
              <a16:creationId xmlns="" xmlns:a16="http://schemas.microsoft.com/office/drawing/2014/main" id="{392FB72E-AB4D-4838-8572-4AF64F9BDF6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2" name="5 CuadroTexto" hidden="1">
          <a:extLst>
            <a:ext uri="{FF2B5EF4-FFF2-40B4-BE49-F238E27FC236}">
              <a16:creationId xmlns="" xmlns:a16="http://schemas.microsoft.com/office/drawing/2014/main" id="{56152943-91CD-46BE-907A-907E4BFC5A4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3" name="5 CuadroTexto" hidden="1">
          <a:extLst>
            <a:ext uri="{FF2B5EF4-FFF2-40B4-BE49-F238E27FC236}">
              <a16:creationId xmlns="" xmlns:a16="http://schemas.microsoft.com/office/drawing/2014/main" id="{92CC5C88-7EF9-4A7E-B105-1DF10E674F8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4" name="5 CuadroTexto" hidden="1">
          <a:extLst>
            <a:ext uri="{FF2B5EF4-FFF2-40B4-BE49-F238E27FC236}">
              <a16:creationId xmlns="" xmlns:a16="http://schemas.microsoft.com/office/drawing/2014/main" id="{D473D234-3120-48AF-A710-644954699A0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5" name="5 CuadroTexto" hidden="1">
          <a:extLst>
            <a:ext uri="{FF2B5EF4-FFF2-40B4-BE49-F238E27FC236}">
              <a16:creationId xmlns="" xmlns:a16="http://schemas.microsoft.com/office/drawing/2014/main" id="{CC0B81B8-B774-422A-8255-2C3D7AD1B3D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6" name="5 CuadroTexto" hidden="1">
          <a:extLst>
            <a:ext uri="{FF2B5EF4-FFF2-40B4-BE49-F238E27FC236}">
              <a16:creationId xmlns="" xmlns:a16="http://schemas.microsoft.com/office/drawing/2014/main" id="{4477D2A7-F641-4447-8CB6-6BB9A80DFCB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7" name="5 CuadroTexto" hidden="1">
          <a:extLst>
            <a:ext uri="{FF2B5EF4-FFF2-40B4-BE49-F238E27FC236}">
              <a16:creationId xmlns="" xmlns:a16="http://schemas.microsoft.com/office/drawing/2014/main" id="{48590808-758C-4EE1-8F47-597B17B2F48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8" name="5 CuadroTexto" hidden="1">
          <a:extLst>
            <a:ext uri="{FF2B5EF4-FFF2-40B4-BE49-F238E27FC236}">
              <a16:creationId xmlns="" xmlns:a16="http://schemas.microsoft.com/office/drawing/2014/main" id="{1825D73D-F123-4918-B99E-97737089A50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59" name="5 CuadroTexto" hidden="1">
          <a:extLst>
            <a:ext uri="{FF2B5EF4-FFF2-40B4-BE49-F238E27FC236}">
              <a16:creationId xmlns="" xmlns:a16="http://schemas.microsoft.com/office/drawing/2014/main" id="{BBD7F774-60AD-4758-BBD7-E23E20A31FF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0" name="5 CuadroTexto" hidden="1">
          <a:extLst>
            <a:ext uri="{FF2B5EF4-FFF2-40B4-BE49-F238E27FC236}">
              <a16:creationId xmlns="" xmlns:a16="http://schemas.microsoft.com/office/drawing/2014/main" id="{CAB547AD-4AFB-4DE6-A79F-7291BEEB132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1" name="5 CuadroTexto" hidden="1">
          <a:extLst>
            <a:ext uri="{FF2B5EF4-FFF2-40B4-BE49-F238E27FC236}">
              <a16:creationId xmlns="" xmlns:a16="http://schemas.microsoft.com/office/drawing/2014/main" id="{AF458D8B-B86C-40D1-950C-495B105CBFC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2" name="5 CuadroTexto" hidden="1">
          <a:extLst>
            <a:ext uri="{FF2B5EF4-FFF2-40B4-BE49-F238E27FC236}">
              <a16:creationId xmlns="" xmlns:a16="http://schemas.microsoft.com/office/drawing/2014/main" id="{D446FDD0-BC04-40E9-A8F7-383A5ECAC04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3" name="5 CuadroTexto" hidden="1">
          <a:extLst>
            <a:ext uri="{FF2B5EF4-FFF2-40B4-BE49-F238E27FC236}">
              <a16:creationId xmlns="" xmlns:a16="http://schemas.microsoft.com/office/drawing/2014/main" id="{78B30B3A-D670-4A50-A075-57B860B31F8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4" name="5 CuadroTexto" hidden="1">
          <a:extLst>
            <a:ext uri="{FF2B5EF4-FFF2-40B4-BE49-F238E27FC236}">
              <a16:creationId xmlns="" xmlns:a16="http://schemas.microsoft.com/office/drawing/2014/main" id="{1CFB1549-8A0D-4AB5-809E-67DF35AB5B3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5" name="5 CuadroTexto" hidden="1">
          <a:extLst>
            <a:ext uri="{FF2B5EF4-FFF2-40B4-BE49-F238E27FC236}">
              <a16:creationId xmlns="" xmlns:a16="http://schemas.microsoft.com/office/drawing/2014/main" id="{98B1B530-4E4A-49E6-8748-3E6305B9093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6" name="5 CuadroTexto" hidden="1">
          <a:extLst>
            <a:ext uri="{FF2B5EF4-FFF2-40B4-BE49-F238E27FC236}">
              <a16:creationId xmlns="" xmlns:a16="http://schemas.microsoft.com/office/drawing/2014/main" id="{D24F605E-6922-41AD-A384-3738C2C6201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7" name="5 CuadroTexto" hidden="1">
          <a:extLst>
            <a:ext uri="{FF2B5EF4-FFF2-40B4-BE49-F238E27FC236}">
              <a16:creationId xmlns="" xmlns:a16="http://schemas.microsoft.com/office/drawing/2014/main" id="{0272CF95-1245-4B56-AF43-5EB8FE73957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8" name="5 CuadroTexto" hidden="1">
          <a:extLst>
            <a:ext uri="{FF2B5EF4-FFF2-40B4-BE49-F238E27FC236}">
              <a16:creationId xmlns="" xmlns:a16="http://schemas.microsoft.com/office/drawing/2014/main" id="{B70FABD5-905D-4DFE-A95F-AFEAEFE97E2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69" name="103 CuadroTexto" hidden="1">
          <a:extLst>
            <a:ext uri="{FF2B5EF4-FFF2-40B4-BE49-F238E27FC236}">
              <a16:creationId xmlns="" xmlns:a16="http://schemas.microsoft.com/office/drawing/2014/main" id="{6C201DA7-8036-4F90-87D1-2EE1C2F826F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0" name="2 CuadroTexto" hidden="1">
          <a:extLst>
            <a:ext uri="{FF2B5EF4-FFF2-40B4-BE49-F238E27FC236}">
              <a16:creationId xmlns="" xmlns:a16="http://schemas.microsoft.com/office/drawing/2014/main" id="{77A118C4-C63C-4CE4-A21C-52DA1C1B810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1" name="106 CuadroTexto" hidden="1">
          <a:extLst>
            <a:ext uri="{FF2B5EF4-FFF2-40B4-BE49-F238E27FC236}">
              <a16:creationId xmlns="" xmlns:a16="http://schemas.microsoft.com/office/drawing/2014/main" id="{CE73DDD1-E34C-4629-ADF7-A5F51F66FCD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2" name="2 CuadroTexto" hidden="1">
          <a:extLst>
            <a:ext uri="{FF2B5EF4-FFF2-40B4-BE49-F238E27FC236}">
              <a16:creationId xmlns="" xmlns:a16="http://schemas.microsoft.com/office/drawing/2014/main" id="{3FEB868E-4581-44C9-B658-39D176F28B3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3" name="5 CuadroTexto" hidden="1">
          <a:extLst>
            <a:ext uri="{FF2B5EF4-FFF2-40B4-BE49-F238E27FC236}">
              <a16:creationId xmlns="" xmlns:a16="http://schemas.microsoft.com/office/drawing/2014/main" id="{A0B8C301-1C1A-4BFE-9EDE-A212FA860A7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4" name="5 CuadroTexto" hidden="1">
          <a:extLst>
            <a:ext uri="{FF2B5EF4-FFF2-40B4-BE49-F238E27FC236}">
              <a16:creationId xmlns="" xmlns:a16="http://schemas.microsoft.com/office/drawing/2014/main" id="{A4A6B25C-EE19-4752-9162-AF16AC99AE7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5" name="5 CuadroTexto" hidden="1">
          <a:extLst>
            <a:ext uri="{FF2B5EF4-FFF2-40B4-BE49-F238E27FC236}">
              <a16:creationId xmlns="" xmlns:a16="http://schemas.microsoft.com/office/drawing/2014/main" id="{1CE8E4FE-D608-4E73-8920-65E1E8691A5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6" name="5 CuadroTexto" hidden="1">
          <a:extLst>
            <a:ext uri="{FF2B5EF4-FFF2-40B4-BE49-F238E27FC236}">
              <a16:creationId xmlns="" xmlns:a16="http://schemas.microsoft.com/office/drawing/2014/main" id="{79C51F8C-83E3-4A85-9CD8-6A490480AFB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7" name="5 CuadroTexto" hidden="1">
          <a:extLst>
            <a:ext uri="{FF2B5EF4-FFF2-40B4-BE49-F238E27FC236}">
              <a16:creationId xmlns="" xmlns:a16="http://schemas.microsoft.com/office/drawing/2014/main" id="{A707530D-49EF-4314-8DAB-18127A2A07A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8" name="5 CuadroTexto" hidden="1">
          <a:extLst>
            <a:ext uri="{FF2B5EF4-FFF2-40B4-BE49-F238E27FC236}">
              <a16:creationId xmlns="" xmlns:a16="http://schemas.microsoft.com/office/drawing/2014/main" id="{73266137-992B-4847-81E3-A03D02DB083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79" name="5 CuadroTexto" hidden="1">
          <a:extLst>
            <a:ext uri="{FF2B5EF4-FFF2-40B4-BE49-F238E27FC236}">
              <a16:creationId xmlns="" xmlns:a16="http://schemas.microsoft.com/office/drawing/2014/main" id="{76422ADF-5E7D-4B4B-9202-5C54C8E613F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0" name="5 CuadroTexto" hidden="1">
          <a:extLst>
            <a:ext uri="{FF2B5EF4-FFF2-40B4-BE49-F238E27FC236}">
              <a16:creationId xmlns="" xmlns:a16="http://schemas.microsoft.com/office/drawing/2014/main" id="{4B9032D3-DB99-447B-A782-00943E8FF5A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1" name="5 CuadroTexto" hidden="1">
          <a:extLst>
            <a:ext uri="{FF2B5EF4-FFF2-40B4-BE49-F238E27FC236}">
              <a16:creationId xmlns="" xmlns:a16="http://schemas.microsoft.com/office/drawing/2014/main" id="{D50B7347-A4D0-41DA-8380-C725B419EC3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2" name="5 CuadroTexto" hidden="1">
          <a:extLst>
            <a:ext uri="{FF2B5EF4-FFF2-40B4-BE49-F238E27FC236}">
              <a16:creationId xmlns="" xmlns:a16="http://schemas.microsoft.com/office/drawing/2014/main" id="{FE0CA20E-74E0-4F86-AF11-FA9297E6F84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3" name="5 CuadroTexto" hidden="1">
          <a:extLst>
            <a:ext uri="{FF2B5EF4-FFF2-40B4-BE49-F238E27FC236}">
              <a16:creationId xmlns="" xmlns:a16="http://schemas.microsoft.com/office/drawing/2014/main" id="{7DEC9037-3CF7-46B4-9F88-880EC51623C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4" name="5 CuadroTexto" hidden="1">
          <a:extLst>
            <a:ext uri="{FF2B5EF4-FFF2-40B4-BE49-F238E27FC236}">
              <a16:creationId xmlns="" xmlns:a16="http://schemas.microsoft.com/office/drawing/2014/main" id="{252563E4-F23A-4C5C-B1FC-4820C91CC5A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5" name="5 CuadroTexto" hidden="1">
          <a:extLst>
            <a:ext uri="{FF2B5EF4-FFF2-40B4-BE49-F238E27FC236}">
              <a16:creationId xmlns="" xmlns:a16="http://schemas.microsoft.com/office/drawing/2014/main" id="{47DCF9BB-55D9-4F79-B3A9-D0E3E699EDC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6" name="5 CuadroTexto" hidden="1">
          <a:extLst>
            <a:ext uri="{FF2B5EF4-FFF2-40B4-BE49-F238E27FC236}">
              <a16:creationId xmlns="" xmlns:a16="http://schemas.microsoft.com/office/drawing/2014/main" id="{3D733C88-16F3-4D72-86E6-BA2501A17A2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7" name="5 CuadroTexto" hidden="1">
          <a:extLst>
            <a:ext uri="{FF2B5EF4-FFF2-40B4-BE49-F238E27FC236}">
              <a16:creationId xmlns="" xmlns:a16="http://schemas.microsoft.com/office/drawing/2014/main" id="{10374560-7E19-42C0-9F95-B3AF51F6345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8" name="5 CuadroTexto" hidden="1">
          <a:extLst>
            <a:ext uri="{FF2B5EF4-FFF2-40B4-BE49-F238E27FC236}">
              <a16:creationId xmlns="" xmlns:a16="http://schemas.microsoft.com/office/drawing/2014/main" id="{D5E25EBF-2EF1-4415-86CF-727BE1E8C3F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89" name="1 CuadroTexto" hidden="1">
          <a:extLst>
            <a:ext uri="{FF2B5EF4-FFF2-40B4-BE49-F238E27FC236}">
              <a16:creationId xmlns="" xmlns:a16="http://schemas.microsoft.com/office/drawing/2014/main" id="{96B39D20-D6A9-4139-81C3-A278C59869C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0" name="3 CuadroTexto" hidden="1">
          <a:extLst>
            <a:ext uri="{FF2B5EF4-FFF2-40B4-BE49-F238E27FC236}">
              <a16:creationId xmlns="" xmlns:a16="http://schemas.microsoft.com/office/drawing/2014/main" id="{D3DAB289-CDE0-4C9E-A8F4-5883549F963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1" name="5 CuadroTexto" hidden="1">
          <a:extLst>
            <a:ext uri="{FF2B5EF4-FFF2-40B4-BE49-F238E27FC236}">
              <a16:creationId xmlns="" xmlns:a16="http://schemas.microsoft.com/office/drawing/2014/main" id="{5CA2A10A-41CB-4F40-8B04-CE213E8F482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2" name="5 CuadroTexto" hidden="1">
          <a:extLst>
            <a:ext uri="{FF2B5EF4-FFF2-40B4-BE49-F238E27FC236}">
              <a16:creationId xmlns="" xmlns:a16="http://schemas.microsoft.com/office/drawing/2014/main" id="{49C7095F-138B-4F5E-94E4-1915B6C9B64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3" name="5 CuadroTexto" hidden="1">
          <a:extLst>
            <a:ext uri="{FF2B5EF4-FFF2-40B4-BE49-F238E27FC236}">
              <a16:creationId xmlns="" xmlns:a16="http://schemas.microsoft.com/office/drawing/2014/main" id="{CD2F5837-2B84-43B9-B3D6-40CCA0FD0AB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4" name="5 CuadroTexto" hidden="1">
          <a:extLst>
            <a:ext uri="{FF2B5EF4-FFF2-40B4-BE49-F238E27FC236}">
              <a16:creationId xmlns="" xmlns:a16="http://schemas.microsoft.com/office/drawing/2014/main" id="{C5A72102-F2D9-4064-8AB9-659BFA5BE4F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5" name="5 CuadroTexto" hidden="1">
          <a:extLst>
            <a:ext uri="{FF2B5EF4-FFF2-40B4-BE49-F238E27FC236}">
              <a16:creationId xmlns="" xmlns:a16="http://schemas.microsoft.com/office/drawing/2014/main" id="{CD277901-B34E-4D7E-8772-0C3517154D4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6" name="5 CuadroTexto" hidden="1">
          <a:extLst>
            <a:ext uri="{FF2B5EF4-FFF2-40B4-BE49-F238E27FC236}">
              <a16:creationId xmlns="" xmlns:a16="http://schemas.microsoft.com/office/drawing/2014/main" id="{2EBB015D-71BC-4D9E-AD0C-88138EEBF09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7" name="5 CuadroTexto" hidden="1">
          <a:extLst>
            <a:ext uri="{FF2B5EF4-FFF2-40B4-BE49-F238E27FC236}">
              <a16:creationId xmlns="" xmlns:a16="http://schemas.microsoft.com/office/drawing/2014/main" id="{0FE7F9BA-8926-4C34-9B4B-531441A1B72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8" name="5 CuadroTexto" hidden="1">
          <a:extLst>
            <a:ext uri="{FF2B5EF4-FFF2-40B4-BE49-F238E27FC236}">
              <a16:creationId xmlns="" xmlns:a16="http://schemas.microsoft.com/office/drawing/2014/main" id="{1B19B717-BAC8-43FF-B349-C4BCC1E5FCC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399" name="5 CuadroTexto" hidden="1">
          <a:extLst>
            <a:ext uri="{FF2B5EF4-FFF2-40B4-BE49-F238E27FC236}">
              <a16:creationId xmlns="" xmlns:a16="http://schemas.microsoft.com/office/drawing/2014/main" id="{9FEABBFA-D922-4913-98BA-9B66C08C299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0" name="5 CuadroTexto" hidden="1">
          <a:extLst>
            <a:ext uri="{FF2B5EF4-FFF2-40B4-BE49-F238E27FC236}">
              <a16:creationId xmlns="" xmlns:a16="http://schemas.microsoft.com/office/drawing/2014/main" id="{575D4344-46EC-482F-B1DA-70E1325FE06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1" name="5 CuadroTexto" hidden="1">
          <a:extLst>
            <a:ext uri="{FF2B5EF4-FFF2-40B4-BE49-F238E27FC236}">
              <a16:creationId xmlns="" xmlns:a16="http://schemas.microsoft.com/office/drawing/2014/main" id="{9566764C-CF1F-40C2-A11E-D2704BCD942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2" name="5 CuadroTexto" hidden="1">
          <a:extLst>
            <a:ext uri="{FF2B5EF4-FFF2-40B4-BE49-F238E27FC236}">
              <a16:creationId xmlns="" xmlns:a16="http://schemas.microsoft.com/office/drawing/2014/main" id="{556A3746-FB79-4621-92BD-1C2BF523146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3" name="5 CuadroTexto" hidden="1">
          <a:extLst>
            <a:ext uri="{FF2B5EF4-FFF2-40B4-BE49-F238E27FC236}">
              <a16:creationId xmlns="" xmlns:a16="http://schemas.microsoft.com/office/drawing/2014/main" id="{719117C5-C768-4EE1-A09D-A267B311D66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4" name="5 CuadroTexto" hidden="1">
          <a:extLst>
            <a:ext uri="{FF2B5EF4-FFF2-40B4-BE49-F238E27FC236}">
              <a16:creationId xmlns="" xmlns:a16="http://schemas.microsoft.com/office/drawing/2014/main" id="{9C82FB95-31FC-4189-9F03-1DEFBC6B8D1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5" name="5 CuadroTexto" hidden="1">
          <a:extLst>
            <a:ext uri="{FF2B5EF4-FFF2-40B4-BE49-F238E27FC236}">
              <a16:creationId xmlns="" xmlns:a16="http://schemas.microsoft.com/office/drawing/2014/main" id="{0287418F-8A97-4640-BBAC-1AF90DC4165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6" name="5 CuadroTexto" hidden="1">
          <a:extLst>
            <a:ext uri="{FF2B5EF4-FFF2-40B4-BE49-F238E27FC236}">
              <a16:creationId xmlns="" xmlns:a16="http://schemas.microsoft.com/office/drawing/2014/main" id="{4DE1DC30-6B77-4CF6-BA3C-E84D0F5BA7B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7" name="5 CuadroTexto" hidden="1">
          <a:extLst>
            <a:ext uri="{FF2B5EF4-FFF2-40B4-BE49-F238E27FC236}">
              <a16:creationId xmlns="" xmlns:a16="http://schemas.microsoft.com/office/drawing/2014/main" id="{EAF0BB24-FD4D-43F3-AEB4-90554605A6E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8" name="5 CuadroTexto" hidden="1">
          <a:extLst>
            <a:ext uri="{FF2B5EF4-FFF2-40B4-BE49-F238E27FC236}">
              <a16:creationId xmlns="" xmlns:a16="http://schemas.microsoft.com/office/drawing/2014/main" id="{53BAEFA7-08D7-4745-A9CF-2EE44FCD77C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09" name="5 CuadroTexto" hidden="1">
          <a:extLst>
            <a:ext uri="{FF2B5EF4-FFF2-40B4-BE49-F238E27FC236}">
              <a16:creationId xmlns="" xmlns:a16="http://schemas.microsoft.com/office/drawing/2014/main" id="{50E6E61E-3F77-4C65-A3EE-C5931FBDAA0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0" name="5 CuadroTexto" hidden="1">
          <a:extLst>
            <a:ext uri="{FF2B5EF4-FFF2-40B4-BE49-F238E27FC236}">
              <a16:creationId xmlns="" xmlns:a16="http://schemas.microsoft.com/office/drawing/2014/main" id="{24147CFF-36EA-4265-98AD-795E02B0146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1" name="5 CuadroTexto" hidden="1">
          <a:extLst>
            <a:ext uri="{FF2B5EF4-FFF2-40B4-BE49-F238E27FC236}">
              <a16:creationId xmlns="" xmlns:a16="http://schemas.microsoft.com/office/drawing/2014/main" id="{12CEED0F-DB81-43E2-AD76-74A6A025A90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2" name="5 CuadroTexto" hidden="1">
          <a:extLst>
            <a:ext uri="{FF2B5EF4-FFF2-40B4-BE49-F238E27FC236}">
              <a16:creationId xmlns="" xmlns:a16="http://schemas.microsoft.com/office/drawing/2014/main" id="{B8156C7A-DEE1-4117-8CC8-439F8DCA9C7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3" name="5 CuadroTexto" hidden="1">
          <a:extLst>
            <a:ext uri="{FF2B5EF4-FFF2-40B4-BE49-F238E27FC236}">
              <a16:creationId xmlns="" xmlns:a16="http://schemas.microsoft.com/office/drawing/2014/main" id="{7CCE1E8D-FF42-40FF-95E5-120313847E7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4" name="5 CuadroTexto" hidden="1">
          <a:extLst>
            <a:ext uri="{FF2B5EF4-FFF2-40B4-BE49-F238E27FC236}">
              <a16:creationId xmlns="" xmlns:a16="http://schemas.microsoft.com/office/drawing/2014/main" id="{BF2ABB42-5189-40CD-B3D4-5364742C38B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5" name="5 CuadroTexto" hidden="1">
          <a:extLst>
            <a:ext uri="{FF2B5EF4-FFF2-40B4-BE49-F238E27FC236}">
              <a16:creationId xmlns="" xmlns:a16="http://schemas.microsoft.com/office/drawing/2014/main" id="{46DADCFF-E291-435D-BD9F-45E3F486DCE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6" name="5 CuadroTexto" hidden="1">
          <a:extLst>
            <a:ext uri="{FF2B5EF4-FFF2-40B4-BE49-F238E27FC236}">
              <a16:creationId xmlns="" xmlns:a16="http://schemas.microsoft.com/office/drawing/2014/main" id="{5E0FED36-203F-4A76-8181-8C2BD4E946C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7" name="5 CuadroTexto" hidden="1">
          <a:extLst>
            <a:ext uri="{FF2B5EF4-FFF2-40B4-BE49-F238E27FC236}">
              <a16:creationId xmlns="" xmlns:a16="http://schemas.microsoft.com/office/drawing/2014/main" id="{264828A6-386D-4098-A294-2128CAFB05A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8" name="5 CuadroTexto" hidden="1">
          <a:extLst>
            <a:ext uri="{FF2B5EF4-FFF2-40B4-BE49-F238E27FC236}">
              <a16:creationId xmlns="" xmlns:a16="http://schemas.microsoft.com/office/drawing/2014/main" id="{761521BE-05F8-4A6E-9B24-79B7AADBD6A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19" name="5 CuadroTexto" hidden="1">
          <a:extLst>
            <a:ext uri="{FF2B5EF4-FFF2-40B4-BE49-F238E27FC236}">
              <a16:creationId xmlns="" xmlns:a16="http://schemas.microsoft.com/office/drawing/2014/main" id="{F6A9BDE2-0CEB-4940-BD43-EBA151220A8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0" name="5 CuadroTexto" hidden="1">
          <a:extLst>
            <a:ext uri="{FF2B5EF4-FFF2-40B4-BE49-F238E27FC236}">
              <a16:creationId xmlns="" xmlns:a16="http://schemas.microsoft.com/office/drawing/2014/main" id="{117647B2-C555-43D6-A7FD-56A43EECBCB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1" name="5 CuadroTexto" hidden="1">
          <a:extLst>
            <a:ext uri="{FF2B5EF4-FFF2-40B4-BE49-F238E27FC236}">
              <a16:creationId xmlns="" xmlns:a16="http://schemas.microsoft.com/office/drawing/2014/main" id="{41470C18-4FAD-49C0-BF3D-053C4DE6CB7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2" name="5 CuadroTexto" hidden="1">
          <a:extLst>
            <a:ext uri="{FF2B5EF4-FFF2-40B4-BE49-F238E27FC236}">
              <a16:creationId xmlns="" xmlns:a16="http://schemas.microsoft.com/office/drawing/2014/main" id="{F29EC03C-53D5-4991-AC52-04CE062C427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3" name="2 CuadroTexto" hidden="1">
          <a:extLst>
            <a:ext uri="{FF2B5EF4-FFF2-40B4-BE49-F238E27FC236}">
              <a16:creationId xmlns="" xmlns:a16="http://schemas.microsoft.com/office/drawing/2014/main" id="{96B5055E-666A-499B-BC6D-6F0FF945EEF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4" name="5 CuadroTexto" hidden="1">
          <a:extLst>
            <a:ext uri="{FF2B5EF4-FFF2-40B4-BE49-F238E27FC236}">
              <a16:creationId xmlns="" xmlns:a16="http://schemas.microsoft.com/office/drawing/2014/main" id="{F48A7E37-BE7F-43EC-8229-DC100DC8E3E1}"/>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5" name="5 CuadroTexto" hidden="1">
          <a:extLst>
            <a:ext uri="{FF2B5EF4-FFF2-40B4-BE49-F238E27FC236}">
              <a16:creationId xmlns="" xmlns:a16="http://schemas.microsoft.com/office/drawing/2014/main" id="{ABF58A6A-E9C7-46DE-9402-2FEBEE768733}"/>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6" name="5 CuadroTexto" hidden="1">
          <a:extLst>
            <a:ext uri="{FF2B5EF4-FFF2-40B4-BE49-F238E27FC236}">
              <a16:creationId xmlns="" xmlns:a16="http://schemas.microsoft.com/office/drawing/2014/main" id="{204B3EA0-6CF6-4632-B5FC-D495113A8F8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7" name="5 CuadroTexto" hidden="1">
          <a:extLst>
            <a:ext uri="{FF2B5EF4-FFF2-40B4-BE49-F238E27FC236}">
              <a16:creationId xmlns="" xmlns:a16="http://schemas.microsoft.com/office/drawing/2014/main" id="{273C35E2-7CB6-4042-9A2A-A74A98A5B5E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8" name="5 CuadroTexto" hidden="1">
          <a:extLst>
            <a:ext uri="{FF2B5EF4-FFF2-40B4-BE49-F238E27FC236}">
              <a16:creationId xmlns="" xmlns:a16="http://schemas.microsoft.com/office/drawing/2014/main" id="{633F3F7E-1891-47AF-80AF-6D6AC1B506C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29" name="5 CuadroTexto" hidden="1">
          <a:extLst>
            <a:ext uri="{FF2B5EF4-FFF2-40B4-BE49-F238E27FC236}">
              <a16:creationId xmlns="" xmlns:a16="http://schemas.microsoft.com/office/drawing/2014/main" id="{D9D8E7F2-F597-4C15-B343-C885FA595482}"/>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0" name="5 CuadroTexto" hidden="1">
          <a:extLst>
            <a:ext uri="{FF2B5EF4-FFF2-40B4-BE49-F238E27FC236}">
              <a16:creationId xmlns="" xmlns:a16="http://schemas.microsoft.com/office/drawing/2014/main" id="{F053FDD9-BFE4-482D-A4DD-EF19D191FEC4}"/>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1" name="5 CuadroTexto" hidden="1">
          <a:extLst>
            <a:ext uri="{FF2B5EF4-FFF2-40B4-BE49-F238E27FC236}">
              <a16:creationId xmlns="" xmlns:a16="http://schemas.microsoft.com/office/drawing/2014/main" id="{95DF1CC3-F2CC-411C-B96C-ABD293D80BE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2" name="5 CuadroTexto" hidden="1">
          <a:extLst>
            <a:ext uri="{FF2B5EF4-FFF2-40B4-BE49-F238E27FC236}">
              <a16:creationId xmlns="" xmlns:a16="http://schemas.microsoft.com/office/drawing/2014/main" id="{CAFC1798-11FA-46F0-89F3-9AD587604D9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3" name="5 CuadroTexto" hidden="1">
          <a:extLst>
            <a:ext uri="{FF2B5EF4-FFF2-40B4-BE49-F238E27FC236}">
              <a16:creationId xmlns="" xmlns:a16="http://schemas.microsoft.com/office/drawing/2014/main" id="{5C33FC86-34E2-44F3-A963-2E7713430B1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4" name="5 CuadroTexto" hidden="1">
          <a:extLst>
            <a:ext uri="{FF2B5EF4-FFF2-40B4-BE49-F238E27FC236}">
              <a16:creationId xmlns="" xmlns:a16="http://schemas.microsoft.com/office/drawing/2014/main" id="{96656079-2AB8-4251-A257-933EFAF71A0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5" name="5 CuadroTexto" hidden="1">
          <a:extLst>
            <a:ext uri="{FF2B5EF4-FFF2-40B4-BE49-F238E27FC236}">
              <a16:creationId xmlns="" xmlns:a16="http://schemas.microsoft.com/office/drawing/2014/main" id="{9488EF42-86C1-4ED9-BC9D-95BA3F4DF17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6" name="5 CuadroTexto" hidden="1">
          <a:extLst>
            <a:ext uri="{FF2B5EF4-FFF2-40B4-BE49-F238E27FC236}">
              <a16:creationId xmlns="" xmlns:a16="http://schemas.microsoft.com/office/drawing/2014/main" id="{0139BC36-0714-470C-84DB-49E59AC0340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7" name="5 CuadroTexto" hidden="1">
          <a:extLst>
            <a:ext uri="{FF2B5EF4-FFF2-40B4-BE49-F238E27FC236}">
              <a16:creationId xmlns="" xmlns:a16="http://schemas.microsoft.com/office/drawing/2014/main" id="{8577F6C0-7136-4DE4-A13D-575F47171B4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8" name="5 CuadroTexto" hidden="1">
          <a:extLst>
            <a:ext uri="{FF2B5EF4-FFF2-40B4-BE49-F238E27FC236}">
              <a16:creationId xmlns="" xmlns:a16="http://schemas.microsoft.com/office/drawing/2014/main" id="{EC31CE91-0A89-434B-99DB-2462ABD5BD7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39" name="5 CuadroTexto" hidden="1">
          <a:extLst>
            <a:ext uri="{FF2B5EF4-FFF2-40B4-BE49-F238E27FC236}">
              <a16:creationId xmlns="" xmlns:a16="http://schemas.microsoft.com/office/drawing/2014/main" id="{B3B7677D-C073-4F78-BD86-BDF4E663E60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0" name="5 CuadroTexto" hidden="1">
          <a:extLst>
            <a:ext uri="{FF2B5EF4-FFF2-40B4-BE49-F238E27FC236}">
              <a16:creationId xmlns="" xmlns:a16="http://schemas.microsoft.com/office/drawing/2014/main" id="{F26A0965-B3FA-41B5-BDBA-15B187FAC65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1" name="5 CuadroTexto" hidden="1">
          <a:extLst>
            <a:ext uri="{FF2B5EF4-FFF2-40B4-BE49-F238E27FC236}">
              <a16:creationId xmlns="" xmlns:a16="http://schemas.microsoft.com/office/drawing/2014/main" id="{E84A485C-6542-4AA2-8E0B-266D2734CF9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2" name="103 CuadroTexto" hidden="1">
          <a:extLst>
            <a:ext uri="{FF2B5EF4-FFF2-40B4-BE49-F238E27FC236}">
              <a16:creationId xmlns="" xmlns:a16="http://schemas.microsoft.com/office/drawing/2014/main" id="{108484E7-1FDF-4F81-A6B3-FBAB2007AAD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3" name="2 CuadroTexto" hidden="1">
          <a:extLst>
            <a:ext uri="{FF2B5EF4-FFF2-40B4-BE49-F238E27FC236}">
              <a16:creationId xmlns="" xmlns:a16="http://schemas.microsoft.com/office/drawing/2014/main" id="{62E6558E-2DB7-4E94-9223-E2B0E437E58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4" name="106 CuadroTexto" hidden="1">
          <a:extLst>
            <a:ext uri="{FF2B5EF4-FFF2-40B4-BE49-F238E27FC236}">
              <a16:creationId xmlns="" xmlns:a16="http://schemas.microsoft.com/office/drawing/2014/main" id="{EE6693E7-39F2-4333-B9A4-2960708DD24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5" name="2 CuadroTexto" hidden="1">
          <a:extLst>
            <a:ext uri="{FF2B5EF4-FFF2-40B4-BE49-F238E27FC236}">
              <a16:creationId xmlns="" xmlns:a16="http://schemas.microsoft.com/office/drawing/2014/main" id="{5B9BEC63-80C6-4867-9842-7B622BEFD408}"/>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6" name="5 CuadroTexto" hidden="1">
          <a:extLst>
            <a:ext uri="{FF2B5EF4-FFF2-40B4-BE49-F238E27FC236}">
              <a16:creationId xmlns="" xmlns:a16="http://schemas.microsoft.com/office/drawing/2014/main" id="{AD00DAC1-7D2D-4A22-8816-942CF592BEA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7" name="5 CuadroTexto" hidden="1">
          <a:extLst>
            <a:ext uri="{FF2B5EF4-FFF2-40B4-BE49-F238E27FC236}">
              <a16:creationId xmlns="" xmlns:a16="http://schemas.microsoft.com/office/drawing/2014/main" id="{3ED0F23D-B671-4342-BCBD-A2E5D809CAD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8" name="5 CuadroTexto" hidden="1">
          <a:extLst>
            <a:ext uri="{FF2B5EF4-FFF2-40B4-BE49-F238E27FC236}">
              <a16:creationId xmlns="" xmlns:a16="http://schemas.microsoft.com/office/drawing/2014/main" id="{0C1BDA99-4E82-4E14-A076-FB29D06DC236}"/>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49" name="5 CuadroTexto" hidden="1">
          <a:extLst>
            <a:ext uri="{FF2B5EF4-FFF2-40B4-BE49-F238E27FC236}">
              <a16:creationId xmlns="" xmlns:a16="http://schemas.microsoft.com/office/drawing/2014/main" id="{E972E369-35BE-4B3A-8177-C330BE9DB02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0" name="5 CuadroTexto" hidden="1">
          <a:extLst>
            <a:ext uri="{FF2B5EF4-FFF2-40B4-BE49-F238E27FC236}">
              <a16:creationId xmlns="" xmlns:a16="http://schemas.microsoft.com/office/drawing/2014/main" id="{13F83EA9-8B42-4BD5-80BD-B158889ACE6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1" name="5 CuadroTexto" hidden="1">
          <a:extLst>
            <a:ext uri="{FF2B5EF4-FFF2-40B4-BE49-F238E27FC236}">
              <a16:creationId xmlns="" xmlns:a16="http://schemas.microsoft.com/office/drawing/2014/main" id="{AF4FE726-6598-47EF-96C4-EC23BD44B71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2" name="5 CuadroTexto" hidden="1">
          <a:extLst>
            <a:ext uri="{FF2B5EF4-FFF2-40B4-BE49-F238E27FC236}">
              <a16:creationId xmlns="" xmlns:a16="http://schemas.microsoft.com/office/drawing/2014/main" id="{71227904-B8E6-42CB-BF78-4EED95A1AD57}"/>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3" name="5 CuadroTexto" hidden="1">
          <a:extLst>
            <a:ext uri="{FF2B5EF4-FFF2-40B4-BE49-F238E27FC236}">
              <a16:creationId xmlns="" xmlns:a16="http://schemas.microsoft.com/office/drawing/2014/main" id="{7A838272-A6A7-4A73-AAD9-A585AF78C00F}"/>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4" name="5 CuadroTexto" hidden="1">
          <a:extLst>
            <a:ext uri="{FF2B5EF4-FFF2-40B4-BE49-F238E27FC236}">
              <a16:creationId xmlns="" xmlns:a16="http://schemas.microsoft.com/office/drawing/2014/main" id="{49300713-E5A1-4E30-A2AD-6C7D7F2C540B}"/>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5" name="5 CuadroTexto" hidden="1">
          <a:extLst>
            <a:ext uri="{FF2B5EF4-FFF2-40B4-BE49-F238E27FC236}">
              <a16:creationId xmlns="" xmlns:a16="http://schemas.microsoft.com/office/drawing/2014/main" id="{01611610-7A7B-4976-81CD-9191FB6D7675}"/>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6" name="5 CuadroTexto" hidden="1">
          <a:extLst>
            <a:ext uri="{FF2B5EF4-FFF2-40B4-BE49-F238E27FC236}">
              <a16:creationId xmlns="" xmlns:a16="http://schemas.microsoft.com/office/drawing/2014/main" id="{3BF8B18C-BFFF-4FED-8DF5-AFCD5AF2832C}"/>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7" name="5 CuadroTexto" hidden="1">
          <a:extLst>
            <a:ext uri="{FF2B5EF4-FFF2-40B4-BE49-F238E27FC236}">
              <a16:creationId xmlns="" xmlns:a16="http://schemas.microsoft.com/office/drawing/2014/main" id="{14F37689-657B-4184-91A8-0A23E1F3BEDD}"/>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8" name="5 CuadroTexto" hidden="1">
          <a:extLst>
            <a:ext uri="{FF2B5EF4-FFF2-40B4-BE49-F238E27FC236}">
              <a16:creationId xmlns="" xmlns:a16="http://schemas.microsoft.com/office/drawing/2014/main" id="{21DF8B3A-DAC3-43E8-B310-4B4C48A99E49}"/>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59" name="5 CuadroTexto" hidden="1">
          <a:extLst>
            <a:ext uri="{FF2B5EF4-FFF2-40B4-BE49-F238E27FC236}">
              <a16:creationId xmlns="" xmlns:a16="http://schemas.microsoft.com/office/drawing/2014/main" id="{3B035444-ED8C-44AC-A134-6E104EF79A60}"/>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60" name="5 CuadroTexto" hidden="1">
          <a:extLst>
            <a:ext uri="{FF2B5EF4-FFF2-40B4-BE49-F238E27FC236}">
              <a16:creationId xmlns="" xmlns:a16="http://schemas.microsoft.com/office/drawing/2014/main" id="{8D9288FE-9F9A-48D2-AD84-731190C7DF1E}"/>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713</xdr:row>
      <xdr:rowOff>0</xdr:rowOff>
    </xdr:from>
    <xdr:ext cx="192120" cy="264560"/>
    <xdr:sp macro="" textlink="">
      <xdr:nvSpPr>
        <xdr:cNvPr id="4461" name="5 CuadroTexto" hidden="1">
          <a:extLst>
            <a:ext uri="{FF2B5EF4-FFF2-40B4-BE49-F238E27FC236}">
              <a16:creationId xmlns="" xmlns:a16="http://schemas.microsoft.com/office/drawing/2014/main" id="{A35E1C0E-DBA0-45DB-859F-BB7D68252B0A}"/>
            </a:ext>
          </a:extLst>
        </xdr:cNvPr>
        <xdr:cNvSpPr txBox="1"/>
      </xdr:nvSpPr>
      <xdr:spPr>
        <a:xfrm>
          <a:off x="1218565" y="1467516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2" name="255 CuadroTexto" hidden="1">
          <a:extLst>
            <a:ext uri="{FF2B5EF4-FFF2-40B4-BE49-F238E27FC236}">
              <a16:creationId xmlns="" xmlns:a16="http://schemas.microsoft.com/office/drawing/2014/main" id="{166B51A3-7463-4BB1-B766-32D767D8E78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3" name="256 CuadroTexto" hidden="1">
          <a:extLst>
            <a:ext uri="{FF2B5EF4-FFF2-40B4-BE49-F238E27FC236}">
              <a16:creationId xmlns="" xmlns:a16="http://schemas.microsoft.com/office/drawing/2014/main" id="{6C84FE49-2A47-4303-8871-F28226A0C27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4" name="5 CuadroTexto" hidden="1">
          <a:extLst>
            <a:ext uri="{FF2B5EF4-FFF2-40B4-BE49-F238E27FC236}">
              <a16:creationId xmlns="" xmlns:a16="http://schemas.microsoft.com/office/drawing/2014/main" id="{38BC7AC1-849D-4ECA-9CFB-EE5A895E78C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5" name="5 CuadroTexto" hidden="1">
          <a:extLst>
            <a:ext uri="{FF2B5EF4-FFF2-40B4-BE49-F238E27FC236}">
              <a16:creationId xmlns="" xmlns:a16="http://schemas.microsoft.com/office/drawing/2014/main" id="{47FF8490-8DF2-414D-A25A-AFDE3584651D}"/>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6" name="5 CuadroTexto" hidden="1">
          <a:extLst>
            <a:ext uri="{FF2B5EF4-FFF2-40B4-BE49-F238E27FC236}">
              <a16:creationId xmlns="" xmlns:a16="http://schemas.microsoft.com/office/drawing/2014/main" id="{3209950B-0821-4A2B-9441-D1AC1268B742}"/>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7" name="5 CuadroTexto" hidden="1">
          <a:extLst>
            <a:ext uri="{FF2B5EF4-FFF2-40B4-BE49-F238E27FC236}">
              <a16:creationId xmlns="" xmlns:a16="http://schemas.microsoft.com/office/drawing/2014/main" id="{9287FE6C-6E7E-44D9-BE26-D2093F01E531}"/>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8" name="5 CuadroTexto" hidden="1">
          <a:extLst>
            <a:ext uri="{FF2B5EF4-FFF2-40B4-BE49-F238E27FC236}">
              <a16:creationId xmlns="" xmlns:a16="http://schemas.microsoft.com/office/drawing/2014/main" id="{1966FDC9-B552-4B8A-B812-E4647BE8E412}"/>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69" name="5 CuadroTexto" hidden="1">
          <a:extLst>
            <a:ext uri="{FF2B5EF4-FFF2-40B4-BE49-F238E27FC236}">
              <a16:creationId xmlns="" xmlns:a16="http://schemas.microsoft.com/office/drawing/2014/main" id="{0B0AF3E4-4709-41DB-83EB-666BC0B75ED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0" name="5 CuadroTexto" hidden="1">
          <a:extLst>
            <a:ext uri="{FF2B5EF4-FFF2-40B4-BE49-F238E27FC236}">
              <a16:creationId xmlns="" xmlns:a16="http://schemas.microsoft.com/office/drawing/2014/main" id="{B52A7F35-DC70-4A91-8BB2-B7DE92C2284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1" name="5 CuadroTexto" hidden="1">
          <a:extLst>
            <a:ext uri="{FF2B5EF4-FFF2-40B4-BE49-F238E27FC236}">
              <a16:creationId xmlns="" xmlns:a16="http://schemas.microsoft.com/office/drawing/2014/main" id="{B7A1000C-085D-4B7E-82D0-783216EA3B8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2" name="5 CuadroTexto" hidden="1">
          <a:extLst>
            <a:ext uri="{FF2B5EF4-FFF2-40B4-BE49-F238E27FC236}">
              <a16:creationId xmlns="" xmlns:a16="http://schemas.microsoft.com/office/drawing/2014/main" id="{88EB486A-233E-47FE-B838-AB38C1B1C77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3" name="5 CuadroTexto" hidden="1">
          <a:extLst>
            <a:ext uri="{FF2B5EF4-FFF2-40B4-BE49-F238E27FC236}">
              <a16:creationId xmlns="" xmlns:a16="http://schemas.microsoft.com/office/drawing/2014/main" id="{92BFBAC6-1D9B-46D4-90E3-921FBC6ADF6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4" name="5 CuadroTexto" hidden="1">
          <a:extLst>
            <a:ext uri="{FF2B5EF4-FFF2-40B4-BE49-F238E27FC236}">
              <a16:creationId xmlns="" xmlns:a16="http://schemas.microsoft.com/office/drawing/2014/main" id="{60E6AE54-7096-4D63-A22E-8DF203742FD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5" name="5 CuadroTexto" hidden="1">
          <a:extLst>
            <a:ext uri="{FF2B5EF4-FFF2-40B4-BE49-F238E27FC236}">
              <a16:creationId xmlns="" xmlns:a16="http://schemas.microsoft.com/office/drawing/2014/main" id="{D15AF7F1-ADCB-47B9-B29B-5B449A2C497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6" name="5 CuadroTexto" hidden="1">
          <a:extLst>
            <a:ext uri="{FF2B5EF4-FFF2-40B4-BE49-F238E27FC236}">
              <a16:creationId xmlns="" xmlns:a16="http://schemas.microsoft.com/office/drawing/2014/main" id="{4672B601-9F8B-49B2-A7FE-AD20D305C3E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7" name="5 CuadroTexto" hidden="1">
          <a:extLst>
            <a:ext uri="{FF2B5EF4-FFF2-40B4-BE49-F238E27FC236}">
              <a16:creationId xmlns="" xmlns:a16="http://schemas.microsoft.com/office/drawing/2014/main" id="{5F4E0B05-2839-45DE-B035-3E7D55AC415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8" name="5 CuadroTexto" hidden="1">
          <a:extLst>
            <a:ext uri="{FF2B5EF4-FFF2-40B4-BE49-F238E27FC236}">
              <a16:creationId xmlns="" xmlns:a16="http://schemas.microsoft.com/office/drawing/2014/main" id="{33F29104-E041-4C0A-B3E4-F504775039A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79" name="5 CuadroTexto" hidden="1">
          <a:extLst>
            <a:ext uri="{FF2B5EF4-FFF2-40B4-BE49-F238E27FC236}">
              <a16:creationId xmlns="" xmlns:a16="http://schemas.microsoft.com/office/drawing/2014/main" id="{6B93D81C-4539-4EAB-9090-E245365062B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0" name="5 CuadroTexto" hidden="1">
          <a:extLst>
            <a:ext uri="{FF2B5EF4-FFF2-40B4-BE49-F238E27FC236}">
              <a16:creationId xmlns="" xmlns:a16="http://schemas.microsoft.com/office/drawing/2014/main" id="{9B270197-52D5-4D85-A1AA-355C5E9A347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1" name="5 CuadroTexto" hidden="1">
          <a:extLst>
            <a:ext uri="{FF2B5EF4-FFF2-40B4-BE49-F238E27FC236}">
              <a16:creationId xmlns="" xmlns:a16="http://schemas.microsoft.com/office/drawing/2014/main" id="{A3C4566B-FCB9-452D-BCDF-957FB1CDDA0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2" name="5 CuadroTexto" hidden="1">
          <a:extLst>
            <a:ext uri="{FF2B5EF4-FFF2-40B4-BE49-F238E27FC236}">
              <a16:creationId xmlns="" xmlns:a16="http://schemas.microsoft.com/office/drawing/2014/main" id="{6AE5008F-4E73-4FED-BE7B-D44351E50BD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3" name="5 CuadroTexto" hidden="1">
          <a:extLst>
            <a:ext uri="{FF2B5EF4-FFF2-40B4-BE49-F238E27FC236}">
              <a16:creationId xmlns="" xmlns:a16="http://schemas.microsoft.com/office/drawing/2014/main" id="{48569CEE-0977-4B48-B901-992C0CC5EA2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4" name="5 CuadroTexto" hidden="1">
          <a:extLst>
            <a:ext uri="{FF2B5EF4-FFF2-40B4-BE49-F238E27FC236}">
              <a16:creationId xmlns="" xmlns:a16="http://schemas.microsoft.com/office/drawing/2014/main" id="{A7B9B510-F417-4C41-8B64-6D86E5245FB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5" name="5 CuadroTexto" hidden="1">
          <a:extLst>
            <a:ext uri="{FF2B5EF4-FFF2-40B4-BE49-F238E27FC236}">
              <a16:creationId xmlns="" xmlns:a16="http://schemas.microsoft.com/office/drawing/2014/main" id="{A3A73776-18B2-4995-9919-CAC1A08A18F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6" name="5 CuadroTexto" hidden="1">
          <a:extLst>
            <a:ext uri="{FF2B5EF4-FFF2-40B4-BE49-F238E27FC236}">
              <a16:creationId xmlns="" xmlns:a16="http://schemas.microsoft.com/office/drawing/2014/main" id="{7988BC45-5912-4752-9D99-0B4E149684E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7" name="5 CuadroTexto" hidden="1">
          <a:extLst>
            <a:ext uri="{FF2B5EF4-FFF2-40B4-BE49-F238E27FC236}">
              <a16:creationId xmlns="" xmlns:a16="http://schemas.microsoft.com/office/drawing/2014/main" id="{D39C0B60-C133-443D-8714-FFC99114934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8" name="5 CuadroTexto" hidden="1">
          <a:extLst>
            <a:ext uri="{FF2B5EF4-FFF2-40B4-BE49-F238E27FC236}">
              <a16:creationId xmlns="" xmlns:a16="http://schemas.microsoft.com/office/drawing/2014/main" id="{2EC78EC0-4147-420F-A4B4-CE0817C3CDC2}"/>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89" name="5 CuadroTexto" hidden="1">
          <a:extLst>
            <a:ext uri="{FF2B5EF4-FFF2-40B4-BE49-F238E27FC236}">
              <a16:creationId xmlns="" xmlns:a16="http://schemas.microsoft.com/office/drawing/2014/main" id="{851285FB-68D0-4663-B455-D89638AAF91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0" name="5 CuadroTexto" hidden="1">
          <a:extLst>
            <a:ext uri="{FF2B5EF4-FFF2-40B4-BE49-F238E27FC236}">
              <a16:creationId xmlns="" xmlns:a16="http://schemas.microsoft.com/office/drawing/2014/main" id="{7C864DFC-71C6-4F69-A49B-6537BE11569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1" name="5 CuadroTexto" hidden="1">
          <a:extLst>
            <a:ext uri="{FF2B5EF4-FFF2-40B4-BE49-F238E27FC236}">
              <a16:creationId xmlns="" xmlns:a16="http://schemas.microsoft.com/office/drawing/2014/main" id="{2676B5ED-F6A5-42EF-94F0-0DC413E3AD4F}"/>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2" name="5 CuadroTexto" hidden="1">
          <a:extLst>
            <a:ext uri="{FF2B5EF4-FFF2-40B4-BE49-F238E27FC236}">
              <a16:creationId xmlns="" xmlns:a16="http://schemas.microsoft.com/office/drawing/2014/main" id="{593067C2-E7D5-41AD-9E32-B2215979FF7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3" name="5 CuadroTexto" hidden="1">
          <a:extLst>
            <a:ext uri="{FF2B5EF4-FFF2-40B4-BE49-F238E27FC236}">
              <a16:creationId xmlns="" xmlns:a16="http://schemas.microsoft.com/office/drawing/2014/main" id="{2C32B001-3DBB-443A-A679-266BB023CE0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4" name="5 CuadroTexto" hidden="1">
          <a:extLst>
            <a:ext uri="{FF2B5EF4-FFF2-40B4-BE49-F238E27FC236}">
              <a16:creationId xmlns="" xmlns:a16="http://schemas.microsoft.com/office/drawing/2014/main" id="{C0CCA2B8-5150-43B4-B5EE-4C4457F3629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5" name="5 CuadroTexto" hidden="1">
          <a:extLst>
            <a:ext uri="{FF2B5EF4-FFF2-40B4-BE49-F238E27FC236}">
              <a16:creationId xmlns="" xmlns:a16="http://schemas.microsoft.com/office/drawing/2014/main" id="{EBE3C392-17A2-465A-86C3-4D995205FD1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6" name="2 CuadroTexto" hidden="1">
          <a:extLst>
            <a:ext uri="{FF2B5EF4-FFF2-40B4-BE49-F238E27FC236}">
              <a16:creationId xmlns="" xmlns:a16="http://schemas.microsoft.com/office/drawing/2014/main" id="{6EA0C9C6-99BC-4354-BAA6-B2503E389835}"/>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7" name="5 CuadroTexto" hidden="1">
          <a:extLst>
            <a:ext uri="{FF2B5EF4-FFF2-40B4-BE49-F238E27FC236}">
              <a16:creationId xmlns="" xmlns:a16="http://schemas.microsoft.com/office/drawing/2014/main" id="{7EBB51CD-C40C-4F0D-8FC4-31F095F63EE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8" name="5 CuadroTexto" hidden="1">
          <a:extLst>
            <a:ext uri="{FF2B5EF4-FFF2-40B4-BE49-F238E27FC236}">
              <a16:creationId xmlns="" xmlns:a16="http://schemas.microsoft.com/office/drawing/2014/main" id="{2194F26C-65ED-4770-B3D0-5C7A5E43865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499" name="5 CuadroTexto" hidden="1">
          <a:extLst>
            <a:ext uri="{FF2B5EF4-FFF2-40B4-BE49-F238E27FC236}">
              <a16:creationId xmlns="" xmlns:a16="http://schemas.microsoft.com/office/drawing/2014/main" id="{6423F87E-92D3-452C-9133-9AC71435769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0" name="5 CuadroTexto" hidden="1">
          <a:extLst>
            <a:ext uri="{FF2B5EF4-FFF2-40B4-BE49-F238E27FC236}">
              <a16:creationId xmlns="" xmlns:a16="http://schemas.microsoft.com/office/drawing/2014/main" id="{4CC2BB25-5E17-4329-84C9-A7A048F87E63}"/>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1" name="5 CuadroTexto" hidden="1">
          <a:extLst>
            <a:ext uri="{FF2B5EF4-FFF2-40B4-BE49-F238E27FC236}">
              <a16:creationId xmlns="" xmlns:a16="http://schemas.microsoft.com/office/drawing/2014/main" id="{2103FDC0-F519-407C-805E-5B1E965A6F6D}"/>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2" name="5 CuadroTexto" hidden="1">
          <a:extLst>
            <a:ext uri="{FF2B5EF4-FFF2-40B4-BE49-F238E27FC236}">
              <a16:creationId xmlns="" xmlns:a16="http://schemas.microsoft.com/office/drawing/2014/main" id="{6CD23273-80BE-4AD6-87D6-126CF387105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3" name="5 CuadroTexto" hidden="1">
          <a:extLst>
            <a:ext uri="{FF2B5EF4-FFF2-40B4-BE49-F238E27FC236}">
              <a16:creationId xmlns="" xmlns:a16="http://schemas.microsoft.com/office/drawing/2014/main" id="{8EEA3C38-0DD5-478A-945D-DF8F70A749A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4" name="5 CuadroTexto" hidden="1">
          <a:extLst>
            <a:ext uri="{FF2B5EF4-FFF2-40B4-BE49-F238E27FC236}">
              <a16:creationId xmlns="" xmlns:a16="http://schemas.microsoft.com/office/drawing/2014/main" id="{967E7590-4AFD-4805-B186-2F20524CFD2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5" name="5 CuadroTexto" hidden="1">
          <a:extLst>
            <a:ext uri="{FF2B5EF4-FFF2-40B4-BE49-F238E27FC236}">
              <a16:creationId xmlns="" xmlns:a16="http://schemas.microsoft.com/office/drawing/2014/main" id="{369119D8-F20F-47E2-842F-0C345008777E}"/>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6" name="5 CuadroTexto" hidden="1">
          <a:extLst>
            <a:ext uri="{FF2B5EF4-FFF2-40B4-BE49-F238E27FC236}">
              <a16:creationId xmlns="" xmlns:a16="http://schemas.microsoft.com/office/drawing/2014/main" id="{53C81AA2-DE74-431F-B156-33A00EC66001}"/>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7" name="5 CuadroTexto" hidden="1">
          <a:extLst>
            <a:ext uri="{FF2B5EF4-FFF2-40B4-BE49-F238E27FC236}">
              <a16:creationId xmlns="" xmlns:a16="http://schemas.microsoft.com/office/drawing/2014/main" id="{B0BFD12B-3417-4C14-AA3B-384178AEEB11}"/>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8" name="5 CuadroTexto" hidden="1">
          <a:extLst>
            <a:ext uri="{FF2B5EF4-FFF2-40B4-BE49-F238E27FC236}">
              <a16:creationId xmlns="" xmlns:a16="http://schemas.microsoft.com/office/drawing/2014/main" id="{C402AD55-E404-4CC0-B872-0CDF5B7F71F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09" name="5 CuadroTexto" hidden="1">
          <a:extLst>
            <a:ext uri="{FF2B5EF4-FFF2-40B4-BE49-F238E27FC236}">
              <a16:creationId xmlns="" xmlns:a16="http://schemas.microsoft.com/office/drawing/2014/main" id="{A5166C7E-0AAE-4645-B521-97069E07457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0" name="5 CuadroTexto" hidden="1">
          <a:extLst>
            <a:ext uri="{FF2B5EF4-FFF2-40B4-BE49-F238E27FC236}">
              <a16:creationId xmlns="" xmlns:a16="http://schemas.microsoft.com/office/drawing/2014/main" id="{4118E539-1102-4885-8E39-09EFDA96B2A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1" name="5 CuadroTexto" hidden="1">
          <a:extLst>
            <a:ext uri="{FF2B5EF4-FFF2-40B4-BE49-F238E27FC236}">
              <a16:creationId xmlns="" xmlns:a16="http://schemas.microsoft.com/office/drawing/2014/main" id="{016CF89E-B3F3-43D5-9A13-90AA2106930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2" name="5 CuadroTexto" hidden="1">
          <a:extLst>
            <a:ext uri="{FF2B5EF4-FFF2-40B4-BE49-F238E27FC236}">
              <a16:creationId xmlns="" xmlns:a16="http://schemas.microsoft.com/office/drawing/2014/main" id="{29AD8EDC-0BB4-4A24-AAF0-6BC07581C24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3" name="5 CuadroTexto" hidden="1">
          <a:extLst>
            <a:ext uri="{FF2B5EF4-FFF2-40B4-BE49-F238E27FC236}">
              <a16:creationId xmlns="" xmlns:a16="http://schemas.microsoft.com/office/drawing/2014/main" id="{5A690010-DC82-4351-B7B1-CEDEDC3479A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4" name="5 CuadroTexto" hidden="1">
          <a:extLst>
            <a:ext uri="{FF2B5EF4-FFF2-40B4-BE49-F238E27FC236}">
              <a16:creationId xmlns="" xmlns:a16="http://schemas.microsoft.com/office/drawing/2014/main" id="{826AAF2C-528C-45C1-BB61-78B2A91F39E6}"/>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5" name="308 CuadroTexto" hidden="1">
          <a:extLst>
            <a:ext uri="{FF2B5EF4-FFF2-40B4-BE49-F238E27FC236}">
              <a16:creationId xmlns="" xmlns:a16="http://schemas.microsoft.com/office/drawing/2014/main" id="{F0C06D0F-6358-430F-B5E1-751C6B37E2B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6" name="2 CuadroTexto" hidden="1">
          <a:extLst>
            <a:ext uri="{FF2B5EF4-FFF2-40B4-BE49-F238E27FC236}">
              <a16:creationId xmlns="" xmlns:a16="http://schemas.microsoft.com/office/drawing/2014/main" id="{2D30EFD9-F27D-43A9-A1D9-089CC1C7103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7" name="310 CuadroTexto" hidden="1">
          <a:extLst>
            <a:ext uri="{FF2B5EF4-FFF2-40B4-BE49-F238E27FC236}">
              <a16:creationId xmlns="" xmlns:a16="http://schemas.microsoft.com/office/drawing/2014/main" id="{30C59962-9212-480B-8B91-8C6DEA8B09F9}"/>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8" name="2 CuadroTexto" hidden="1">
          <a:extLst>
            <a:ext uri="{FF2B5EF4-FFF2-40B4-BE49-F238E27FC236}">
              <a16:creationId xmlns="" xmlns:a16="http://schemas.microsoft.com/office/drawing/2014/main" id="{F8F81E9E-B3BC-4F1B-A295-32378C691FAC}"/>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19" name="5 CuadroTexto" hidden="1">
          <a:extLst>
            <a:ext uri="{FF2B5EF4-FFF2-40B4-BE49-F238E27FC236}">
              <a16:creationId xmlns="" xmlns:a16="http://schemas.microsoft.com/office/drawing/2014/main" id="{4D3B89B2-9159-4678-A25C-E7ABE778525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0" name="5 CuadroTexto" hidden="1">
          <a:extLst>
            <a:ext uri="{FF2B5EF4-FFF2-40B4-BE49-F238E27FC236}">
              <a16:creationId xmlns="" xmlns:a16="http://schemas.microsoft.com/office/drawing/2014/main" id="{D7FF49CF-CA00-4E36-BC51-B9064454C93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1" name="5 CuadroTexto" hidden="1">
          <a:extLst>
            <a:ext uri="{FF2B5EF4-FFF2-40B4-BE49-F238E27FC236}">
              <a16:creationId xmlns="" xmlns:a16="http://schemas.microsoft.com/office/drawing/2014/main" id="{15C9ACE0-406A-432F-9B1B-6D9B04E25961}"/>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2" name="5 CuadroTexto" hidden="1">
          <a:extLst>
            <a:ext uri="{FF2B5EF4-FFF2-40B4-BE49-F238E27FC236}">
              <a16:creationId xmlns="" xmlns:a16="http://schemas.microsoft.com/office/drawing/2014/main" id="{8D5BEA47-BE05-442D-9DE3-FA1DE116B86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3" name="5 CuadroTexto" hidden="1">
          <a:extLst>
            <a:ext uri="{FF2B5EF4-FFF2-40B4-BE49-F238E27FC236}">
              <a16:creationId xmlns="" xmlns:a16="http://schemas.microsoft.com/office/drawing/2014/main" id="{3AEB35CE-1857-4C45-9597-1DFC2C98CDE1}"/>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4" name="5 CuadroTexto" hidden="1">
          <a:extLst>
            <a:ext uri="{FF2B5EF4-FFF2-40B4-BE49-F238E27FC236}">
              <a16:creationId xmlns="" xmlns:a16="http://schemas.microsoft.com/office/drawing/2014/main" id="{F5006712-2FB3-45DC-88DD-5031F4E7BD6B}"/>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5" name="5 CuadroTexto" hidden="1">
          <a:extLst>
            <a:ext uri="{FF2B5EF4-FFF2-40B4-BE49-F238E27FC236}">
              <a16:creationId xmlns="" xmlns:a16="http://schemas.microsoft.com/office/drawing/2014/main" id="{D3CC2A1E-E1F1-4D97-A685-83E76BEE6BB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6" name="5 CuadroTexto" hidden="1">
          <a:extLst>
            <a:ext uri="{FF2B5EF4-FFF2-40B4-BE49-F238E27FC236}">
              <a16:creationId xmlns="" xmlns:a16="http://schemas.microsoft.com/office/drawing/2014/main" id="{3630136A-4DDF-4E66-86BD-EF5FEC59E1E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7" name="5 CuadroTexto" hidden="1">
          <a:extLst>
            <a:ext uri="{FF2B5EF4-FFF2-40B4-BE49-F238E27FC236}">
              <a16:creationId xmlns="" xmlns:a16="http://schemas.microsoft.com/office/drawing/2014/main" id="{B0754887-C2C3-4417-92D1-293926987337}"/>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8" name="5 CuadroTexto" hidden="1">
          <a:extLst>
            <a:ext uri="{FF2B5EF4-FFF2-40B4-BE49-F238E27FC236}">
              <a16:creationId xmlns="" xmlns:a16="http://schemas.microsoft.com/office/drawing/2014/main" id="{12E5B4C2-8A24-4662-B749-ECA54EBD6BF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29" name="5 CuadroTexto" hidden="1">
          <a:extLst>
            <a:ext uri="{FF2B5EF4-FFF2-40B4-BE49-F238E27FC236}">
              <a16:creationId xmlns="" xmlns:a16="http://schemas.microsoft.com/office/drawing/2014/main" id="{13FE18C9-01EF-47A3-800D-E2676046D878}"/>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30" name="5 CuadroTexto" hidden="1">
          <a:extLst>
            <a:ext uri="{FF2B5EF4-FFF2-40B4-BE49-F238E27FC236}">
              <a16:creationId xmlns="" xmlns:a16="http://schemas.microsoft.com/office/drawing/2014/main" id="{286B419F-678C-47C7-AA49-D6EB29E60DC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31" name="5 CuadroTexto" hidden="1">
          <a:extLst>
            <a:ext uri="{FF2B5EF4-FFF2-40B4-BE49-F238E27FC236}">
              <a16:creationId xmlns="" xmlns:a16="http://schemas.microsoft.com/office/drawing/2014/main" id="{1E01B9B8-473B-4C1D-966B-DE5D8D3147D0}"/>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32" name="5 CuadroTexto" hidden="1">
          <a:extLst>
            <a:ext uri="{FF2B5EF4-FFF2-40B4-BE49-F238E27FC236}">
              <a16:creationId xmlns="" xmlns:a16="http://schemas.microsoft.com/office/drawing/2014/main" id="{F121C131-7391-4281-81A3-A2FC11F9DD82}"/>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33" name="5 CuadroTexto" hidden="1">
          <a:extLst>
            <a:ext uri="{FF2B5EF4-FFF2-40B4-BE49-F238E27FC236}">
              <a16:creationId xmlns="" xmlns:a16="http://schemas.microsoft.com/office/drawing/2014/main" id="{487D7C9A-0404-44D9-854D-0AF568465924}"/>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594995</xdr:colOff>
      <xdr:row>713</xdr:row>
      <xdr:rowOff>0</xdr:rowOff>
    </xdr:from>
    <xdr:ext cx="184731" cy="264560"/>
    <xdr:sp macro="" textlink="">
      <xdr:nvSpPr>
        <xdr:cNvPr id="4534" name="5 CuadroTexto" hidden="1">
          <a:extLst>
            <a:ext uri="{FF2B5EF4-FFF2-40B4-BE49-F238E27FC236}">
              <a16:creationId xmlns="" xmlns:a16="http://schemas.microsoft.com/office/drawing/2014/main" id="{F6B7CF4B-8117-4C3A-B2A9-8700368B789A}"/>
            </a:ext>
          </a:extLst>
        </xdr:cNvPr>
        <xdr:cNvSpPr txBox="1"/>
      </xdr:nvSpPr>
      <xdr:spPr>
        <a:xfrm>
          <a:off x="1156970" y="1467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35" name="1 CuadroTexto" hidden="1">
          <a:extLst>
            <a:ext uri="{FF2B5EF4-FFF2-40B4-BE49-F238E27FC236}">
              <a16:creationId xmlns="" xmlns:a16="http://schemas.microsoft.com/office/drawing/2014/main" id="{ED9B8E1E-D1FB-4536-A7D5-F5E730022C1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36" name="3 CuadroTexto" hidden="1">
          <a:extLst>
            <a:ext uri="{FF2B5EF4-FFF2-40B4-BE49-F238E27FC236}">
              <a16:creationId xmlns="" xmlns:a16="http://schemas.microsoft.com/office/drawing/2014/main" id="{D722D0EF-D5D1-454A-A205-68528422C99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37" name="5 CuadroTexto" hidden="1">
          <a:extLst>
            <a:ext uri="{FF2B5EF4-FFF2-40B4-BE49-F238E27FC236}">
              <a16:creationId xmlns="" xmlns:a16="http://schemas.microsoft.com/office/drawing/2014/main" id="{ACF650A7-BA7A-4251-AD3D-E856D9D293B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38" name="5 CuadroTexto" hidden="1">
          <a:extLst>
            <a:ext uri="{FF2B5EF4-FFF2-40B4-BE49-F238E27FC236}">
              <a16:creationId xmlns="" xmlns:a16="http://schemas.microsoft.com/office/drawing/2014/main" id="{52086C72-16F8-400F-91E8-F4A324FB8177}"/>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39" name="5 CuadroTexto" hidden="1">
          <a:extLst>
            <a:ext uri="{FF2B5EF4-FFF2-40B4-BE49-F238E27FC236}">
              <a16:creationId xmlns="" xmlns:a16="http://schemas.microsoft.com/office/drawing/2014/main" id="{3958D1D9-AC1B-43BC-B547-0439C56FB1B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0" name="5 CuadroTexto" hidden="1">
          <a:extLst>
            <a:ext uri="{FF2B5EF4-FFF2-40B4-BE49-F238E27FC236}">
              <a16:creationId xmlns="" xmlns:a16="http://schemas.microsoft.com/office/drawing/2014/main" id="{1FC13801-D0EC-4653-A9D5-259AC18C25F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1" name="5 CuadroTexto" hidden="1">
          <a:extLst>
            <a:ext uri="{FF2B5EF4-FFF2-40B4-BE49-F238E27FC236}">
              <a16:creationId xmlns="" xmlns:a16="http://schemas.microsoft.com/office/drawing/2014/main" id="{7E8B2C28-B2D4-4D9E-8563-32FBC4672BB7}"/>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2" name="5 CuadroTexto" hidden="1">
          <a:extLst>
            <a:ext uri="{FF2B5EF4-FFF2-40B4-BE49-F238E27FC236}">
              <a16:creationId xmlns="" xmlns:a16="http://schemas.microsoft.com/office/drawing/2014/main" id="{D29DBAF6-35AE-400F-9784-BDF5D48B521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3" name="5 CuadroTexto" hidden="1">
          <a:extLst>
            <a:ext uri="{FF2B5EF4-FFF2-40B4-BE49-F238E27FC236}">
              <a16:creationId xmlns="" xmlns:a16="http://schemas.microsoft.com/office/drawing/2014/main" id="{2ADC33B5-A26E-44FE-B969-C742DC450E2E}"/>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4" name="5 CuadroTexto" hidden="1">
          <a:extLst>
            <a:ext uri="{FF2B5EF4-FFF2-40B4-BE49-F238E27FC236}">
              <a16:creationId xmlns="" xmlns:a16="http://schemas.microsoft.com/office/drawing/2014/main" id="{2A7DD651-A414-4FE6-936D-D22DADF7639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5" name="5 CuadroTexto" hidden="1">
          <a:extLst>
            <a:ext uri="{FF2B5EF4-FFF2-40B4-BE49-F238E27FC236}">
              <a16:creationId xmlns="" xmlns:a16="http://schemas.microsoft.com/office/drawing/2014/main" id="{9C964791-7D95-4C24-B68F-1877803E604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6" name="5 CuadroTexto" hidden="1">
          <a:extLst>
            <a:ext uri="{FF2B5EF4-FFF2-40B4-BE49-F238E27FC236}">
              <a16:creationId xmlns="" xmlns:a16="http://schemas.microsoft.com/office/drawing/2014/main" id="{D7ED41DA-DB52-4952-BBEE-F799647FD76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7" name="5 CuadroTexto" hidden="1">
          <a:extLst>
            <a:ext uri="{FF2B5EF4-FFF2-40B4-BE49-F238E27FC236}">
              <a16:creationId xmlns="" xmlns:a16="http://schemas.microsoft.com/office/drawing/2014/main" id="{D33CEE7A-02EC-4947-85A8-AA0A92CAA2E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8" name="5 CuadroTexto" hidden="1">
          <a:extLst>
            <a:ext uri="{FF2B5EF4-FFF2-40B4-BE49-F238E27FC236}">
              <a16:creationId xmlns="" xmlns:a16="http://schemas.microsoft.com/office/drawing/2014/main" id="{C309AEC4-C5B2-4A02-BE8E-0A3CF769913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49" name="5 CuadroTexto" hidden="1">
          <a:extLst>
            <a:ext uri="{FF2B5EF4-FFF2-40B4-BE49-F238E27FC236}">
              <a16:creationId xmlns="" xmlns:a16="http://schemas.microsoft.com/office/drawing/2014/main" id="{2D445C39-356A-40C4-AAF2-F06BBB2E1CC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0" name="5 CuadroTexto" hidden="1">
          <a:extLst>
            <a:ext uri="{FF2B5EF4-FFF2-40B4-BE49-F238E27FC236}">
              <a16:creationId xmlns="" xmlns:a16="http://schemas.microsoft.com/office/drawing/2014/main" id="{8EBEDDAC-ED27-4BDA-A0E4-EE72FA07748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1" name="5 CuadroTexto" hidden="1">
          <a:extLst>
            <a:ext uri="{FF2B5EF4-FFF2-40B4-BE49-F238E27FC236}">
              <a16:creationId xmlns="" xmlns:a16="http://schemas.microsoft.com/office/drawing/2014/main" id="{D6D45463-3AA1-4965-B65B-CB7B8B3BAF87}"/>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2" name="5 CuadroTexto" hidden="1">
          <a:extLst>
            <a:ext uri="{FF2B5EF4-FFF2-40B4-BE49-F238E27FC236}">
              <a16:creationId xmlns="" xmlns:a16="http://schemas.microsoft.com/office/drawing/2014/main" id="{C3DA856F-2DC6-4277-A254-6B8C60EFFA99}"/>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3" name="5 CuadroTexto" hidden="1">
          <a:extLst>
            <a:ext uri="{FF2B5EF4-FFF2-40B4-BE49-F238E27FC236}">
              <a16:creationId xmlns="" xmlns:a16="http://schemas.microsoft.com/office/drawing/2014/main" id="{12046CFC-C9FD-4D58-9EF4-03B9079F3E5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4" name="5 CuadroTexto" hidden="1">
          <a:extLst>
            <a:ext uri="{FF2B5EF4-FFF2-40B4-BE49-F238E27FC236}">
              <a16:creationId xmlns="" xmlns:a16="http://schemas.microsoft.com/office/drawing/2014/main" id="{A87F514F-E826-4E1A-B448-38F901015F7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5" name="5 CuadroTexto" hidden="1">
          <a:extLst>
            <a:ext uri="{FF2B5EF4-FFF2-40B4-BE49-F238E27FC236}">
              <a16:creationId xmlns="" xmlns:a16="http://schemas.microsoft.com/office/drawing/2014/main" id="{3E365AF6-8B7C-4B29-AF34-E161E64D5FC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6" name="5 CuadroTexto" hidden="1">
          <a:extLst>
            <a:ext uri="{FF2B5EF4-FFF2-40B4-BE49-F238E27FC236}">
              <a16:creationId xmlns="" xmlns:a16="http://schemas.microsoft.com/office/drawing/2014/main" id="{8517F846-7823-49DF-BA23-7C4DAB73FAA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7" name="5 CuadroTexto" hidden="1">
          <a:extLst>
            <a:ext uri="{FF2B5EF4-FFF2-40B4-BE49-F238E27FC236}">
              <a16:creationId xmlns="" xmlns:a16="http://schemas.microsoft.com/office/drawing/2014/main" id="{E06F7B06-87DD-46C3-BB35-10AB7007704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8" name="5 CuadroTexto" hidden="1">
          <a:extLst>
            <a:ext uri="{FF2B5EF4-FFF2-40B4-BE49-F238E27FC236}">
              <a16:creationId xmlns="" xmlns:a16="http://schemas.microsoft.com/office/drawing/2014/main" id="{D18ACA72-FDD2-4C2F-B55E-167C263D182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59" name="5 CuadroTexto" hidden="1">
          <a:extLst>
            <a:ext uri="{FF2B5EF4-FFF2-40B4-BE49-F238E27FC236}">
              <a16:creationId xmlns="" xmlns:a16="http://schemas.microsoft.com/office/drawing/2014/main" id="{62352ABE-04AE-4A4B-8D02-83A0BD9507E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0" name="5 CuadroTexto" hidden="1">
          <a:extLst>
            <a:ext uri="{FF2B5EF4-FFF2-40B4-BE49-F238E27FC236}">
              <a16:creationId xmlns="" xmlns:a16="http://schemas.microsoft.com/office/drawing/2014/main" id="{CBB4E41A-4140-4377-AC3D-FA8527399E1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1" name="5 CuadroTexto" hidden="1">
          <a:extLst>
            <a:ext uri="{FF2B5EF4-FFF2-40B4-BE49-F238E27FC236}">
              <a16:creationId xmlns="" xmlns:a16="http://schemas.microsoft.com/office/drawing/2014/main" id="{7ADCBF22-1FE9-40E7-B91B-F0D029EDE4B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2" name="5 CuadroTexto" hidden="1">
          <a:extLst>
            <a:ext uri="{FF2B5EF4-FFF2-40B4-BE49-F238E27FC236}">
              <a16:creationId xmlns="" xmlns:a16="http://schemas.microsoft.com/office/drawing/2014/main" id="{053407C5-2F3F-42B0-97C4-461749508F7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3" name="5 CuadroTexto" hidden="1">
          <a:extLst>
            <a:ext uri="{FF2B5EF4-FFF2-40B4-BE49-F238E27FC236}">
              <a16:creationId xmlns="" xmlns:a16="http://schemas.microsoft.com/office/drawing/2014/main" id="{852600EB-312A-4FD8-9AA6-46CCFD3A216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4" name="5 CuadroTexto" hidden="1">
          <a:extLst>
            <a:ext uri="{FF2B5EF4-FFF2-40B4-BE49-F238E27FC236}">
              <a16:creationId xmlns="" xmlns:a16="http://schemas.microsoft.com/office/drawing/2014/main" id="{45997A17-FB5E-45A4-9A3C-67B0C7B9A2C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5" name="5 CuadroTexto" hidden="1">
          <a:extLst>
            <a:ext uri="{FF2B5EF4-FFF2-40B4-BE49-F238E27FC236}">
              <a16:creationId xmlns="" xmlns:a16="http://schemas.microsoft.com/office/drawing/2014/main" id="{D6871E20-3BCC-48B9-86FB-E19155F6CD50}"/>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6" name="5 CuadroTexto" hidden="1">
          <a:extLst>
            <a:ext uri="{FF2B5EF4-FFF2-40B4-BE49-F238E27FC236}">
              <a16:creationId xmlns="" xmlns:a16="http://schemas.microsoft.com/office/drawing/2014/main" id="{F6104BFB-5BE7-475A-9A92-3F1B138D7831}"/>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7" name="5 CuadroTexto" hidden="1">
          <a:extLst>
            <a:ext uri="{FF2B5EF4-FFF2-40B4-BE49-F238E27FC236}">
              <a16:creationId xmlns="" xmlns:a16="http://schemas.microsoft.com/office/drawing/2014/main" id="{C1418469-3F5B-473F-89F8-C6380E494FA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8" name="5 CuadroTexto" hidden="1">
          <a:extLst>
            <a:ext uri="{FF2B5EF4-FFF2-40B4-BE49-F238E27FC236}">
              <a16:creationId xmlns="" xmlns:a16="http://schemas.microsoft.com/office/drawing/2014/main" id="{1C9FDF4B-35FB-46BF-A278-B38E4F46B05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69" name="2 CuadroTexto" hidden="1">
          <a:extLst>
            <a:ext uri="{FF2B5EF4-FFF2-40B4-BE49-F238E27FC236}">
              <a16:creationId xmlns="" xmlns:a16="http://schemas.microsoft.com/office/drawing/2014/main" id="{3A8B4174-162D-414D-910E-BD46CCC2389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0" name="5 CuadroTexto" hidden="1">
          <a:extLst>
            <a:ext uri="{FF2B5EF4-FFF2-40B4-BE49-F238E27FC236}">
              <a16:creationId xmlns="" xmlns:a16="http://schemas.microsoft.com/office/drawing/2014/main" id="{7D0A2EF2-A69D-445C-997F-A5F9B60709F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1" name="5 CuadroTexto" hidden="1">
          <a:extLst>
            <a:ext uri="{FF2B5EF4-FFF2-40B4-BE49-F238E27FC236}">
              <a16:creationId xmlns="" xmlns:a16="http://schemas.microsoft.com/office/drawing/2014/main" id="{4A85ADF6-57DF-4ABB-8300-1818595F497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2" name="5 CuadroTexto" hidden="1">
          <a:extLst>
            <a:ext uri="{FF2B5EF4-FFF2-40B4-BE49-F238E27FC236}">
              <a16:creationId xmlns="" xmlns:a16="http://schemas.microsoft.com/office/drawing/2014/main" id="{A0E57A74-00E8-4D36-BB76-D76A375B612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3" name="5 CuadroTexto" hidden="1">
          <a:extLst>
            <a:ext uri="{FF2B5EF4-FFF2-40B4-BE49-F238E27FC236}">
              <a16:creationId xmlns="" xmlns:a16="http://schemas.microsoft.com/office/drawing/2014/main" id="{36514EDE-57A3-4DFD-A230-37606F5A4F2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4" name="5 CuadroTexto" hidden="1">
          <a:extLst>
            <a:ext uri="{FF2B5EF4-FFF2-40B4-BE49-F238E27FC236}">
              <a16:creationId xmlns="" xmlns:a16="http://schemas.microsoft.com/office/drawing/2014/main" id="{B69C89C4-F5B1-4E4B-B083-C052FCA247E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5" name="5 CuadroTexto" hidden="1">
          <a:extLst>
            <a:ext uri="{FF2B5EF4-FFF2-40B4-BE49-F238E27FC236}">
              <a16:creationId xmlns="" xmlns:a16="http://schemas.microsoft.com/office/drawing/2014/main" id="{8ADE9D2E-55D0-4FE0-968F-3BA2641CBD6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6" name="5 CuadroTexto" hidden="1">
          <a:extLst>
            <a:ext uri="{FF2B5EF4-FFF2-40B4-BE49-F238E27FC236}">
              <a16:creationId xmlns="" xmlns:a16="http://schemas.microsoft.com/office/drawing/2014/main" id="{8894BF3A-768F-4FEF-A6BA-AEB1BAD9D8A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7" name="5 CuadroTexto" hidden="1">
          <a:extLst>
            <a:ext uri="{FF2B5EF4-FFF2-40B4-BE49-F238E27FC236}">
              <a16:creationId xmlns="" xmlns:a16="http://schemas.microsoft.com/office/drawing/2014/main" id="{F4324BEC-DC6E-4D43-8038-08D0C0C1394E}"/>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8" name="5 CuadroTexto" hidden="1">
          <a:extLst>
            <a:ext uri="{FF2B5EF4-FFF2-40B4-BE49-F238E27FC236}">
              <a16:creationId xmlns="" xmlns:a16="http://schemas.microsoft.com/office/drawing/2014/main" id="{88F10B45-78CF-47AE-B4EE-6911ACFE1C4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79" name="5 CuadroTexto" hidden="1">
          <a:extLst>
            <a:ext uri="{FF2B5EF4-FFF2-40B4-BE49-F238E27FC236}">
              <a16:creationId xmlns="" xmlns:a16="http://schemas.microsoft.com/office/drawing/2014/main" id="{54B53E9D-162E-4621-BCAF-9F7DC94A68A7}"/>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0" name="5 CuadroTexto" hidden="1">
          <a:extLst>
            <a:ext uri="{FF2B5EF4-FFF2-40B4-BE49-F238E27FC236}">
              <a16:creationId xmlns="" xmlns:a16="http://schemas.microsoft.com/office/drawing/2014/main" id="{71BCAEF0-A05F-4220-82CF-F17D698E93C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1" name="5 CuadroTexto" hidden="1">
          <a:extLst>
            <a:ext uri="{FF2B5EF4-FFF2-40B4-BE49-F238E27FC236}">
              <a16:creationId xmlns="" xmlns:a16="http://schemas.microsoft.com/office/drawing/2014/main" id="{CF2E0804-A37E-45A3-A4D4-7B32DFA2EDF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2" name="5 CuadroTexto" hidden="1">
          <a:extLst>
            <a:ext uri="{FF2B5EF4-FFF2-40B4-BE49-F238E27FC236}">
              <a16:creationId xmlns="" xmlns:a16="http://schemas.microsoft.com/office/drawing/2014/main" id="{9B19E997-679D-4894-9FA1-A19F594CBDA8}"/>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3" name="5 CuadroTexto" hidden="1">
          <a:extLst>
            <a:ext uri="{FF2B5EF4-FFF2-40B4-BE49-F238E27FC236}">
              <a16:creationId xmlns="" xmlns:a16="http://schemas.microsoft.com/office/drawing/2014/main" id="{741CB7ED-C65A-45A6-B6E6-D4A714E549E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4" name="5 CuadroTexto" hidden="1">
          <a:extLst>
            <a:ext uri="{FF2B5EF4-FFF2-40B4-BE49-F238E27FC236}">
              <a16:creationId xmlns="" xmlns:a16="http://schemas.microsoft.com/office/drawing/2014/main" id="{B84EECC9-7464-40D3-B636-11227F7E03E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5" name="5 CuadroTexto" hidden="1">
          <a:extLst>
            <a:ext uri="{FF2B5EF4-FFF2-40B4-BE49-F238E27FC236}">
              <a16:creationId xmlns="" xmlns:a16="http://schemas.microsoft.com/office/drawing/2014/main" id="{91F2A8A4-05FC-45AF-9222-9E9182BA8560}"/>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6" name="5 CuadroTexto" hidden="1">
          <a:extLst>
            <a:ext uri="{FF2B5EF4-FFF2-40B4-BE49-F238E27FC236}">
              <a16:creationId xmlns="" xmlns:a16="http://schemas.microsoft.com/office/drawing/2014/main" id="{AC28C2E0-994B-4BA9-8C68-1C1AEB9F154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7" name="5 CuadroTexto" hidden="1">
          <a:extLst>
            <a:ext uri="{FF2B5EF4-FFF2-40B4-BE49-F238E27FC236}">
              <a16:creationId xmlns="" xmlns:a16="http://schemas.microsoft.com/office/drawing/2014/main" id="{5D1EBFBD-4E80-4779-98D6-F19876FE392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8" name="103 CuadroTexto" hidden="1">
          <a:extLst>
            <a:ext uri="{FF2B5EF4-FFF2-40B4-BE49-F238E27FC236}">
              <a16:creationId xmlns="" xmlns:a16="http://schemas.microsoft.com/office/drawing/2014/main" id="{B1D965F5-D7C3-4CE9-9B11-DB58CA98BA8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89" name="2 CuadroTexto" hidden="1">
          <a:extLst>
            <a:ext uri="{FF2B5EF4-FFF2-40B4-BE49-F238E27FC236}">
              <a16:creationId xmlns="" xmlns:a16="http://schemas.microsoft.com/office/drawing/2014/main" id="{2AC33FD1-927E-405F-AFD9-FCD024A4637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0" name="106 CuadroTexto" hidden="1">
          <a:extLst>
            <a:ext uri="{FF2B5EF4-FFF2-40B4-BE49-F238E27FC236}">
              <a16:creationId xmlns="" xmlns:a16="http://schemas.microsoft.com/office/drawing/2014/main" id="{3B2CE470-3218-4391-A7F0-4F76C82C629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1" name="2 CuadroTexto" hidden="1">
          <a:extLst>
            <a:ext uri="{FF2B5EF4-FFF2-40B4-BE49-F238E27FC236}">
              <a16:creationId xmlns="" xmlns:a16="http://schemas.microsoft.com/office/drawing/2014/main" id="{B2EF68D2-A2B5-4BC4-8D85-152D37A53EE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2" name="5 CuadroTexto" hidden="1">
          <a:extLst>
            <a:ext uri="{FF2B5EF4-FFF2-40B4-BE49-F238E27FC236}">
              <a16:creationId xmlns="" xmlns:a16="http://schemas.microsoft.com/office/drawing/2014/main" id="{B2C71906-2E7A-42E8-8E90-7343596F3F28}"/>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3" name="5 CuadroTexto" hidden="1">
          <a:extLst>
            <a:ext uri="{FF2B5EF4-FFF2-40B4-BE49-F238E27FC236}">
              <a16:creationId xmlns="" xmlns:a16="http://schemas.microsoft.com/office/drawing/2014/main" id="{BA0CB778-0E92-47F3-9937-908FB1DD5947}"/>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4" name="5 CuadroTexto" hidden="1">
          <a:extLst>
            <a:ext uri="{FF2B5EF4-FFF2-40B4-BE49-F238E27FC236}">
              <a16:creationId xmlns="" xmlns:a16="http://schemas.microsoft.com/office/drawing/2014/main" id="{4B56CBE3-E4E5-4B49-8BC7-496B92804371}"/>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5" name="5 CuadroTexto" hidden="1">
          <a:extLst>
            <a:ext uri="{FF2B5EF4-FFF2-40B4-BE49-F238E27FC236}">
              <a16:creationId xmlns="" xmlns:a16="http://schemas.microsoft.com/office/drawing/2014/main" id="{D2FB952C-CD91-4779-9AB1-11BA77CB12A1}"/>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6" name="5 CuadroTexto" hidden="1">
          <a:extLst>
            <a:ext uri="{FF2B5EF4-FFF2-40B4-BE49-F238E27FC236}">
              <a16:creationId xmlns="" xmlns:a16="http://schemas.microsoft.com/office/drawing/2014/main" id="{E6253F16-F85D-4696-910B-AAE0AD5871E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7" name="5 CuadroTexto" hidden="1">
          <a:extLst>
            <a:ext uri="{FF2B5EF4-FFF2-40B4-BE49-F238E27FC236}">
              <a16:creationId xmlns="" xmlns:a16="http://schemas.microsoft.com/office/drawing/2014/main" id="{20A629D9-04CC-42BD-A4B5-5F0516B6C13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8" name="5 CuadroTexto" hidden="1">
          <a:extLst>
            <a:ext uri="{FF2B5EF4-FFF2-40B4-BE49-F238E27FC236}">
              <a16:creationId xmlns="" xmlns:a16="http://schemas.microsoft.com/office/drawing/2014/main" id="{2E343A64-CD16-4EB5-878B-5A01082F24D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599" name="5 CuadroTexto" hidden="1">
          <a:extLst>
            <a:ext uri="{FF2B5EF4-FFF2-40B4-BE49-F238E27FC236}">
              <a16:creationId xmlns="" xmlns:a16="http://schemas.microsoft.com/office/drawing/2014/main" id="{00D6626B-C559-4A4B-82DD-BB2056B5D4D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0" name="5 CuadroTexto" hidden="1">
          <a:extLst>
            <a:ext uri="{FF2B5EF4-FFF2-40B4-BE49-F238E27FC236}">
              <a16:creationId xmlns="" xmlns:a16="http://schemas.microsoft.com/office/drawing/2014/main" id="{11009F2B-A1BF-4D96-891C-B3766276E69E}"/>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1" name="5 CuadroTexto" hidden="1">
          <a:extLst>
            <a:ext uri="{FF2B5EF4-FFF2-40B4-BE49-F238E27FC236}">
              <a16:creationId xmlns="" xmlns:a16="http://schemas.microsoft.com/office/drawing/2014/main" id="{8651A6F7-3AAD-4033-85F3-50FDC526057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2" name="5 CuadroTexto" hidden="1">
          <a:extLst>
            <a:ext uri="{FF2B5EF4-FFF2-40B4-BE49-F238E27FC236}">
              <a16:creationId xmlns="" xmlns:a16="http://schemas.microsoft.com/office/drawing/2014/main" id="{F8EC68E2-9AA0-4FE2-81B1-4C04CA181981}"/>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3" name="5 CuadroTexto" hidden="1">
          <a:extLst>
            <a:ext uri="{FF2B5EF4-FFF2-40B4-BE49-F238E27FC236}">
              <a16:creationId xmlns="" xmlns:a16="http://schemas.microsoft.com/office/drawing/2014/main" id="{DC77DE24-A44E-4FF7-8532-0C27F1E8856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4" name="5 CuadroTexto" hidden="1">
          <a:extLst>
            <a:ext uri="{FF2B5EF4-FFF2-40B4-BE49-F238E27FC236}">
              <a16:creationId xmlns="" xmlns:a16="http://schemas.microsoft.com/office/drawing/2014/main" id="{F431FFC0-A369-465B-9B0D-2142FCBDBB7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5" name="5 CuadroTexto" hidden="1">
          <a:extLst>
            <a:ext uri="{FF2B5EF4-FFF2-40B4-BE49-F238E27FC236}">
              <a16:creationId xmlns="" xmlns:a16="http://schemas.microsoft.com/office/drawing/2014/main" id="{7817ED2B-74A1-4EC5-AEC0-807A5990006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6" name="5 CuadroTexto" hidden="1">
          <a:extLst>
            <a:ext uri="{FF2B5EF4-FFF2-40B4-BE49-F238E27FC236}">
              <a16:creationId xmlns="" xmlns:a16="http://schemas.microsoft.com/office/drawing/2014/main" id="{1466C706-09CC-4AF6-95D1-27C9D2A39D89}"/>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7" name="5 CuadroTexto" hidden="1">
          <a:extLst>
            <a:ext uri="{FF2B5EF4-FFF2-40B4-BE49-F238E27FC236}">
              <a16:creationId xmlns="" xmlns:a16="http://schemas.microsoft.com/office/drawing/2014/main" id="{7670E2A1-266D-4153-81B9-81BCB5F82640}"/>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8" name="1 CuadroTexto" hidden="1">
          <a:extLst>
            <a:ext uri="{FF2B5EF4-FFF2-40B4-BE49-F238E27FC236}">
              <a16:creationId xmlns="" xmlns:a16="http://schemas.microsoft.com/office/drawing/2014/main" id="{02AAE4DA-E861-495C-8410-29AD408F9FF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09" name="3 CuadroTexto" hidden="1">
          <a:extLst>
            <a:ext uri="{FF2B5EF4-FFF2-40B4-BE49-F238E27FC236}">
              <a16:creationId xmlns="" xmlns:a16="http://schemas.microsoft.com/office/drawing/2014/main" id="{FA376E82-00C8-4829-8849-DE2AFB9A70C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0" name="5 CuadroTexto" hidden="1">
          <a:extLst>
            <a:ext uri="{FF2B5EF4-FFF2-40B4-BE49-F238E27FC236}">
              <a16:creationId xmlns="" xmlns:a16="http://schemas.microsoft.com/office/drawing/2014/main" id="{FF34D225-E71F-46B8-B8C0-F10847C71A5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1" name="5 CuadroTexto" hidden="1">
          <a:extLst>
            <a:ext uri="{FF2B5EF4-FFF2-40B4-BE49-F238E27FC236}">
              <a16:creationId xmlns="" xmlns:a16="http://schemas.microsoft.com/office/drawing/2014/main" id="{40EDAC5A-9DA3-4E96-9254-0988E1A62ED0}"/>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2" name="5 CuadroTexto" hidden="1">
          <a:extLst>
            <a:ext uri="{FF2B5EF4-FFF2-40B4-BE49-F238E27FC236}">
              <a16:creationId xmlns="" xmlns:a16="http://schemas.microsoft.com/office/drawing/2014/main" id="{4EC66F28-500C-4D8D-BD48-A4801514DFC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3" name="5 CuadroTexto" hidden="1">
          <a:extLst>
            <a:ext uri="{FF2B5EF4-FFF2-40B4-BE49-F238E27FC236}">
              <a16:creationId xmlns="" xmlns:a16="http://schemas.microsoft.com/office/drawing/2014/main" id="{7C43B9D9-EC0E-48A0-BE60-7C5B9AE6C0B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4" name="5 CuadroTexto" hidden="1">
          <a:extLst>
            <a:ext uri="{FF2B5EF4-FFF2-40B4-BE49-F238E27FC236}">
              <a16:creationId xmlns="" xmlns:a16="http://schemas.microsoft.com/office/drawing/2014/main" id="{87B79CC8-1228-4B62-9B9E-22ADE40B838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5" name="5 CuadroTexto" hidden="1">
          <a:extLst>
            <a:ext uri="{FF2B5EF4-FFF2-40B4-BE49-F238E27FC236}">
              <a16:creationId xmlns="" xmlns:a16="http://schemas.microsoft.com/office/drawing/2014/main" id="{00C83A00-5630-4826-BD21-F2F6945C3231}"/>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6" name="5 CuadroTexto" hidden="1">
          <a:extLst>
            <a:ext uri="{FF2B5EF4-FFF2-40B4-BE49-F238E27FC236}">
              <a16:creationId xmlns="" xmlns:a16="http://schemas.microsoft.com/office/drawing/2014/main" id="{507245A1-4983-48D4-9E39-F49E8016A041}"/>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7" name="5 CuadroTexto" hidden="1">
          <a:extLst>
            <a:ext uri="{FF2B5EF4-FFF2-40B4-BE49-F238E27FC236}">
              <a16:creationId xmlns="" xmlns:a16="http://schemas.microsoft.com/office/drawing/2014/main" id="{F921CF22-A512-4FB5-9155-334F01C110E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8" name="5 CuadroTexto" hidden="1">
          <a:extLst>
            <a:ext uri="{FF2B5EF4-FFF2-40B4-BE49-F238E27FC236}">
              <a16:creationId xmlns="" xmlns:a16="http://schemas.microsoft.com/office/drawing/2014/main" id="{E912C483-D6B2-4F46-846A-F27840AFE7C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19" name="5 CuadroTexto" hidden="1">
          <a:extLst>
            <a:ext uri="{FF2B5EF4-FFF2-40B4-BE49-F238E27FC236}">
              <a16:creationId xmlns="" xmlns:a16="http://schemas.microsoft.com/office/drawing/2014/main" id="{2F68B5F5-F90F-4EEF-A76F-FF052B3B1F0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0" name="5 CuadroTexto" hidden="1">
          <a:extLst>
            <a:ext uri="{FF2B5EF4-FFF2-40B4-BE49-F238E27FC236}">
              <a16:creationId xmlns="" xmlns:a16="http://schemas.microsoft.com/office/drawing/2014/main" id="{5857F66C-4C26-4285-9509-8149031EA4B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1" name="5 CuadroTexto" hidden="1">
          <a:extLst>
            <a:ext uri="{FF2B5EF4-FFF2-40B4-BE49-F238E27FC236}">
              <a16:creationId xmlns="" xmlns:a16="http://schemas.microsoft.com/office/drawing/2014/main" id="{9044DD21-9DBF-4A46-A4B1-DB1301CEF5AE}"/>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2" name="5 CuadroTexto" hidden="1">
          <a:extLst>
            <a:ext uri="{FF2B5EF4-FFF2-40B4-BE49-F238E27FC236}">
              <a16:creationId xmlns="" xmlns:a16="http://schemas.microsoft.com/office/drawing/2014/main" id="{6DF41BDA-F978-4EDD-88C0-CB3E54FE63D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3" name="5 CuadroTexto" hidden="1">
          <a:extLst>
            <a:ext uri="{FF2B5EF4-FFF2-40B4-BE49-F238E27FC236}">
              <a16:creationId xmlns="" xmlns:a16="http://schemas.microsoft.com/office/drawing/2014/main" id="{7110ECAC-3D09-492F-8492-AC2267DF405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4" name="5 CuadroTexto" hidden="1">
          <a:extLst>
            <a:ext uri="{FF2B5EF4-FFF2-40B4-BE49-F238E27FC236}">
              <a16:creationId xmlns="" xmlns:a16="http://schemas.microsoft.com/office/drawing/2014/main" id="{F9FCE09A-42F3-4703-A72E-53DA2F2DA78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5" name="5 CuadroTexto" hidden="1">
          <a:extLst>
            <a:ext uri="{FF2B5EF4-FFF2-40B4-BE49-F238E27FC236}">
              <a16:creationId xmlns="" xmlns:a16="http://schemas.microsoft.com/office/drawing/2014/main" id="{B1E711DF-28C2-4D3B-A3A0-3C0663CB41F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6" name="5 CuadroTexto" hidden="1">
          <a:extLst>
            <a:ext uri="{FF2B5EF4-FFF2-40B4-BE49-F238E27FC236}">
              <a16:creationId xmlns="" xmlns:a16="http://schemas.microsoft.com/office/drawing/2014/main" id="{6A9DB0E2-4372-4777-BF7F-A69E7A36F79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7" name="5 CuadroTexto" hidden="1">
          <a:extLst>
            <a:ext uri="{FF2B5EF4-FFF2-40B4-BE49-F238E27FC236}">
              <a16:creationId xmlns="" xmlns:a16="http://schemas.microsoft.com/office/drawing/2014/main" id="{C22C7B57-99B8-4613-8474-5414172CFB27}"/>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8" name="5 CuadroTexto" hidden="1">
          <a:extLst>
            <a:ext uri="{FF2B5EF4-FFF2-40B4-BE49-F238E27FC236}">
              <a16:creationId xmlns="" xmlns:a16="http://schemas.microsoft.com/office/drawing/2014/main" id="{D620C2AC-C145-4B9F-836F-0553AC73FE3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29" name="5 CuadroTexto" hidden="1">
          <a:extLst>
            <a:ext uri="{FF2B5EF4-FFF2-40B4-BE49-F238E27FC236}">
              <a16:creationId xmlns="" xmlns:a16="http://schemas.microsoft.com/office/drawing/2014/main" id="{B9A07164-0043-4689-9E00-FD4C02A08C3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0" name="5 CuadroTexto" hidden="1">
          <a:extLst>
            <a:ext uri="{FF2B5EF4-FFF2-40B4-BE49-F238E27FC236}">
              <a16:creationId xmlns="" xmlns:a16="http://schemas.microsoft.com/office/drawing/2014/main" id="{B2597D4B-8F9B-4F63-8331-F7D4EA352FA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1" name="5 CuadroTexto" hidden="1">
          <a:extLst>
            <a:ext uri="{FF2B5EF4-FFF2-40B4-BE49-F238E27FC236}">
              <a16:creationId xmlns="" xmlns:a16="http://schemas.microsoft.com/office/drawing/2014/main" id="{12FED332-7872-4F8E-8FA5-494A078EBB5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2" name="5 CuadroTexto" hidden="1">
          <a:extLst>
            <a:ext uri="{FF2B5EF4-FFF2-40B4-BE49-F238E27FC236}">
              <a16:creationId xmlns="" xmlns:a16="http://schemas.microsoft.com/office/drawing/2014/main" id="{BE5B1886-4E93-4973-9592-02F271BF7F0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3" name="5 CuadroTexto" hidden="1">
          <a:extLst>
            <a:ext uri="{FF2B5EF4-FFF2-40B4-BE49-F238E27FC236}">
              <a16:creationId xmlns="" xmlns:a16="http://schemas.microsoft.com/office/drawing/2014/main" id="{0C60E02D-2B2E-434D-9882-5F836520405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4" name="5 CuadroTexto" hidden="1">
          <a:extLst>
            <a:ext uri="{FF2B5EF4-FFF2-40B4-BE49-F238E27FC236}">
              <a16:creationId xmlns="" xmlns:a16="http://schemas.microsoft.com/office/drawing/2014/main" id="{113ECD24-0009-44A8-A7E7-9DFA56C35D6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5" name="5 CuadroTexto" hidden="1">
          <a:extLst>
            <a:ext uri="{FF2B5EF4-FFF2-40B4-BE49-F238E27FC236}">
              <a16:creationId xmlns="" xmlns:a16="http://schemas.microsoft.com/office/drawing/2014/main" id="{FBACFF4E-66B9-4735-8472-0F707C8B914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6" name="5 CuadroTexto" hidden="1">
          <a:extLst>
            <a:ext uri="{FF2B5EF4-FFF2-40B4-BE49-F238E27FC236}">
              <a16:creationId xmlns="" xmlns:a16="http://schemas.microsoft.com/office/drawing/2014/main" id="{479FA262-47EB-4D24-ADB1-4EE832F1D858}"/>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7" name="5 CuadroTexto" hidden="1">
          <a:extLst>
            <a:ext uri="{FF2B5EF4-FFF2-40B4-BE49-F238E27FC236}">
              <a16:creationId xmlns="" xmlns:a16="http://schemas.microsoft.com/office/drawing/2014/main" id="{1284E6BF-AC4C-4600-8896-E853FAB4722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8" name="5 CuadroTexto" hidden="1">
          <a:extLst>
            <a:ext uri="{FF2B5EF4-FFF2-40B4-BE49-F238E27FC236}">
              <a16:creationId xmlns="" xmlns:a16="http://schemas.microsoft.com/office/drawing/2014/main" id="{71C58E18-F592-477C-AFD2-17EC80A6641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39" name="5 CuadroTexto" hidden="1">
          <a:extLst>
            <a:ext uri="{FF2B5EF4-FFF2-40B4-BE49-F238E27FC236}">
              <a16:creationId xmlns="" xmlns:a16="http://schemas.microsoft.com/office/drawing/2014/main" id="{EC0BB9A3-84D7-4ACA-A5B2-8CDD0100BEC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0" name="5 CuadroTexto" hidden="1">
          <a:extLst>
            <a:ext uri="{FF2B5EF4-FFF2-40B4-BE49-F238E27FC236}">
              <a16:creationId xmlns="" xmlns:a16="http://schemas.microsoft.com/office/drawing/2014/main" id="{9855C0E4-D85E-4A99-8A42-01E31FF7C0C8}"/>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1" name="5 CuadroTexto" hidden="1">
          <a:extLst>
            <a:ext uri="{FF2B5EF4-FFF2-40B4-BE49-F238E27FC236}">
              <a16:creationId xmlns="" xmlns:a16="http://schemas.microsoft.com/office/drawing/2014/main" id="{FF63C93C-A175-44BC-B8C1-F4AA4D87B22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2" name="2 CuadroTexto" hidden="1">
          <a:extLst>
            <a:ext uri="{FF2B5EF4-FFF2-40B4-BE49-F238E27FC236}">
              <a16:creationId xmlns="" xmlns:a16="http://schemas.microsoft.com/office/drawing/2014/main" id="{20170B64-8382-4ACA-B7AB-BA73E4004B7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3" name="5 CuadroTexto" hidden="1">
          <a:extLst>
            <a:ext uri="{FF2B5EF4-FFF2-40B4-BE49-F238E27FC236}">
              <a16:creationId xmlns="" xmlns:a16="http://schemas.microsoft.com/office/drawing/2014/main" id="{B0243CCB-2C9A-414D-A4A3-39390D7DA649}"/>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4" name="5 CuadroTexto" hidden="1">
          <a:extLst>
            <a:ext uri="{FF2B5EF4-FFF2-40B4-BE49-F238E27FC236}">
              <a16:creationId xmlns="" xmlns:a16="http://schemas.microsoft.com/office/drawing/2014/main" id="{C1792D4C-7D2B-4EDF-A463-7CF2F8FDD0D7}"/>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5" name="5 CuadroTexto" hidden="1">
          <a:extLst>
            <a:ext uri="{FF2B5EF4-FFF2-40B4-BE49-F238E27FC236}">
              <a16:creationId xmlns="" xmlns:a16="http://schemas.microsoft.com/office/drawing/2014/main" id="{7B8F65DF-CB7D-45D2-89AB-8600BA28311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6" name="5 CuadroTexto" hidden="1">
          <a:extLst>
            <a:ext uri="{FF2B5EF4-FFF2-40B4-BE49-F238E27FC236}">
              <a16:creationId xmlns="" xmlns:a16="http://schemas.microsoft.com/office/drawing/2014/main" id="{F1191FC8-BC3B-4BCD-86F1-18CE3AAD5AF5}"/>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7" name="5 CuadroTexto" hidden="1">
          <a:extLst>
            <a:ext uri="{FF2B5EF4-FFF2-40B4-BE49-F238E27FC236}">
              <a16:creationId xmlns="" xmlns:a16="http://schemas.microsoft.com/office/drawing/2014/main" id="{941848FA-9D9C-49AC-A040-C9F4D27F7C2E}"/>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8" name="5 CuadroTexto" hidden="1">
          <a:extLst>
            <a:ext uri="{FF2B5EF4-FFF2-40B4-BE49-F238E27FC236}">
              <a16:creationId xmlns="" xmlns:a16="http://schemas.microsoft.com/office/drawing/2014/main" id="{3B62A2C5-CF86-41DF-9CF8-B4C12796079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49" name="5 CuadroTexto" hidden="1">
          <a:extLst>
            <a:ext uri="{FF2B5EF4-FFF2-40B4-BE49-F238E27FC236}">
              <a16:creationId xmlns="" xmlns:a16="http://schemas.microsoft.com/office/drawing/2014/main" id="{2A26AB76-D816-4E29-B37E-A776D55624E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0" name="5 CuadroTexto" hidden="1">
          <a:extLst>
            <a:ext uri="{FF2B5EF4-FFF2-40B4-BE49-F238E27FC236}">
              <a16:creationId xmlns="" xmlns:a16="http://schemas.microsoft.com/office/drawing/2014/main" id="{20894C06-D05D-458F-9372-77BCC68C18E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1" name="5 CuadroTexto" hidden="1">
          <a:extLst>
            <a:ext uri="{FF2B5EF4-FFF2-40B4-BE49-F238E27FC236}">
              <a16:creationId xmlns="" xmlns:a16="http://schemas.microsoft.com/office/drawing/2014/main" id="{E9678561-E08B-4197-923D-2C99B0C2651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2" name="5 CuadroTexto" hidden="1">
          <a:extLst>
            <a:ext uri="{FF2B5EF4-FFF2-40B4-BE49-F238E27FC236}">
              <a16:creationId xmlns="" xmlns:a16="http://schemas.microsoft.com/office/drawing/2014/main" id="{2DA1CE1E-6BE0-46C3-AB87-2DF5D2017B0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3" name="5 CuadroTexto" hidden="1">
          <a:extLst>
            <a:ext uri="{FF2B5EF4-FFF2-40B4-BE49-F238E27FC236}">
              <a16:creationId xmlns="" xmlns:a16="http://schemas.microsoft.com/office/drawing/2014/main" id="{C2819B24-353B-42C0-AB65-52D2E181B1B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4" name="5 CuadroTexto" hidden="1">
          <a:extLst>
            <a:ext uri="{FF2B5EF4-FFF2-40B4-BE49-F238E27FC236}">
              <a16:creationId xmlns="" xmlns:a16="http://schemas.microsoft.com/office/drawing/2014/main" id="{A4A55579-9C99-42B3-8190-23A8128576AB}"/>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5" name="5 CuadroTexto" hidden="1">
          <a:extLst>
            <a:ext uri="{FF2B5EF4-FFF2-40B4-BE49-F238E27FC236}">
              <a16:creationId xmlns="" xmlns:a16="http://schemas.microsoft.com/office/drawing/2014/main" id="{6A5B5EF8-CC0A-48A2-8C8B-ED856A04BA4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6" name="5 CuadroTexto" hidden="1">
          <a:extLst>
            <a:ext uri="{FF2B5EF4-FFF2-40B4-BE49-F238E27FC236}">
              <a16:creationId xmlns="" xmlns:a16="http://schemas.microsoft.com/office/drawing/2014/main" id="{46E0B3C3-6479-4C51-9124-6E25E1E6021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7" name="5 CuadroTexto" hidden="1">
          <a:extLst>
            <a:ext uri="{FF2B5EF4-FFF2-40B4-BE49-F238E27FC236}">
              <a16:creationId xmlns="" xmlns:a16="http://schemas.microsoft.com/office/drawing/2014/main" id="{F46237AA-E3EF-4834-B9A7-4593EE5AEDD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8" name="5 CuadroTexto" hidden="1">
          <a:extLst>
            <a:ext uri="{FF2B5EF4-FFF2-40B4-BE49-F238E27FC236}">
              <a16:creationId xmlns="" xmlns:a16="http://schemas.microsoft.com/office/drawing/2014/main" id="{843DF0C0-69CB-4D34-BBF0-48E41915C739}"/>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59" name="5 CuadroTexto" hidden="1">
          <a:extLst>
            <a:ext uri="{FF2B5EF4-FFF2-40B4-BE49-F238E27FC236}">
              <a16:creationId xmlns="" xmlns:a16="http://schemas.microsoft.com/office/drawing/2014/main" id="{B98FF71B-0067-44F6-BC6D-CFCA5E962DA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0" name="5 CuadroTexto" hidden="1">
          <a:extLst>
            <a:ext uri="{FF2B5EF4-FFF2-40B4-BE49-F238E27FC236}">
              <a16:creationId xmlns="" xmlns:a16="http://schemas.microsoft.com/office/drawing/2014/main" id="{FC2B10AE-A9AB-4015-B5C1-64F55CDD6BB1}"/>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1" name="103 CuadroTexto" hidden="1">
          <a:extLst>
            <a:ext uri="{FF2B5EF4-FFF2-40B4-BE49-F238E27FC236}">
              <a16:creationId xmlns="" xmlns:a16="http://schemas.microsoft.com/office/drawing/2014/main" id="{6DF2DC29-F28B-4F06-992C-202A690B93CE}"/>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2" name="2 CuadroTexto" hidden="1">
          <a:extLst>
            <a:ext uri="{FF2B5EF4-FFF2-40B4-BE49-F238E27FC236}">
              <a16:creationId xmlns="" xmlns:a16="http://schemas.microsoft.com/office/drawing/2014/main" id="{E5543189-F916-4D66-8DBE-984002A9D2E9}"/>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3" name="106 CuadroTexto" hidden="1">
          <a:extLst>
            <a:ext uri="{FF2B5EF4-FFF2-40B4-BE49-F238E27FC236}">
              <a16:creationId xmlns="" xmlns:a16="http://schemas.microsoft.com/office/drawing/2014/main" id="{9DAEA968-734E-4BA0-998C-329C457A3742}"/>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4" name="2 CuadroTexto" hidden="1">
          <a:extLst>
            <a:ext uri="{FF2B5EF4-FFF2-40B4-BE49-F238E27FC236}">
              <a16:creationId xmlns="" xmlns:a16="http://schemas.microsoft.com/office/drawing/2014/main" id="{E2300CF8-D2CA-4138-96DA-8E4B19C4E3F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5" name="5 CuadroTexto" hidden="1">
          <a:extLst>
            <a:ext uri="{FF2B5EF4-FFF2-40B4-BE49-F238E27FC236}">
              <a16:creationId xmlns="" xmlns:a16="http://schemas.microsoft.com/office/drawing/2014/main" id="{863D0A8A-062E-445B-B0CF-AA5D3F6E5A3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6" name="5 CuadroTexto" hidden="1">
          <a:extLst>
            <a:ext uri="{FF2B5EF4-FFF2-40B4-BE49-F238E27FC236}">
              <a16:creationId xmlns="" xmlns:a16="http://schemas.microsoft.com/office/drawing/2014/main" id="{AA9949E3-7932-49AE-A2F9-8163F90A1EB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7" name="5 CuadroTexto" hidden="1">
          <a:extLst>
            <a:ext uri="{FF2B5EF4-FFF2-40B4-BE49-F238E27FC236}">
              <a16:creationId xmlns="" xmlns:a16="http://schemas.microsoft.com/office/drawing/2014/main" id="{90D8B84C-6EF6-49E3-BF5D-1BC05BF84DD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8" name="5 CuadroTexto" hidden="1">
          <a:extLst>
            <a:ext uri="{FF2B5EF4-FFF2-40B4-BE49-F238E27FC236}">
              <a16:creationId xmlns="" xmlns:a16="http://schemas.microsoft.com/office/drawing/2014/main" id="{24750191-6729-404B-96E5-FF9DBB449FC8}"/>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69" name="5 CuadroTexto" hidden="1">
          <a:extLst>
            <a:ext uri="{FF2B5EF4-FFF2-40B4-BE49-F238E27FC236}">
              <a16:creationId xmlns="" xmlns:a16="http://schemas.microsoft.com/office/drawing/2014/main" id="{8467B030-4738-482B-995A-182A74FCA1F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0" name="5 CuadroTexto" hidden="1">
          <a:extLst>
            <a:ext uri="{FF2B5EF4-FFF2-40B4-BE49-F238E27FC236}">
              <a16:creationId xmlns="" xmlns:a16="http://schemas.microsoft.com/office/drawing/2014/main" id="{613BC2A7-586E-463A-8EA1-ED10F3A2130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1" name="5 CuadroTexto" hidden="1">
          <a:extLst>
            <a:ext uri="{FF2B5EF4-FFF2-40B4-BE49-F238E27FC236}">
              <a16:creationId xmlns="" xmlns:a16="http://schemas.microsoft.com/office/drawing/2014/main" id="{A61C31DE-8349-4F4E-8E90-5938E4286D4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2" name="5 CuadroTexto" hidden="1">
          <a:extLst>
            <a:ext uri="{FF2B5EF4-FFF2-40B4-BE49-F238E27FC236}">
              <a16:creationId xmlns="" xmlns:a16="http://schemas.microsoft.com/office/drawing/2014/main" id="{84151EA2-2620-4DCC-9EE7-A3BCD69D6A34}"/>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3" name="5 CuadroTexto" hidden="1">
          <a:extLst>
            <a:ext uri="{FF2B5EF4-FFF2-40B4-BE49-F238E27FC236}">
              <a16:creationId xmlns="" xmlns:a16="http://schemas.microsoft.com/office/drawing/2014/main" id="{74792470-83FF-450B-B4C6-C83355657726}"/>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4" name="5 CuadroTexto" hidden="1">
          <a:extLst>
            <a:ext uri="{FF2B5EF4-FFF2-40B4-BE49-F238E27FC236}">
              <a16:creationId xmlns="" xmlns:a16="http://schemas.microsoft.com/office/drawing/2014/main" id="{40A5C3B4-0444-41EA-8D9A-87B1E18E0893}"/>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5" name="5 CuadroTexto" hidden="1">
          <a:extLst>
            <a:ext uri="{FF2B5EF4-FFF2-40B4-BE49-F238E27FC236}">
              <a16:creationId xmlns="" xmlns:a16="http://schemas.microsoft.com/office/drawing/2014/main" id="{9687606F-9517-4E6F-B1BF-FFD6CE0DE05C}"/>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6" name="5 CuadroTexto" hidden="1">
          <a:extLst>
            <a:ext uri="{FF2B5EF4-FFF2-40B4-BE49-F238E27FC236}">
              <a16:creationId xmlns="" xmlns:a16="http://schemas.microsoft.com/office/drawing/2014/main" id="{1F16261D-61BF-4B8C-8B82-2D7F15E14810}"/>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7" name="5 CuadroTexto" hidden="1">
          <a:extLst>
            <a:ext uri="{FF2B5EF4-FFF2-40B4-BE49-F238E27FC236}">
              <a16:creationId xmlns="" xmlns:a16="http://schemas.microsoft.com/office/drawing/2014/main" id="{06B6E211-B82C-4B16-82B4-EAD347983BFA}"/>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8" name="5 CuadroTexto" hidden="1">
          <a:extLst>
            <a:ext uri="{FF2B5EF4-FFF2-40B4-BE49-F238E27FC236}">
              <a16:creationId xmlns="" xmlns:a16="http://schemas.microsoft.com/office/drawing/2014/main" id="{E2D9405C-0011-471A-8A7B-5B6E55D2212D}"/>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79" name="5 CuadroTexto" hidden="1">
          <a:extLst>
            <a:ext uri="{FF2B5EF4-FFF2-40B4-BE49-F238E27FC236}">
              <a16:creationId xmlns="" xmlns:a16="http://schemas.microsoft.com/office/drawing/2014/main" id="{3FCE58C2-1B07-48B8-BDE0-EEFBF0DB518F}"/>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723</xdr:row>
      <xdr:rowOff>0</xdr:rowOff>
    </xdr:from>
    <xdr:ext cx="192120" cy="264560"/>
    <xdr:sp macro="" textlink="">
      <xdr:nvSpPr>
        <xdr:cNvPr id="4680" name="5 CuadroTexto" hidden="1">
          <a:extLst>
            <a:ext uri="{FF2B5EF4-FFF2-40B4-BE49-F238E27FC236}">
              <a16:creationId xmlns="" xmlns:a16="http://schemas.microsoft.com/office/drawing/2014/main" id="{2B022B55-0F02-4705-9BA8-E38076EA3718}"/>
            </a:ext>
          </a:extLst>
        </xdr:cNvPr>
        <xdr:cNvSpPr txBox="1"/>
      </xdr:nvSpPr>
      <xdr:spPr>
        <a:xfrm>
          <a:off x="1218565" y="1552670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1" name="1 CuadroTexto" hidden="1">
          <a:extLst>
            <a:ext uri="{FF2B5EF4-FFF2-40B4-BE49-F238E27FC236}">
              <a16:creationId xmlns="" xmlns:a16="http://schemas.microsoft.com/office/drawing/2014/main" id="{DD01A302-61A8-4A6C-AD11-59DA838B7D7B}"/>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2" name="3 CuadroTexto" hidden="1">
          <a:extLst>
            <a:ext uri="{FF2B5EF4-FFF2-40B4-BE49-F238E27FC236}">
              <a16:creationId xmlns="" xmlns:a16="http://schemas.microsoft.com/office/drawing/2014/main" id="{AFF13C50-FDAD-458C-8C7A-3D298F798300}"/>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3" name="5 CuadroTexto" hidden="1">
          <a:extLst>
            <a:ext uri="{FF2B5EF4-FFF2-40B4-BE49-F238E27FC236}">
              <a16:creationId xmlns="" xmlns:a16="http://schemas.microsoft.com/office/drawing/2014/main" id="{5AD7355A-0BA0-4E30-9FC4-33FB2DFDE1D8}"/>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4" name="5 CuadroTexto" hidden="1">
          <a:extLst>
            <a:ext uri="{FF2B5EF4-FFF2-40B4-BE49-F238E27FC236}">
              <a16:creationId xmlns="" xmlns:a16="http://schemas.microsoft.com/office/drawing/2014/main" id="{34E5FC9C-52CE-48BA-A8C7-CDD4214AFF53}"/>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5" name="5 CuadroTexto" hidden="1">
          <a:extLst>
            <a:ext uri="{FF2B5EF4-FFF2-40B4-BE49-F238E27FC236}">
              <a16:creationId xmlns="" xmlns:a16="http://schemas.microsoft.com/office/drawing/2014/main" id="{4DE39C60-1D80-4B7D-AD5E-1ECD386A5E3E}"/>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6" name="5 CuadroTexto" hidden="1">
          <a:extLst>
            <a:ext uri="{FF2B5EF4-FFF2-40B4-BE49-F238E27FC236}">
              <a16:creationId xmlns="" xmlns:a16="http://schemas.microsoft.com/office/drawing/2014/main" id="{8906FE93-857E-488F-ADE6-B0F6D7EBDF25}"/>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7" name="5 CuadroTexto" hidden="1">
          <a:extLst>
            <a:ext uri="{FF2B5EF4-FFF2-40B4-BE49-F238E27FC236}">
              <a16:creationId xmlns="" xmlns:a16="http://schemas.microsoft.com/office/drawing/2014/main" id="{74B0A02E-3BDB-43FB-87F9-90299E743E84}"/>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8" name="5 CuadroTexto" hidden="1">
          <a:extLst>
            <a:ext uri="{FF2B5EF4-FFF2-40B4-BE49-F238E27FC236}">
              <a16:creationId xmlns="" xmlns:a16="http://schemas.microsoft.com/office/drawing/2014/main" id="{7038DF2A-EE5C-4676-85D8-94ED33184066}"/>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89" name="5 CuadroTexto" hidden="1">
          <a:extLst>
            <a:ext uri="{FF2B5EF4-FFF2-40B4-BE49-F238E27FC236}">
              <a16:creationId xmlns="" xmlns:a16="http://schemas.microsoft.com/office/drawing/2014/main" id="{05E1204D-98F7-43E6-9DFF-2D9CCF02F237}"/>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0" name="5 CuadroTexto" hidden="1">
          <a:extLst>
            <a:ext uri="{FF2B5EF4-FFF2-40B4-BE49-F238E27FC236}">
              <a16:creationId xmlns="" xmlns:a16="http://schemas.microsoft.com/office/drawing/2014/main" id="{117367B3-5274-44C3-BD2B-963488DDC090}"/>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1" name="5 CuadroTexto" hidden="1">
          <a:extLst>
            <a:ext uri="{FF2B5EF4-FFF2-40B4-BE49-F238E27FC236}">
              <a16:creationId xmlns="" xmlns:a16="http://schemas.microsoft.com/office/drawing/2014/main" id="{432D807B-6C60-447A-8656-AB1AD7609C5A}"/>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2" name="5 CuadroTexto" hidden="1">
          <a:extLst>
            <a:ext uri="{FF2B5EF4-FFF2-40B4-BE49-F238E27FC236}">
              <a16:creationId xmlns="" xmlns:a16="http://schemas.microsoft.com/office/drawing/2014/main" id="{431ED6B9-E62E-4FB6-BDFF-D5388E40781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3" name="5 CuadroTexto" hidden="1">
          <a:extLst>
            <a:ext uri="{FF2B5EF4-FFF2-40B4-BE49-F238E27FC236}">
              <a16:creationId xmlns="" xmlns:a16="http://schemas.microsoft.com/office/drawing/2014/main" id="{18BA29BF-14BA-4D40-B321-008E6127C04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4" name="5 CuadroTexto" hidden="1">
          <a:extLst>
            <a:ext uri="{FF2B5EF4-FFF2-40B4-BE49-F238E27FC236}">
              <a16:creationId xmlns="" xmlns:a16="http://schemas.microsoft.com/office/drawing/2014/main" id="{5831C2B0-CE40-403A-9C0D-BD8967DD9626}"/>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5" name="5 CuadroTexto" hidden="1">
          <a:extLst>
            <a:ext uri="{FF2B5EF4-FFF2-40B4-BE49-F238E27FC236}">
              <a16:creationId xmlns="" xmlns:a16="http://schemas.microsoft.com/office/drawing/2014/main" id="{B8E6217C-5A65-43BF-A4DE-3FB8AD3DA31F}"/>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6" name="5 CuadroTexto" hidden="1">
          <a:extLst>
            <a:ext uri="{FF2B5EF4-FFF2-40B4-BE49-F238E27FC236}">
              <a16:creationId xmlns="" xmlns:a16="http://schemas.microsoft.com/office/drawing/2014/main" id="{79D5CA0F-FC20-4D83-8E5D-AD399C086A28}"/>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7" name="5 CuadroTexto" hidden="1">
          <a:extLst>
            <a:ext uri="{FF2B5EF4-FFF2-40B4-BE49-F238E27FC236}">
              <a16:creationId xmlns="" xmlns:a16="http://schemas.microsoft.com/office/drawing/2014/main" id="{85ED666B-B2F5-45C2-B1CE-3BBC3383FEE0}"/>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8" name="5 CuadroTexto" hidden="1">
          <a:extLst>
            <a:ext uri="{FF2B5EF4-FFF2-40B4-BE49-F238E27FC236}">
              <a16:creationId xmlns="" xmlns:a16="http://schemas.microsoft.com/office/drawing/2014/main" id="{A1899733-7098-45C2-AFCA-C5D22827A348}"/>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699" name="5 CuadroTexto" hidden="1">
          <a:extLst>
            <a:ext uri="{FF2B5EF4-FFF2-40B4-BE49-F238E27FC236}">
              <a16:creationId xmlns="" xmlns:a16="http://schemas.microsoft.com/office/drawing/2014/main" id="{A15992CD-6A60-4689-978D-29CDF0DB229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0" name="5 CuadroTexto" hidden="1">
          <a:extLst>
            <a:ext uri="{FF2B5EF4-FFF2-40B4-BE49-F238E27FC236}">
              <a16:creationId xmlns="" xmlns:a16="http://schemas.microsoft.com/office/drawing/2014/main" id="{0207FE9D-6FED-458C-9C1A-8F9A8EA5E53F}"/>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1" name="5 CuadroTexto" hidden="1">
          <a:extLst>
            <a:ext uri="{FF2B5EF4-FFF2-40B4-BE49-F238E27FC236}">
              <a16:creationId xmlns="" xmlns:a16="http://schemas.microsoft.com/office/drawing/2014/main" id="{234273C5-54FE-49A4-A96A-F0BAA43C369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2" name="5 CuadroTexto" hidden="1">
          <a:extLst>
            <a:ext uri="{FF2B5EF4-FFF2-40B4-BE49-F238E27FC236}">
              <a16:creationId xmlns="" xmlns:a16="http://schemas.microsoft.com/office/drawing/2014/main" id="{8FE322F2-E560-4905-81AC-CD8B6DDEF01B}"/>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3" name="5 CuadroTexto" hidden="1">
          <a:extLst>
            <a:ext uri="{FF2B5EF4-FFF2-40B4-BE49-F238E27FC236}">
              <a16:creationId xmlns="" xmlns:a16="http://schemas.microsoft.com/office/drawing/2014/main" id="{DA21B90F-C965-4503-8793-C37C1091EAEF}"/>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4" name="5 CuadroTexto" hidden="1">
          <a:extLst>
            <a:ext uri="{FF2B5EF4-FFF2-40B4-BE49-F238E27FC236}">
              <a16:creationId xmlns="" xmlns:a16="http://schemas.microsoft.com/office/drawing/2014/main" id="{94B91D78-1ADD-4E73-977C-976458A2F9D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5" name="5 CuadroTexto" hidden="1">
          <a:extLst>
            <a:ext uri="{FF2B5EF4-FFF2-40B4-BE49-F238E27FC236}">
              <a16:creationId xmlns="" xmlns:a16="http://schemas.microsoft.com/office/drawing/2014/main" id="{F4F0EE7E-D8AA-49AE-88E9-23A150464134}"/>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6" name="5 CuadroTexto" hidden="1">
          <a:extLst>
            <a:ext uri="{FF2B5EF4-FFF2-40B4-BE49-F238E27FC236}">
              <a16:creationId xmlns="" xmlns:a16="http://schemas.microsoft.com/office/drawing/2014/main" id="{C23EA98B-C392-48D0-A7C8-5B124578C30B}"/>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7" name="5 CuadroTexto" hidden="1">
          <a:extLst>
            <a:ext uri="{FF2B5EF4-FFF2-40B4-BE49-F238E27FC236}">
              <a16:creationId xmlns="" xmlns:a16="http://schemas.microsoft.com/office/drawing/2014/main" id="{02ABF8E3-EB5E-46D3-9228-5102A43678CA}"/>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8" name="5 CuadroTexto" hidden="1">
          <a:extLst>
            <a:ext uri="{FF2B5EF4-FFF2-40B4-BE49-F238E27FC236}">
              <a16:creationId xmlns="" xmlns:a16="http://schemas.microsoft.com/office/drawing/2014/main" id="{FDBA75A3-F839-4C7B-9623-E17893EE914A}"/>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09" name="5 CuadroTexto" hidden="1">
          <a:extLst>
            <a:ext uri="{FF2B5EF4-FFF2-40B4-BE49-F238E27FC236}">
              <a16:creationId xmlns="" xmlns:a16="http://schemas.microsoft.com/office/drawing/2014/main" id="{27DF9355-B551-42F5-A3FF-87558F483BF8}"/>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0" name="5 CuadroTexto" hidden="1">
          <a:extLst>
            <a:ext uri="{FF2B5EF4-FFF2-40B4-BE49-F238E27FC236}">
              <a16:creationId xmlns="" xmlns:a16="http://schemas.microsoft.com/office/drawing/2014/main" id="{DA03C2CF-950F-417C-8F83-D8F4557A9E4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1" name="5 CuadroTexto" hidden="1">
          <a:extLst>
            <a:ext uri="{FF2B5EF4-FFF2-40B4-BE49-F238E27FC236}">
              <a16:creationId xmlns="" xmlns:a16="http://schemas.microsoft.com/office/drawing/2014/main" id="{9B73EB42-DDA9-4CB7-BD9B-A057C4F2CE51}"/>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2" name="5 CuadroTexto" hidden="1">
          <a:extLst>
            <a:ext uri="{FF2B5EF4-FFF2-40B4-BE49-F238E27FC236}">
              <a16:creationId xmlns="" xmlns:a16="http://schemas.microsoft.com/office/drawing/2014/main" id="{F7E5A5DC-0C98-46B3-8725-4B981DEFF06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3" name="5 CuadroTexto" hidden="1">
          <a:extLst>
            <a:ext uri="{FF2B5EF4-FFF2-40B4-BE49-F238E27FC236}">
              <a16:creationId xmlns="" xmlns:a16="http://schemas.microsoft.com/office/drawing/2014/main" id="{4E3485E5-EC33-4681-A4AB-75726A8262BC}"/>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4" name="5 CuadroTexto" hidden="1">
          <a:extLst>
            <a:ext uri="{FF2B5EF4-FFF2-40B4-BE49-F238E27FC236}">
              <a16:creationId xmlns="" xmlns:a16="http://schemas.microsoft.com/office/drawing/2014/main" id="{EB5BBCE6-D130-4CA1-967C-008B5919B47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5" name="2 CuadroTexto" hidden="1">
          <a:extLst>
            <a:ext uri="{FF2B5EF4-FFF2-40B4-BE49-F238E27FC236}">
              <a16:creationId xmlns="" xmlns:a16="http://schemas.microsoft.com/office/drawing/2014/main" id="{091B3652-87C1-442D-A466-129770D8DB7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6" name="5 CuadroTexto" hidden="1">
          <a:extLst>
            <a:ext uri="{FF2B5EF4-FFF2-40B4-BE49-F238E27FC236}">
              <a16:creationId xmlns="" xmlns:a16="http://schemas.microsoft.com/office/drawing/2014/main" id="{F199FB68-21B7-4AE5-BBEF-1A3D3919A3A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7" name="5 CuadroTexto" hidden="1">
          <a:extLst>
            <a:ext uri="{FF2B5EF4-FFF2-40B4-BE49-F238E27FC236}">
              <a16:creationId xmlns="" xmlns:a16="http://schemas.microsoft.com/office/drawing/2014/main" id="{6613FCA3-EF67-4880-B02A-BE7F82CD0446}"/>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8" name="5 CuadroTexto" hidden="1">
          <a:extLst>
            <a:ext uri="{FF2B5EF4-FFF2-40B4-BE49-F238E27FC236}">
              <a16:creationId xmlns="" xmlns:a16="http://schemas.microsoft.com/office/drawing/2014/main" id="{5C8BEF5E-8E9A-44C9-96E8-4A17D03A76B3}"/>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19" name="5 CuadroTexto" hidden="1">
          <a:extLst>
            <a:ext uri="{FF2B5EF4-FFF2-40B4-BE49-F238E27FC236}">
              <a16:creationId xmlns="" xmlns:a16="http://schemas.microsoft.com/office/drawing/2014/main" id="{125F6A30-8483-4F20-91F7-1F57B4218FFF}"/>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0" name="5 CuadroTexto" hidden="1">
          <a:extLst>
            <a:ext uri="{FF2B5EF4-FFF2-40B4-BE49-F238E27FC236}">
              <a16:creationId xmlns="" xmlns:a16="http://schemas.microsoft.com/office/drawing/2014/main" id="{C024B61A-471E-4233-8F9A-2B01F3B14EEB}"/>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1" name="5 CuadroTexto" hidden="1">
          <a:extLst>
            <a:ext uri="{FF2B5EF4-FFF2-40B4-BE49-F238E27FC236}">
              <a16:creationId xmlns="" xmlns:a16="http://schemas.microsoft.com/office/drawing/2014/main" id="{061F4B59-60A3-4810-8292-F8880E97D02A}"/>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2" name="5 CuadroTexto" hidden="1">
          <a:extLst>
            <a:ext uri="{FF2B5EF4-FFF2-40B4-BE49-F238E27FC236}">
              <a16:creationId xmlns="" xmlns:a16="http://schemas.microsoft.com/office/drawing/2014/main" id="{88385F52-B7B2-44C7-9E9C-3E4EBFBD9C1C}"/>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3" name="5 CuadroTexto" hidden="1">
          <a:extLst>
            <a:ext uri="{FF2B5EF4-FFF2-40B4-BE49-F238E27FC236}">
              <a16:creationId xmlns="" xmlns:a16="http://schemas.microsoft.com/office/drawing/2014/main" id="{19FF8FF9-D07E-4D8A-A67E-C04F4E5B2BF9}"/>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4" name="5 CuadroTexto" hidden="1">
          <a:extLst>
            <a:ext uri="{FF2B5EF4-FFF2-40B4-BE49-F238E27FC236}">
              <a16:creationId xmlns="" xmlns:a16="http://schemas.microsoft.com/office/drawing/2014/main" id="{9B724353-14C0-48B2-BC85-10A1E2778567}"/>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5" name="5 CuadroTexto" hidden="1">
          <a:extLst>
            <a:ext uri="{FF2B5EF4-FFF2-40B4-BE49-F238E27FC236}">
              <a16:creationId xmlns="" xmlns:a16="http://schemas.microsoft.com/office/drawing/2014/main" id="{E890DEB3-5BAA-4191-B613-5E134411A45B}"/>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6" name="5 CuadroTexto" hidden="1">
          <a:extLst>
            <a:ext uri="{FF2B5EF4-FFF2-40B4-BE49-F238E27FC236}">
              <a16:creationId xmlns="" xmlns:a16="http://schemas.microsoft.com/office/drawing/2014/main" id="{F89A6ABA-FC5D-4C8C-B3E6-A4F54A2C1F63}"/>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7" name="5 CuadroTexto" hidden="1">
          <a:extLst>
            <a:ext uri="{FF2B5EF4-FFF2-40B4-BE49-F238E27FC236}">
              <a16:creationId xmlns="" xmlns:a16="http://schemas.microsoft.com/office/drawing/2014/main" id="{E502C21F-5C6F-4E00-A34D-0A07C3B1E9FE}"/>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8" name="5 CuadroTexto" hidden="1">
          <a:extLst>
            <a:ext uri="{FF2B5EF4-FFF2-40B4-BE49-F238E27FC236}">
              <a16:creationId xmlns="" xmlns:a16="http://schemas.microsoft.com/office/drawing/2014/main" id="{54167C78-248C-42C0-81FA-0803EF2517FB}"/>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29" name="5 CuadroTexto" hidden="1">
          <a:extLst>
            <a:ext uri="{FF2B5EF4-FFF2-40B4-BE49-F238E27FC236}">
              <a16:creationId xmlns="" xmlns:a16="http://schemas.microsoft.com/office/drawing/2014/main" id="{2242D694-0C69-467D-BD38-1533BD3B13B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0" name="5 CuadroTexto" hidden="1">
          <a:extLst>
            <a:ext uri="{FF2B5EF4-FFF2-40B4-BE49-F238E27FC236}">
              <a16:creationId xmlns="" xmlns:a16="http://schemas.microsoft.com/office/drawing/2014/main" id="{0327CE07-E90A-4086-BF74-73F9FE043A83}"/>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1" name="5 CuadroTexto" hidden="1">
          <a:extLst>
            <a:ext uri="{FF2B5EF4-FFF2-40B4-BE49-F238E27FC236}">
              <a16:creationId xmlns="" xmlns:a16="http://schemas.microsoft.com/office/drawing/2014/main" id="{02491FE3-28D4-43EF-ABD2-B5AB6716ACE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2" name="5 CuadroTexto" hidden="1">
          <a:extLst>
            <a:ext uri="{FF2B5EF4-FFF2-40B4-BE49-F238E27FC236}">
              <a16:creationId xmlns="" xmlns:a16="http://schemas.microsoft.com/office/drawing/2014/main" id="{4EE98F33-1B41-4488-A5D4-40E745C4ABE1}"/>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3" name="5 CuadroTexto" hidden="1">
          <a:extLst>
            <a:ext uri="{FF2B5EF4-FFF2-40B4-BE49-F238E27FC236}">
              <a16:creationId xmlns="" xmlns:a16="http://schemas.microsoft.com/office/drawing/2014/main" id="{BD5AC8B2-08F4-4F79-9F2E-5E81291B69C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4" name="103 CuadroTexto" hidden="1">
          <a:extLst>
            <a:ext uri="{FF2B5EF4-FFF2-40B4-BE49-F238E27FC236}">
              <a16:creationId xmlns="" xmlns:a16="http://schemas.microsoft.com/office/drawing/2014/main" id="{C4B75C36-C83D-4CE0-8E28-A00F3A6CA13B}"/>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5" name="2 CuadroTexto" hidden="1">
          <a:extLst>
            <a:ext uri="{FF2B5EF4-FFF2-40B4-BE49-F238E27FC236}">
              <a16:creationId xmlns="" xmlns:a16="http://schemas.microsoft.com/office/drawing/2014/main" id="{6EC89815-2570-417C-B6EC-EE4586F85848}"/>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6" name="106 CuadroTexto" hidden="1">
          <a:extLst>
            <a:ext uri="{FF2B5EF4-FFF2-40B4-BE49-F238E27FC236}">
              <a16:creationId xmlns="" xmlns:a16="http://schemas.microsoft.com/office/drawing/2014/main" id="{E6920A2A-E051-4597-B4F9-0C807AA9BCF5}"/>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7" name="2 CuadroTexto" hidden="1">
          <a:extLst>
            <a:ext uri="{FF2B5EF4-FFF2-40B4-BE49-F238E27FC236}">
              <a16:creationId xmlns="" xmlns:a16="http://schemas.microsoft.com/office/drawing/2014/main" id="{710452C9-CA59-43A8-B9AB-D367A792729C}"/>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8" name="5 CuadroTexto" hidden="1">
          <a:extLst>
            <a:ext uri="{FF2B5EF4-FFF2-40B4-BE49-F238E27FC236}">
              <a16:creationId xmlns="" xmlns:a16="http://schemas.microsoft.com/office/drawing/2014/main" id="{12BE7773-F693-43D8-BCE5-0915D1B7A9C2}"/>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39" name="5 CuadroTexto" hidden="1">
          <a:extLst>
            <a:ext uri="{FF2B5EF4-FFF2-40B4-BE49-F238E27FC236}">
              <a16:creationId xmlns="" xmlns:a16="http://schemas.microsoft.com/office/drawing/2014/main" id="{46B573ED-AA8F-4D04-A7B0-BF2E3A9F084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0" name="5 CuadroTexto" hidden="1">
          <a:extLst>
            <a:ext uri="{FF2B5EF4-FFF2-40B4-BE49-F238E27FC236}">
              <a16:creationId xmlns="" xmlns:a16="http://schemas.microsoft.com/office/drawing/2014/main" id="{3642391D-C4E2-4FCF-8513-420171EDC383}"/>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1" name="5 CuadroTexto" hidden="1">
          <a:extLst>
            <a:ext uri="{FF2B5EF4-FFF2-40B4-BE49-F238E27FC236}">
              <a16:creationId xmlns="" xmlns:a16="http://schemas.microsoft.com/office/drawing/2014/main" id="{08F52B4E-76AB-4BF3-A113-0B9BF9F7CA98}"/>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2" name="5 CuadroTexto" hidden="1">
          <a:extLst>
            <a:ext uri="{FF2B5EF4-FFF2-40B4-BE49-F238E27FC236}">
              <a16:creationId xmlns="" xmlns:a16="http://schemas.microsoft.com/office/drawing/2014/main" id="{5689EE14-A898-43D4-8CC5-C35DDB89BB58}"/>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3" name="5 CuadroTexto" hidden="1">
          <a:extLst>
            <a:ext uri="{FF2B5EF4-FFF2-40B4-BE49-F238E27FC236}">
              <a16:creationId xmlns="" xmlns:a16="http://schemas.microsoft.com/office/drawing/2014/main" id="{CD417289-8610-4EC8-81F8-9DC174F7AEF5}"/>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4" name="5 CuadroTexto" hidden="1">
          <a:extLst>
            <a:ext uri="{FF2B5EF4-FFF2-40B4-BE49-F238E27FC236}">
              <a16:creationId xmlns="" xmlns:a16="http://schemas.microsoft.com/office/drawing/2014/main" id="{6F5D2214-2562-4DAB-9C57-96F9AB3416A9}"/>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5" name="5 CuadroTexto" hidden="1">
          <a:extLst>
            <a:ext uri="{FF2B5EF4-FFF2-40B4-BE49-F238E27FC236}">
              <a16:creationId xmlns="" xmlns:a16="http://schemas.microsoft.com/office/drawing/2014/main" id="{840E6DD5-70C7-425D-8329-18C1C8EFC71D}"/>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6" name="5 CuadroTexto" hidden="1">
          <a:extLst>
            <a:ext uri="{FF2B5EF4-FFF2-40B4-BE49-F238E27FC236}">
              <a16:creationId xmlns="" xmlns:a16="http://schemas.microsoft.com/office/drawing/2014/main" id="{6950D481-D26B-41C5-A2F2-03268BDAF8C0}"/>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7" name="5 CuadroTexto" hidden="1">
          <a:extLst>
            <a:ext uri="{FF2B5EF4-FFF2-40B4-BE49-F238E27FC236}">
              <a16:creationId xmlns="" xmlns:a16="http://schemas.microsoft.com/office/drawing/2014/main" id="{4C97E0DF-688C-4F1C-AE29-A3D2452F4D87}"/>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8" name="5 CuadroTexto" hidden="1">
          <a:extLst>
            <a:ext uri="{FF2B5EF4-FFF2-40B4-BE49-F238E27FC236}">
              <a16:creationId xmlns="" xmlns:a16="http://schemas.microsoft.com/office/drawing/2014/main" id="{E86FEA44-90E3-4B7B-AF35-F2AC82C7DB8A}"/>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49" name="5 CuadroTexto" hidden="1">
          <a:extLst>
            <a:ext uri="{FF2B5EF4-FFF2-40B4-BE49-F238E27FC236}">
              <a16:creationId xmlns="" xmlns:a16="http://schemas.microsoft.com/office/drawing/2014/main" id="{14E2FC40-84E7-4FDF-A4D9-EF783FE5BDD7}"/>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50" name="5 CuadroTexto" hidden="1">
          <a:extLst>
            <a:ext uri="{FF2B5EF4-FFF2-40B4-BE49-F238E27FC236}">
              <a16:creationId xmlns="" xmlns:a16="http://schemas.microsoft.com/office/drawing/2014/main" id="{7A3285BA-5FD1-4E00-9B95-BDB3A413AD40}"/>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51" name="5 CuadroTexto" hidden="1">
          <a:extLst>
            <a:ext uri="{FF2B5EF4-FFF2-40B4-BE49-F238E27FC236}">
              <a16:creationId xmlns="" xmlns:a16="http://schemas.microsoft.com/office/drawing/2014/main" id="{E1E20AFA-8093-435F-9EA2-507A53902B29}"/>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52" name="5 CuadroTexto" hidden="1">
          <a:extLst>
            <a:ext uri="{FF2B5EF4-FFF2-40B4-BE49-F238E27FC236}">
              <a16:creationId xmlns="" xmlns:a16="http://schemas.microsoft.com/office/drawing/2014/main" id="{2AF00F67-E3AB-49EE-A641-1F397F925103}"/>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656590</xdr:colOff>
      <xdr:row>724</xdr:row>
      <xdr:rowOff>0</xdr:rowOff>
    </xdr:from>
    <xdr:ext cx="192120" cy="264560"/>
    <xdr:sp macro="" textlink="">
      <xdr:nvSpPr>
        <xdr:cNvPr id="4753" name="5 CuadroTexto" hidden="1">
          <a:extLst>
            <a:ext uri="{FF2B5EF4-FFF2-40B4-BE49-F238E27FC236}">
              <a16:creationId xmlns="" xmlns:a16="http://schemas.microsoft.com/office/drawing/2014/main" id="{947464C8-CBEE-4A47-A080-E4683E60E7F5}"/>
            </a:ext>
          </a:extLst>
        </xdr:cNvPr>
        <xdr:cNvSpPr txBox="1"/>
      </xdr:nvSpPr>
      <xdr:spPr>
        <a:xfrm>
          <a:off x="1218565" y="156067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twoCellAnchor>
    <xdr:from>
      <xdr:col>10</xdr:col>
      <xdr:colOff>98051</xdr:colOff>
      <xdr:row>528</xdr:row>
      <xdr:rowOff>47625</xdr:rowOff>
    </xdr:from>
    <xdr:to>
      <xdr:col>12</xdr:col>
      <xdr:colOff>588307</xdr:colOff>
      <xdr:row>532</xdr:row>
      <xdr:rowOff>303119</xdr:rowOff>
    </xdr:to>
    <xdr:pic>
      <xdr:nvPicPr>
        <xdr:cNvPr id="4754" name="Imagen 1">
          <a:extLst>
            <a:ext uri="{FF2B5EF4-FFF2-40B4-BE49-F238E27FC236}">
              <a16:creationId xmlns="" xmlns:a16="http://schemas.microsoft.com/office/drawing/2014/main" id="{C0D2B252-9FFD-492D-A4C5-F26702D912D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40477" y="203406375"/>
          <a:ext cx="2003051" cy="1572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304800</xdr:colOff>
      <xdr:row>788</xdr:row>
      <xdr:rowOff>257175</xdr:rowOff>
    </xdr:from>
    <xdr:to>
      <xdr:col>8</xdr:col>
      <xdr:colOff>581025</xdr:colOff>
      <xdr:row>793</xdr:row>
      <xdr:rowOff>276225</xdr:rowOff>
    </xdr:to>
    <xdr:pic>
      <xdr:nvPicPr>
        <xdr:cNvPr id="4755" name="Imagen 1">
          <a:extLst>
            <a:ext uri="{FF2B5EF4-FFF2-40B4-BE49-F238E27FC236}">
              <a16:creationId xmlns="" xmlns:a16="http://schemas.microsoft.com/office/drawing/2014/main" id="{D5615EA4-D571-4228-993E-07E34F5521F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0" y="447675"/>
          <a:ext cx="20859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831</xdr:row>
      <xdr:rowOff>0</xdr:rowOff>
    </xdr:from>
    <xdr:ext cx="184731" cy="264560"/>
    <xdr:sp macro="" textlink="">
      <xdr:nvSpPr>
        <xdr:cNvPr id="4756" name="1 CuadroTexto" hidden="1">
          <a:extLst>
            <a:ext uri="{FF2B5EF4-FFF2-40B4-BE49-F238E27FC236}">
              <a16:creationId xmlns="" xmlns:a16="http://schemas.microsoft.com/office/drawing/2014/main" id="{3CB80114-231C-460A-9A1D-3828C12D6EE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57" name="3 CuadroTexto" hidden="1">
          <a:extLst>
            <a:ext uri="{FF2B5EF4-FFF2-40B4-BE49-F238E27FC236}">
              <a16:creationId xmlns="" xmlns:a16="http://schemas.microsoft.com/office/drawing/2014/main" id="{78D5C152-9FEA-4D36-85BB-9CDDCC6EFFD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58" name="5 CuadroTexto" hidden="1">
          <a:extLst>
            <a:ext uri="{FF2B5EF4-FFF2-40B4-BE49-F238E27FC236}">
              <a16:creationId xmlns="" xmlns:a16="http://schemas.microsoft.com/office/drawing/2014/main" id="{CC0560F7-EFCB-41AE-BED9-0EF42AEC8FB6}"/>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59" name="5 CuadroTexto" hidden="1">
          <a:extLst>
            <a:ext uri="{FF2B5EF4-FFF2-40B4-BE49-F238E27FC236}">
              <a16:creationId xmlns="" xmlns:a16="http://schemas.microsoft.com/office/drawing/2014/main" id="{B7334616-4614-4EF0-B1DC-4CF8C144048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0" name="5 CuadroTexto" hidden="1">
          <a:extLst>
            <a:ext uri="{FF2B5EF4-FFF2-40B4-BE49-F238E27FC236}">
              <a16:creationId xmlns="" xmlns:a16="http://schemas.microsoft.com/office/drawing/2014/main" id="{4864938F-08D2-4E54-8984-4AC99A0E280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1" name="5 CuadroTexto" hidden="1">
          <a:extLst>
            <a:ext uri="{FF2B5EF4-FFF2-40B4-BE49-F238E27FC236}">
              <a16:creationId xmlns="" xmlns:a16="http://schemas.microsoft.com/office/drawing/2014/main" id="{E7AEDC83-D47F-46FA-8952-76BECE75872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2" name="5 CuadroTexto" hidden="1">
          <a:extLst>
            <a:ext uri="{FF2B5EF4-FFF2-40B4-BE49-F238E27FC236}">
              <a16:creationId xmlns="" xmlns:a16="http://schemas.microsoft.com/office/drawing/2014/main" id="{05518A58-B849-413F-BBFB-1180E36F883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3" name="5 CuadroTexto" hidden="1">
          <a:extLst>
            <a:ext uri="{FF2B5EF4-FFF2-40B4-BE49-F238E27FC236}">
              <a16:creationId xmlns="" xmlns:a16="http://schemas.microsoft.com/office/drawing/2014/main" id="{F493E1B9-65F5-4256-9F55-6789520E370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4" name="5 CuadroTexto" hidden="1">
          <a:extLst>
            <a:ext uri="{FF2B5EF4-FFF2-40B4-BE49-F238E27FC236}">
              <a16:creationId xmlns="" xmlns:a16="http://schemas.microsoft.com/office/drawing/2014/main" id="{3AAD66C5-E31C-4D33-9535-6AEF78711A0B}"/>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5" name="5 CuadroTexto" hidden="1">
          <a:extLst>
            <a:ext uri="{FF2B5EF4-FFF2-40B4-BE49-F238E27FC236}">
              <a16:creationId xmlns="" xmlns:a16="http://schemas.microsoft.com/office/drawing/2014/main" id="{612EDB93-D619-4715-BF3F-748B493CEB1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6" name="5 CuadroTexto" hidden="1">
          <a:extLst>
            <a:ext uri="{FF2B5EF4-FFF2-40B4-BE49-F238E27FC236}">
              <a16:creationId xmlns="" xmlns:a16="http://schemas.microsoft.com/office/drawing/2014/main" id="{CE475060-88CE-4A61-9DD8-C92CF22B99E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7" name="5 CuadroTexto" hidden="1">
          <a:extLst>
            <a:ext uri="{FF2B5EF4-FFF2-40B4-BE49-F238E27FC236}">
              <a16:creationId xmlns="" xmlns:a16="http://schemas.microsoft.com/office/drawing/2014/main" id="{D591A2BA-0ABE-4D49-8077-8E0AAA1F80F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8" name="5 CuadroTexto" hidden="1">
          <a:extLst>
            <a:ext uri="{FF2B5EF4-FFF2-40B4-BE49-F238E27FC236}">
              <a16:creationId xmlns="" xmlns:a16="http://schemas.microsoft.com/office/drawing/2014/main" id="{F30F6F15-1DEB-4BBB-9503-6F0EEB7F6F7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69" name="5 CuadroTexto" hidden="1">
          <a:extLst>
            <a:ext uri="{FF2B5EF4-FFF2-40B4-BE49-F238E27FC236}">
              <a16:creationId xmlns="" xmlns:a16="http://schemas.microsoft.com/office/drawing/2014/main" id="{03F46FBE-0B27-44D6-981D-3E5070416F5E}"/>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0" name="5 CuadroTexto" hidden="1">
          <a:extLst>
            <a:ext uri="{FF2B5EF4-FFF2-40B4-BE49-F238E27FC236}">
              <a16:creationId xmlns="" xmlns:a16="http://schemas.microsoft.com/office/drawing/2014/main" id="{7F7948F4-A1DB-4800-8452-401EEB95C5D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1" name="5 CuadroTexto" hidden="1">
          <a:extLst>
            <a:ext uri="{FF2B5EF4-FFF2-40B4-BE49-F238E27FC236}">
              <a16:creationId xmlns="" xmlns:a16="http://schemas.microsoft.com/office/drawing/2014/main" id="{04479F31-7D9D-41EE-A734-E4F5FDC3A97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2" name="5 CuadroTexto" hidden="1">
          <a:extLst>
            <a:ext uri="{FF2B5EF4-FFF2-40B4-BE49-F238E27FC236}">
              <a16:creationId xmlns="" xmlns:a16="http://schemas.microsoft.com/office/drawing/2014/main" id="{B4FA22CF-462D-4473-B50D-DAF9C9FDC34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3" name="5 CuadroTexto" hidden="1">
          <a:extLst>
            <a:ext uri="{FF2B5EF4-FFF2-40B4-BE49-F238E27FC236}">
              <a16:creationId xmlns="" xmlns:a16="http://schemas.microsoft.com/office/drawing/2014/main" id="{4942B742-8C05-4A02-AC39-F2EC9A438E66}"/>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4" name="5 CuadroTexto" hidden="1">
          <a:extLst>
            <a:ext uri="{FF2B5EF4-FFF2-40B4-BE49-F238E27FC236}">
              <a16:creationId xmlns="" xmlns:a16="http://schemas.microsoft.com/office/drawing/2014/main" id="{3EB8CA21-1D8A-4624-8375-6A3EA6E5CA8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5" name="5 CuadroTexto" hidden="1">
          <a:extLst>
            <a:ext uri="{FF2B5EF4-FFF2-40B4-BE49-F238E27FC236}">
              <a16:creationId xmlns="" xmlns:a16="http://schemas.microsoft.com/office/drawing/2014/main" id="{D650DE7F-FEC1-4101-9003-88EE3FAA518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6" name="5 CuadroTexto" hidden="1">
          <a:extLst>
            <a:ext uri="{FF2B5EF4-FFF2-40B4-BE49-F238E27FC236}">
              <a16:creationId xmlns="" xmlns:a16="http://schemas.microsoft.com/office/drawing/2014/main" id="{958BE20B-34A8-469C-8582-F9237D499D8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7" name="5 CuadroTexto" hidden="1">
          <a:extLst>
            <a:ext uri="{FF2B5EF4-FFF2-40B4-BE49-F238E27FC236}">
              <a16:creationId xmlns="" xmlns:a16="http://schemas.microsoft.com/office/drawing/2014/main" id="{93BD83B1-48EB-447D-A136-30C9BA1D32D6}"/>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8" name="5 CuadroTexto" hidden="1">
          <a:extLst>
            <a:ext uri="{FF2B5EF4-FFF2-40B4-BE49-F238E27FC236}">
              <a16:creationId xmlns="" xmlns:a16="http://schemas.microsoft.com/office/drawing/2014/main" id="{5BF81F03-FB4E-41C3-9DCC-FF60BE8BF87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79" name="5 CuadroTexto" hidden="1">
          <a:extLst>
            <a:ext uri="{FF2B5EF4-FFF2-40B4-BE49-F238E27FC236}">
              <a16:creationId xmlns="" xmlns:a16="http://schemas.microsoft.com/office/drawing/2014/main" id="{D24CBC72-82E8-4CA1-8485-B592FEAD2142}"/>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0" name="5 CuadroTexto" hidden="1">
          <a:extLst>
            <a:ext uri="{FF2B5EF4-FFF2-40B4-BE49-F238E27FC236}">
              <a16:creationId xmlns="" xmlns:a16="http://schemas.microsoft.com/office/drawing/2014/main" id="{5EFF5DC1-38B5-4676-A786-74F57605778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1" name="5 CuadroTexto" hidden="1">
          <a:extLst>
            <a:ext uri="{FF2B5EF4-FFF2-40B4-BE49-F238E27FC236}">
              <a16:creationId xmlns="" xmlns:a16="http://schemas.microsoft.com/office/drawing/2014/main" id="{DD6EF9F8-97D7-40CD-9DD9-2E9EF81C49D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2" name="5 CuadroTexto" hidden="1">
          <a:extLst>
            <a:ext uri="{FF2B5EF4-FFF2-40B4-BE49-F238E27FC236}">
              <a16:creationId xmlns="" xmlns:a16="http://schemas.microsoft.com/office/drawing/2014/main" id="{555AD7C2-B725-4A4D-AC1F-72784B5D2DCE}"/>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3" name="5 CuadroTexto" hidden="1">
          <a:extLst>
            <a:ext uri="{FF2B5EF4-FFF2-40B4-BE49-F238E27FC236}">
              <a16:creationId xmlns="" xmlns:a16="http://schemas.microsoft.com/office/drawing/2014/main" id="{7A5798DE-9586-4CEF-9B84-06344AED3A1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4" name="5 CuadroTexto" hidden="1">
          <a:extLst>
            <a:ext uri="{FF2B5EF4-FFF2-40B4-BE49-F238E27FC236}">
              <a16:creationId xmlns="" xmlns:a16="http://schemas.microsoft.com/office/drawing/2014/main" id="{69CF33BF-C46A-4BDC-9F91-11AFFE00A7C8}"/>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5" name="5 CuadroTexto" hidden="1">
          <a:extLst>
            <a:ext uri="{FF2B5EF4-FFF2-40B4-BE49-F238E27FC236}">
              <a16:creationId xmlns="" xmlns:a16="http://schemas.microsoft.com/office/drawing/2014/main" id="{2766D154-AD67-4C82-A655-AFBD5F2EA5E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6" name="5 CuadroTexto" hidden="1">
          <a:extLst>
            <a:ext uri="{FF2B5EF4-FFF2-40B4-BE49-F238E27FC236}">
              <a16:creationId xmlns="" xmlns:a16="http://schemas.microsoft.com/office/drawing/2014/main" id="{3772C587-80FF-4308-8D0A-F2E70B52957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7" name="5 CuadroTexto" hidden="1">
          <a:extLst>
            <a:ext uri="{FF2B5EF4-FFF2-40B4-BE49-F238E27FC236}">
              <a16:creationId xmlns="" xmlns:a16="http://schemas.microsoft.com/office/drawing/2014/main" id="{76A6E8F6-D473-4CA7-99C4-B0CBD5A8373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8" name="5 CuadroTexto" hidden="1">
          <a:extLst>
            <a:ext uri="{FF2B5EF4-FFF2-40B4-BE49-F238E27FC236}">
              <a16:creationId xmlns="" xmlns:a16="http://schemas.microsoft.com/office/drawing/2014/main" id="{BDF90BD6-7F5C-462E-931A-1F715E3E31D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89" name="5 CuadroTexto" hidden="1">
          <a:extLst>
            <a:ext uri="{FF2B5EF4-FFF2-40B4-BE49-F238E27FC236}">
              <a16:creationId xmlns="" xmlns:a16="http://schemas.microsoft.com/office/drawing/2014/main" id="{69DD308B-3515-4D5E-897C-7DD8C8C1068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0" name="2 CuadroTexto" hidden="1">
          <a:extLst>
            <a:ext uri="{FF2B5EF4-FFF2-40B4-BE49-F238E27FC236}">
              <a16:creationId xmlns="" xmlns:a16="http://schemas.microsoft.com/office/drawing/2014/main" id="{5672F3B7-24E3-4E5E-AC42-9B26608B167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1" name="5 CuadroTexto" hidden="1">
          <a:extLst>
            <a:ext uri="{FF2B5EF4-FFF2-40B4-BE49-F238E27FC236}">
              <a16:creationId xmlns="" xmlns:a16="http://schemas.microsoft.com/office/drawing/2014/main" id="{EBF3D3DE-80DD-46F0-B33E-3CFEB3D1FD4B}"/>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2" name="5 CuadroTexto" hidden="1">
          <a:extLst>
            <a:ext uri="{FF2B5EF4-FFF2-40B4-BE49-F238E27FC236}">
              <a16:creationId xmlns="" xmlns:a16="http://schemas.microsoft.com/office/drawing/2014/main" id="{38D77052-39B4-4B50-9ABA-07663A8E580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3" name="5 CuadroTexto" hidden="1">
          <a:extLst>
            <a:ext uri="{FF2B5EF4-FFF2-40B4-BE49-F238E27FC236}">
              <a16:creationId xmlns="" xmlns:a16="http://schemas.microsoft.com/office/drawing/2014/main" id="{D3406253-7A11-4448-9A50-42D8F8E3E0D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4" name="5 CuadroTexto" hidden="1">
          <a:extLst>
            <a:ext uri="{FF2B5EF4-FFF2-40B4-BE49-F238E27FC236}">
              <a16:creationId xmlns="" xmlns:a16="http://schemas.microsoft.com/office/drawing/2014/main" id="{94F31795-1FE9-4E70-8809-1D58E823478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5" name="5 CuadroTexto" hidden="1">
          <a:extLst>
            <a:ext uri="{FF2B5EF4-FFF2-40B4-BE49-F238E27FC236}">
              <a16:creationId xmlns="" xmlns:a16="http://schemas.microsoft.com/office/drawing/2014/main" id="{AB58B9C2-8FDB-4C95-AB2B-8ECAA2E27F2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6" name="5 CuadroTexto" hidden="1">
          <a:extLst>
            <a:ext uri="{FF2B5EF4-FFF2-40B4-BE49-F238E27FC236}">
              <a16:creationId xmlns="" xmlns:a16="http://schemas.microsoft.com/office/drawing/2014/main" id="{9F020110-B829-4008-BAFD-3E8B37DE31F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7" name="5 CuadroTexto" hidden="1">
          <a:extLst>
            <a:ext uri="{FF2B5EF4-FFF2-40B4-BE49-F238E27FC236}">
              <a16:creationId xmlns="" xmlns:a16="http://schemas.microsoft.com/office/drawing/2014/main" id="{93EC930C-1BC9-4988-9602-BA4ACC259E0B}"/>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8" name="5 CuadroTexto" hidden="1">
          <a:extLst>
            <a:ext uri="{FF2B5EF4-FFF2-40B4-BE49-F238E27FC236}">
              <a16:creationId xmlns="" xmlns:a16="http://schemas.microsoft.com/office/drawing/2014/main" id="{E6912AE6-19CC-4868-ADC4-AB00427CA1C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799" name="5 CuadroTexto" hidden="1">
          <a:extLst>
            <a:ext uri="{FF2B5EF4-FFF2-40B4-BE49-F238E27FC236}">
              <a16:creationId xmlns="" xmlns:a16="http://schemas.microsoft.com/office/drawing/2014/main" id="{65BAC7BF-276D-412A-9B16-323FE0801FD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0" name="5 CuadroTexto" hidden="1">
          <a:extLst>
            <a:ext uri="{FF2B5EF4-FFF2-40B4-BE49-F238E27FC236}">
              <a16:creationId xmlns="" xmlns:a16="http://schemas.microsoft.com/office/drawing/2014/main" id="{B5563CE3-8BEC-4FEF-A700-93D0C791005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1" name="5 CuadroTexto" hidden="1">
          <a:extLst>
            <a:ext uri="{FF2B5EF4-FFF2-40B4-BE49-F238E27FC236}">
              <a16:creationId xmlns="" xmlns:a16="http://schemas.microsoft.com/office/drawing/2014/main" id="{B7572631-6757-4952-912E-E2914D1C795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2" name="5 CuadroTexto" hidden="1">
          <a:extLst>
            <a:ext uri="{FF2B5EF4-FFF2-40B4-BE49-F238E27FC236}">
              <a16:creationId xmlns="" xmlns:a16="http://schemas.microsoft.com/office/drawing/2014/main" id="{8E043FB1-B635-405A-B39B-9D57BA634DB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3" name="5 CuadroTexto" hidden="1">
          <a:extLst>
            <a:ext uri="{FF2B5EF4-FFF2-40B4-BE49-F238E27FC236}">
              <a16:creationId xmlns="" xmlns:a16="http://schemas.microsoft.com/office/drawing/2014/main" id="{FE29DB82-410D-449A-82FD-14C6A9EA07D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4" name="5 CuadroTexto" hidden="1">
          <a:extLst>
            <a:ext uri="{FF2B5EF4-FFF2-40B4-BE49-F238E27FC236}">
              <a16:creationId xmlns="" xmlns:a16="http://schemas.microsoft.com/office/drawing/2014/main" id="{1E19E299-95EE-4183-8CCB-E53A1805F19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5" name="5 CuadroTexto" hidden="1">
          <a:extLst>
            <a:ext uri="{FF2B5EF4-FFF2-40B4-BE49-F238E27FC236}">
              <a16:creationId xmlns="" xmlns:a16="http://schemas.microsoft.com/office/drawing/2014/main" id="{9EE4F3EC-ED58-4C84-86B5-3F99401F8E5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6" name="5 CuadroTexto" hidden="1">
          <a:extLst>
            <a:ext uri="{FF2B5EF4-FFF2-40B4-BE49-F238E27FC236}">
              <a16:creationId xmlns="" xmlns:a16="http://schemas.microsoft.com/office/drawing/2014/main" id="{AC8473B9-06D8-4B59-A127-D4D93FC0DFF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7" name="5 CuadroTexto" hidden="1">
          <a:extLst>
            <a:ext uri="{FF2B5EF4-FFF2-40B4-BE49-F238E27FC236}">
              <a16:creationId xmlns="" xmlns:a16="http://schemas.microsoft.com/office/drawing/2014/main" id="{8F87C081-9830-4D96-9D8C-D21438280C5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8" name="5 CuadroTexto" hidden="1">
          <a:extLst>
            <a:ext uri="{FF2B5EF4-FFF2-40B4-BE49-F238E27FC236}">
              <a16:creationId xmlns="" xmlns:a16="http://schemas.microsoft.com/office/drawing/2014/main" id="{73501335-D1A6-4DFA-A5AE-226FDF9ECD4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09" name="103 CuadroTexto" hidden="1">
          <a:extLst>
            <a:ext uri="{FF2B5EF4-FFF2-40B4-BE49-F238E27FC236}">
              <a16:creationId xmlns="" xmlns:a16="http://schemas.microsoft.com/office/drawing/2014/main" id="{69F6A13C-E29F-487C-995A-C4F961174E3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0" name="2 CuadroTexto" hidden="1">
          <a:extLst>
            <a:ext uri="{FF2B5EF4-FFF2-40B4-BE49-F238E27FC236}">
              <a16:creationId xmlns="" xmlns:a16="http://schemas.microsoft.com/office/drawing/2014/main" id="{D96FC867-BE91-4A5D-9E87-DDB708A7AC2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1" name="106 CuadroTexto" hidden="1">
          <a:extLst>
            <a:ext uri="{FF2B5EF4-FFF2-40B4-BE49-F238E27FC236}">
              <a16:creationId xmlns="" xmlns:a16="http://schemas.microsoft.com/office/drawing/2014/main" id="{0BB0E0D2-7BF5-4B0B-9C32-B75E639352B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2" name="2 CuadroTexto" hidden="1">
          <a:extLst>
            <a:ext uri="{FF2B5EF4-FFF2-40B4-BE49-F238E27FC236}">
              <a16:creationId xmlns="" xmlns:a16="http://schemas.microsoft.com/office/drawing/2014/main" id="{B0BBCA60-ABEC-49BE-BD8A-6BD12B7358D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3" name="5 CuadroTexto" hidden="1">
          <a:extLst>
            <a:ext uri="{FF2B5EF4-FFF2-40B4-BE49-F238E27FC236}">
              <a16:creationId xmlns="" xmlns:a16="http://schemas.microsoft.com/office/drawing/2014/main" id="{46F266CA-297F-4376-A285-FD65913493A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4" name="5 CuadroTexto" hidden="1">
          <a:extLst>
            <a:ext uri="{FF2B5EF4-FFF2-40B4-BE49-F238E27FC236}">
              <a16:creationId xmlns="" xmlns:a16="http://schemas.microsoft.com/office/drawing/2014/main" id="{A78139B8-4F4D-474D-BEDF-FE42210FFCDB}"/>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5" name="5 CuadroTexto" hidden="1">
          <a:extLst>
            <a:ext uri="{FF2B5EF4-FFF2-40B4-BE49-F238E27FC236}">
              <a16:creationId xmlns="" xmlns:a16="http://schemas.microsoft.com/office/drawing/2014/main" id="{C51C9346-7998-4E95-B8A7-C910AE168DA8}"/>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6" name="5 CuadroTexto" hidden="1">
          <a:extLst>
            <a:ext uri="{FF2B5EF4-FFF2-40B4-BE49-F238E27FC236}">
              <a16:creationId xmlns="" xmlns:a16="http://schemas.microsoft.com/office/drawing/2014/main" id="{7A7D4B94-FC1E-445F-84CD-A731E5DB0A2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7" name="5 CuadroTexto" hidden="1">
          <a:extLst>
            <a:ext uri="{FF2B5EF4-FFF2-40B4-BE49-F238E27FC236}">
              <a16:creationId xmlns="" xmlns:a16="http://schemas.microsoft.com/office/drawing/2014/main" id="{7CE85EFB-8854-4E5A-B0C2-B16BE1B7E5A2}"/>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8" name="5 CuadroTexto" hidden="1">
          <a:extLst>
            <a:ext uri="{FF2B5EF4-FFF2-40B4-BE49-F238E27FC236}">
              <a16:creationId xmlns="" xmlns:a16="http://schemas.microsoft.com/office/drawing/2014/main" id="{8F5F1231-B16A-495B-8C4A-0440D49C4C7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19" name="5 CuadroTexto" hidden="1">
          <a:extLst>
            <a:ext uri="{FF2B5EF4-FFF2-40B4-BE49-F238E27FC236}">
              <a16:creationId xmlns="" xmlns:a16="http://schemas.microsoft.com/office/drawing/2014/main" id="{E5819379-BEFE-4E3F-BF6E-E5BB219590D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0" name="5 CuadroTexto" hidden="1">
          <a:extLst>
            <a:ext uri="{FF2B5EF4-FFF2-40B4-BE49-F238E27FC236}">
              <a16:creationId xmlns="" xmlns:a16="http://schemas.microsoft.com/office/drawing/2014/main" id="{67D38E3B-DB71-40C5-B456-BCA298738802}"/>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1" name="5 CuadroTexto" hidden="1">
          <a:extLst>
            <a:ext uri="{FF2B5EF4-FFF2-40B4-BE49-F238E27FC236}">
              <a16:creationId xmlns="" xmlns:a16="http://schemas.microsoft.com/office/drawing/2014/main" id="{B024FF7B-AF31-46EC-ACA7-D7B613DF6B0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2" name="5 CuadroTexto" hidden="1">
          <a:extLst>
            <a:ext uri="{FF2B5EF4-FFF2-40B4-BE49-F238E27FC236}">
              <a16:creationId xmlns="" xmlns:a16="http://schemas.microsoft.com/office/drawing/2014/main" id="{155A8990-0BD0-4684-A789-F6615D2FD29B}"/>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3" name="5 CuadroTexto" hidden="1">
          <a:extLst>
            <a:ext uri="{FF2B5EF4-FFF2-40B4-BE49-F238E27FC236}">
              <a16:creationId xmlns="" xmlns:a16="http://schemas.microsoft.com/office/drawing/2014/main" id="{AE42901A-3170-49D0-8B26-B756842D2E38}"/>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4" name="5 CuadroTexto" hidden="1">
          <a:extLst>
            <a:ext uri="{FF2B5EF4-FFF2-40B4-BE49-F238E27FC236}">
              <a16:creationId xmlns="" xmlns:a16="http://schemas.microsoft.com/office/drawing/2014/main" id="{9BFF9DAA-687B-47F6-9AAA-4C24911DCD2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5" name="5 CuadroTexto" hidden="1">
          <a:extLst>
            <a:ext uri="{FF2B5EF4-FFF2-40B4-BE49-F238E27FC236}">
              <a16:creationId xmlns="" xmlns:a16="http://schemas.microsoft.com/office/drawing/2014/main" id="{BBDFA816-0C3D-4165-A725-3555070960E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6" name="5 CuadroTexto" hidden="1">
          <a:extLst>
            <a:ext uri="{FF2B5EF4-FFF2-40B4-BE49-F238E27FC236}">
              <a16:creationId xmlns="" xmlns:a16="http://schemas.microsoft.com/office/drawing/2014/main" id="{608FF086-1D27-4806-92A7-461E6FDDA6E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7" name="5 CuadroTexto" hidden="1">
          <a:extLst>
            <a:ext uri="{FF2B5EF4-FFF2-40B4-BE49-F238E27FC236}">
              <a16:creationId xmlns="" xmlns:a16="http://schemas.microsoft.com/office/drawing/2014/main" id="{8D2BE135-0A4E-45C0-B2E9-5BC4B065B02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831</xdr:row>
      <xdr:rowOff>0</xdr:rowOff>
    </xdr:from>
    <xdr:ext cx="184731" cy="264560"/>
    <xdr:sp macro="" textlink="">
      <xdr:nvSpPr>
        <xdr:cNvPr id="4828" name="5 CuadroTexto" hidden="1">
          <a:extLst>
            <a:ext uri="{FF2B5EF4-FFF2-40B4-BE49-F238E27FC236}">
              <a16:creationId xmlns="" xmlns:a16="http://schemas.microsoft.com/office/drawing/2014/main" id="{A8412EE5-32AD-4B06-8C83-5445C58D8C7E}"/>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0" name="1 CuadroTexto" hidden="1">
          <a:extLst>
            <a:ext uri="{FF2B5EF4-FFF2-40B4-BE49-F238E27FC236}">
              <a16:creationId xmlns="" xmlns:a16="http://schemas.microsoft.com/office/drawing/2014/main" id="{EBE352F1-9589-4762-B6D8-8ECE10E1720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1" name="3 CuadroTexto" hidden="1">
          <a:extLst>
            <a:ext uri="{FF2B5EF4-FFF2-40B4-BE49-F238E27FC236}">
              <a16:creationId xmlns="" xmlns:a16="http://schemas.microsoft.com/office/drawing/2014/main" id="{5FC57621-E237-4B69-9222-C1B8A62700E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2" name="5 CuadroTexto" hidden="1">
          <a:extLst>
            <a:ext uri="{FF2B5EF4-FFF2-40B4-BE49-F238E27FC236}">
              <a16:creationId xmlns="" xmlns:a16="http://schemas.microsoft.com/office/drawing/2014/main" id="{2E1F0A79-DE03-45DA-A361-AA553299508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3" name="5 CuadroTexto" hidden="1">
          <a:extLst>
            <a:ext uri="{FF2B5EF4-FFF2-40B4-BE49-F238E27FC236}">
              <a16:creationId xmlns="" xmlns:a16="http://schemas.microsoft.com/office/drawing/2014/main" id="{6678B93C-AA44-428A-BF83-491942AFE7E3}"/>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4" name="5 CuadroTexto" hidden="1">
          <a:extLst>
            <a:ext uri="{FF2B5EF4-FFF2-40B4-BE49-F238E27FC236}">
              <a16:creationId xmlns="" xmlns:a16="http://schemas.microsoft.com/office/drawing/2014/main" id="{D8FCEFBB-9C60-48F0-8BB6-08EE747FEAD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5" name="5 CuadroTexto" hidden="1">
          <a:extLst>
            <a:ext uri="{FF2B5EF4-FFF2-40B4-BE49-F238E27FC236}">
              <a16:creationId xmlns="" xmlns:a16="http://schemas.microsoft.com/office/drawing/2014/main" id="{7204F568-32CB-4FBB-B29A-7286CF83C1B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6" name="5 CuadroTexto" hidden="1">
          <a:extLst>
            <a:ext uri="{FF2B5EF4-FFF2-40B4-BE49-F238E27FC236}">
              <a16:creationId xmlns="" xmlns:a16="http://schemas.microsoft.com/office/drawing/2014/main" id="{3E1535F0-311C-425A-81DF-904795F56AC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7" name="5 CuadroTexto" hidden="1">
          <a:extLst>
            <a:ext uri="{FF2B5EF4-FFF2-40B4-BE49-F238E27FC236}">
              <a16:creationId xmlns="" xmlns:a16="http://schemas.microsoft.com/office/drawing/2014/main" id="{3DEAD308-C63E-4C9F-9BEC-AA62E8CC708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8" name="5 CuadroTexto" hidden="1">
          <a:extLst>
            <a:ext uri="{FF2B5EF4-FFF2-40B4-BE49-F238E27FC236}">
              <a16:creationId xmlns="" xmlns:a16="http://schemas.microsoft.com/office/drawing/2014/main" id="{0E7C1B71-850B-4BB1-84FA-E4C5D3E428B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39" name="5 CuadroTexto" hidden="1">
          <a:extLst>
            <a:ext uri="{FF2B5EF4-FFF2-40B4-BE49-F238E27FC236}">
              <a16:creationId xmlns="" xmlns:a16="http://schemas.microsoft.com/office/drawing/2014/main" id="{64CFF521-25F5-4490-906F-12917504DCEE}"/>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0" name="5 CuadroTexto" hidden="1">
          <a:extLst>
            <a:ext uri="{FF2B5EF4-FFF2-40B4-BE49-F238E27FC236}">
              <a16:creationId xmlns="" xmlns:a16="http://schemas.microsoft.com/office/drawing/2014/main" id="{651416DC-EAF3-4855-8E9A-2FDA14AAAD6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1" name="5 CuadroTexto" hidden="1">
          <a:extLst>
            <a:ext uri="{FF2B5EF4-FFF2-40B4-BE49-F238E27FC236}">
              <a16:creationId xmlns="" xmlns:a16="http://schemas.microsoft.com/office/drawing/2014/main" id="{E8A47E88-CB7E-4E89-92C8-D016E344C4F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2" name="5 CuadroTexto" hidden="1">
          <a:extLst>
            <a:ext uri="{FF2B5EF4-FFF2-40B4-BE49-F238E27FC236}">
              <a16:creationId xmlns="" xmlns:a16="http://schemas.microsoft.com/office/drawing/2014/main" id="{AA303752-758C-466C-B020-255920A5B186}"/>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3" name="5 CuadroTexto" hidden="1">
          <a:extLst>
            <a:ext uri="{FF2B5EF4-FFF2-40B4-BE49-F238E27FC236}">
              <a16:creationId xmlns="" xmlns:a16="http://schemas.microsoft.com/office/drawing/2014/main" id="{693CDB2C-3DC5-4B01-B5DC-25412E121CD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4" name="5 CuadroTexto" hidden="1">
          <a:extLst>
            <a:ext uri="{FF2B5EF4-FFF2-40B4-BE49-F238E27FC236}">
              <a16:creationId xmlns="" xmlns:a16="http://schemas.microsoft.com/office/drawing/2014/main" id="{95B5CCAE-5E8B-4D51-8530-EA8B0D21266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5" name="5 CuadroTexto" hidden="1">
          <a:extLst>
            <a:ext uri="{FF2B5EF4-FFF2-40B4-BE49-F238E27FC236}">
              <a16:creationId xmlns="" xmlns:a16="http://schemas.microsoft.com/office/drawing/2014/main" id="{F714932D-F5E6-435E-86BB-16155F2620F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6" name="5 CuadroTexto" hidden="1">
          <a:extLst>
            <a:ext uri="{FF2B5EF4-FFF2-40B4-BE49-F238E27FC236}">
              <a16:creationId xmlns="" xmlns:a16="http://schemas.microsoft.com/office/drawing/2014/main" id="{5EA4EB8C-9082-4AF5-9ED4-41F7C694DAE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7" name="5 CuadroTexto" hidden="1">
          <a:extLst>
            <a:ext uri="{FF2B5EF4-FFF2-40B4-BE49-F238E27FC236}">
              <a16:creationId xmlns="" xmlns:a16="http://schemas.microsoft.com/office/drawing/2014/main" id="{8728AAB0-F61B-43A7-BBB1-DD47120B9F9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8" name="5 CuadroTexto" hidden="1">
          <a:extLst>
            <a:ext uri="{FF2B5EF4-FFF2-40B4-BE49-F238E27FC236}">
              <a16:creationId xmlns="" xmlns:a16="http://schemas.microsoft.com/office/drawing/2014/main" id="{1627EE5C-CFD7-42EE-9C1D-31BF381A1B9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49" name="5 CuadroTexto" hidden="1">
          <a:extLst>
            <a:ext uri="{FF2B5EF4-FFF2-40B4-BE49-F238E27FC236}">
              <a16:creationId xmlns="" xmlns:a16="http://schemas.microsoft.com/office/drawing/2014/main" id="{9C6BC2AA-288C-4B54-BEB8-61098732FC0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0" name="5 CuadroTexto" hidden="1">
          <a:extLst>
            <a:ext uri="{FF2B5EF4-FFF2-40B4-BE49-F238E27FC236}">
              <a16:creationId xmlns="" xmlns:a16="http://schemas.microsoft.com/office/drawing/2014/main" id="{037748F4-3BB2-4B42-BB88-7F4F3AADC64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1" name="5 CuadroTexto" hidden="1">
          <a:extLst>
            <a:ext uri="{FF2B5EF4-FFF2-40B4-BE49-F238E27FC236}">
              <a16:creationId xmlns="" xmlns:a16="http://schemas.microsoft.com/office/drawing/2014/main" id="{4EF5DC50-D6BB-4E9C-AD12-501CAEFA171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2" name="5 CuadroTexto" hidden="1">
          <a:extLst>
            <a:ext uri="{FF2B5EF4-FFF2-40B4-BE49-F238E27FC236}">
              <a16:creationId xmlns="" xmlns:a16="http://schemas.microsoft.com/office/drawing/2014/main" id="{7EE68D54-CF58-416D-A305-A8C950DFAD26}"/>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3" name="5 CuadroTexto" hidden="1">
          <a:extLst>
            <a:ext uri="{FF2B5EF4-FFF2-40B4-BE49-F238E27FC236}">
              <a16:creationId xmlns="" xmlns:a16="http://schemas.microsoft.com/office/drawing/2014/main" id="{1FE789A0-3059-412A-BFB1-3A07710EC0E2}"/>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4" name="5 CuadroTexto" hidden="1">
          <a:extLst>
            <a:ext uri="{FF2B5EF4-FFF2-40B4-BE49-F238E27FC236}">
              <a16:creationId xmlns="" xmlns:a16="http://schemas.microsoft.com/office/drawing/2014/main" id="{B80E080E-FC91-4EFC-9F8B-C6AF386AF33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5" name="5 CuadroTexto" hidden="1">
          <a:extLst>
            <a:ext uri="{FF2B5EF4-FFF2-40B4-BE49-F238E27FC236}">
              <a16:creationId xmlns="" xmlns:a16="http://schemas.microsoft.com/office/drawing/2014/main" id="{AD453FC3-FE2E-4CE2-A5F3-CD244E4D54C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6" name="5 CuadroTexto" hidden="1">
          <a:extLst>
            <a:ext uri="{FF2B5EF4-FFF2-40B4-BE49-F238E27FC236}">
              <a16:creationId xmlns="" xmlns:a16="http://schemas.microsoft.com/office/drawing/2014/main" id="{052AEFF6-C3FF-419F-B112-DBC421F79E5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7" name="5 CuadroTexto" hidden="1">
          <a:extLst>
            <a:ext uri="{FF2B5EF4-FFF2-40B4-BE49-F238E27FC236}">
              <a16:creationId xmlns="" xmlns:a16="http://schemas.microsoft.com/office/drawing/2014/main" id="{B7B405EA-09EB-4A89-886F-B01374F5881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8" name="5 CuadroTexto" hidden="1">
          <a:extLst>
            <a:ext uri="{FF2B5EF4-FFF2-40B4-BE49-F238E27FC236}">
              <a16:creationId xmlns="" xmlns:a16="http://schemas.microsoft.com/office/drawing/2014/main" id="{706F1C4F-153C-4EA9-859B-808367E05A2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59" name="5 CuadroTexto" hidden="1">
          <a:extLst>
            <a:ext uri="{FF2B5EF4-FFF2-40B4-BE49-F238E27FC236}">
              <a16:creationId xmlns="" xmlns:a16="http://schemas.microsoft.com/office/drawing/2014/main" id="{F41FABC5-0057-44DB-899E-3E111101201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0" name="5 CuadroTexto" hidden="1">
          <a:extLst>
            <a:ext uri="{FF2B5EF4-FFF2-40B4-BE49-F238E27FC236}">
              <a16:creationId xmlns="" xmlns:a16="http://schemas.microsoft.com/office/drawing/2014/main" id="{CF8F1264-C799-40EF-901D-CEE5C8E3790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1" name="5 CuadroTexto" hidden="1">
          <a:extLst>
            <a:ext uri="{FF2B5EF4-FFF2-40B4-BE49-F238E27FC236}">
              <a16:creationId xmlns="" xmlns:a16="http://schemas.microsoft.com/office/drawing/2014/main" id="{15EC2AFA-5CB0-46D3-ABF4-E594AE3CA4C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2" name="5 CuadroTexto" hidden="1">
          <a:extLst>
            <a:ext uri="{FF2B5EF4-FFF2-40B4-BE49-F238E27FC236}">
              <a16:creationId xmlns="" xmlns:a16="http://schemas.microsoft.com/office/drawing/2014/main" id="{2AD2650F-74BF-48A4-B802-6A8D4253F89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3" name="5 CuadroTexto" hidden="1">
          <a:extLst>
            <a:ext uri="{FF2B5EF4-FFF2-40B4-BE49-F238E27FC236}">
              <a16:creationId xmlns="" xmlns:a16="http://schemas.microsoft.com/office/drawing/2014/main" id="{A3F34A1C-2117-4D34-BF9A-DB37370C54D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4" name="2 CuadroTexto" hidden="1">
          <a:extLst>
            <a:ext uri="{FF2B5EF4-FFF2-40B4-BE49-F238E27FC236}">
              <a16:creationId xmlns="" xmlns:a16="http://schemas.microsoft.com/office/drawing/2014/main" id="{A791C28B-F270-4BA5-8D03-4C9A65985A5C}"/>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5" name="5 CuadroTexto" hidden="1">
          <a:extLst>
            <a:ext uri="{FF2B5EF4-FFF2-40B4-BE49-F238E27FC236}">
              <a16:creationId xmlns="" xmlns:a16="http://schemas.microsoft.com/office/drawing/2014/main" id="{CFB73CD0-B0CC-4EFF-8D48-C02BC4FE99C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6" name="5 CuadroTexto" hidden="1">
          <a:extLst>
            <a:ext uri="{FF2B5EF4-FFF2-40B4-BE49-F238E27FC236}">
              <a16:creationId xmlns="" xmlns:a16="http://schemas.microsoft.com/office/drawing/2014/main" id="{DB3D005E-2BE8-4952-9539-30B2A6A98D8E}"/>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7" name="5 CuadroTexto" hidden="1">
          <a:extLst>
            <a:ext uri="{FF2B5EF4-FFF2-40B4-BE49-F238E27FC236}">
              <a16:creationId xmlns="" xmlns:a16="http://schemas.microsoft.com/office/drawing/2014/main" id="{E5F05332-F165-4273-8826-599C9327B89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8" name="5 CuadroTexto" hidden="1">
          <a:extLst>
            <a:ext uri="{FF2B5EF4-FFF2-40B4-BE49-F238E27FC236}">
              <a16:creationId xmlns="" xmlns:a16="http://schemas.microsoft.com/office/drawing/2014/main" id="{0203BDD2-1E32-4269-BC38-F619F9C4F8C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69" name="5 CuadroTexto" hidden="1">
          <a:extLst>
            <a:ext uri="{FF2B5EF4-FFF2-40B4-BE49-F238E27FC236}">
              <a16:creationId xmlns="" xmlns:a16="http://schemas.microsoft.com/office/drawing/2014/main" id="{51F815CF-4253-46C0-9AA8-36EF5A5A453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0" name="5 CuadroTexto" hidden="1">
          <a:extLst>
            <a:ext uri="{FF2B5EF4-FFF2-40B4-BE49-F238E27FC236}">
              <a16:creationId xmlns="" xmlns:a16="http://schemas.microsoft.com/office/drawing/2014/main" id="{6A722CDD-1284-4505-B7AF-32A7A5113731}"/>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1" name="5 CuadroTexto" hidden="1">
          <a:extLst>
            <a:ext uri="{FF2B5EF4-FFF2-40B4-BE49-F238E27FC236}">
              <a16:creationId xmlns="" xmlns:a16="http://schemas.microsoft.com/office/drawing/2014/main" id="{C4585B48-9668-494F-8393-4F6CD7203AE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2" name="5 CuadroTexto" hidden="1">
          <a:extLst>
            <a:ext uri="{FF2B5EF4-FFF2-40B4-BE49-F238E27FC236}">
              <a16:creationId xmlns="" xmlns:a16="http://schemas.microsoft.com/office/drawing/2014/main" id="{7F15FC8D-74C0-468F-98A1-9AEAD94A7E9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3" name="5 CuadroTexto" hidden="1">
          <a:extLst>
            <a:ext uri="{FF2B5EF4-FFF2-40B4-BE49-F238E27FC236}">
              <a16:creationId xmlns="" xmlns:a16="http://schemas.microsoft.com/office/drawing/2014/main" id="{66277D17-CF29-41BB-97BC-76CA137C0A7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4" name="5 CuadroTexto" hidden="1">
          <a:extLst>
            <a:ext uri="{FF2B5EF4-FFF2-40B4-BE49-F238E27FC236}">
              <a16:creationId xmlns="" xmlns:a16="http://schemas.microsoft.com/office/drawing/2014/main" id="{6A219040-86DC-4A9E-8C4A-6A7C98C7EA4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5" name="5 CuadroTexto" hidden="1">
          <a:extLst>
            <a:ext uri="{FF2B5EF4-FFF2-40B4-BE49-F238E27FC236}">
              <a16:creationId xmlns="" xmlns:a16="http://schemas.microsoft.com/office/drawing/2014/main" id="{AB2AD40A-29AE-4C17-983C-52C07DDC2A42}"/>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6" name="5 CuadroTexto" hidden="1">
          <a:extLst>
            <a:ext uri="{FF2B5EF4-FFF2-40B4-BE49-F238E27FC236}">
              <a16:creationId xmlns="" xmlns:a16="http://schemas.microsoft.com/office/drawing/2014/main" id="{6D58D35D-EBA8-4698-9C2F-1D74DAB19B32}"/>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7" name="5 CuadroTexto" hidden="1">
          <a:extLst>
            <a:ext uri="{FF2B5EF4-FFF2-40B4-BE49-F238E27FC236}">
              <a16:creationId xmlns="" xmlns:a16="http://schemas.microsoft.com/office/drawing/2014/main" id="{1B2844EC-335E-4C59-8EA6-2A7D94A1A13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8" name="5 CuadroTexto" hidden="1">
          <a:extLst>
            <a:ext uri="{FF2B5EF4-FFF2-40B4-BE49-F238E27FC236}">
              <a16:creationId xmlns="" xmlns:a16="http://schemas.microsoft.com/office/drawing/2014/main" id="{2332D20A-DB6C-46E9-AFB2-545DB6D51EA8}"/>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79" name="5 CuadroTexto" hidden="1">
          <a:extLst>
            <a:ext uri="{FF2B5EF4-FFF2-40B4-BE49-F238E27FC236}">
              <a16:creationId xmlns="" xmlns:a16="http://schemas.microsoft.com/office/drawing/2014/main" id="{47887C0B-45C2-4BAF-ACDB-AA78E05611F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0" name="5 CuadroTexto" hidden="1">
          <a:extLst>
            <a:ext uri="{FF2B5EF4-FFF2-40B4-BE49-F238E27FC236}">
              <a16:creationId xmlns="" xmlns:a16="http://schemas.microsoft.com/office/drawing/2014/main" id="{9AB39EF2-555F-41C0-9118-6435791E344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1" name="5 CuadroTexto" hidden="1">
          <a:extLst>
            <a:ext uri="{FF2B5EF4-FFF2-40B4-BE49-F238E27FC236}">
              <a16:creationId xmlns="" xmlns:a16="http://schemas.microsoft.com/office/drawing/2014/main" id="{2A944C4C-DE2B-4D6E-B3DA-18232BFB7AC0}"/>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2" name="5 CuadroTexto" hidden="1">
          <a:extLst>
            <a:ext uri="{FF2B5EF4-FFF2-40B4-BE49-F238E27FC236}">
              <a16:creationId xmlns="" xmlns:a16="http://schemas.microsoft.com/office/drawing/2014/main" id="{59BD216A-3EFA-4A4F-AE75-BCC04FA2ACE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3" name="103 CuadroTexto" hidden="1">
          <a:extLst>
            <a:ext uri="{FF2B5EF4-FFF2-40B4-BE49-F238E27FC236}">
              <a16:creationId xmlns="" xmlns:a16="http://schemas.microsoft.com/office/drawing/2014/main" id="{C212CE15-4E15-42C2-9D48-518EB32EFA1B}"/>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4" name="2 CuadroTexto" hidden="1">
          <a:extLst>
            <a:ext uri="{FF2B5EF4-FFF2-40B4-BE49-F238E27FC236}">
              <a16:creationId xmlns="" xmlns:a16="http://schemas.microsoft.com/office/drawing/2014/main" id="{BD96D113-4E59-49B7-A504-D49404F903F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5" name="106 CuadroTexto" hidden="1">
          <a:extLst>
            <a:ext uri="{FF2B5EF4-FFF2-40B4-BE49-F238E27FC236}">
              <a16:creationId xmlns="" xmlns:a16="http://schemas.microsoft.com/office/drawing/2014/main" id="{8A1EA2DF-2106-41B2-A62F-57232DA17F42}"/>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6" name="2 CuadroTexto" hidden="1">
          <a:extLst>
            <a:ext uri="{FF2B5EF4-FFF2-40B4-BE49-F238E27FC236}">
              <a16:creationId xmlns="" xmlns:a16="http://schemas.microsoft.com/office/drawing/2014/main" id="{81A1A923-AA24-430D-91A0-B3FDED2CE0E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7" name="5 CuadroTexto" hidden="1">
          <a:extLst>
            <a:ext uri="{FF2B5EF4-FFF2-40B4-BE49-F238E27FC236}">
              <a16:creationId xmlns="" xmlns:a16="http://schemas.microsoft.com/office/drawing/2014/main" id="{262DD460-5F43-4928-AE9A-4F072C63330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8" name="5 CuadroTexto" hidden="1">
          <a:extLst>
            <a:ext uri="{FF2B5EF4-FFF2-40B4-BE49-F238E27FC236}">
              <a16:creationId xmlns="" xmlns:a16="http://schemas.microsoft.com/office/drawing/2014/main" id="{3A76160E-448B-43BB-9006-BA3D0432BE2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89" name="5 CuadroTexto" hidden="1">
          <a:extLst>
            <a:ext uri="{FF2B5EF4-FFF2-40B4-BE49-F238E27FC236}">
              <a16:creationId xmlns="" xmlns:a16="http://schemas.microsoft.com/office/drawing/2014/main" id="{A794C05A-AFB0-46BA-936B-E165229EC65E}"/>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0" name="5 CuadroTexto" hidden="1">
          <a:extLst>
            <a:ext uri="{FF2B5EF4-FFF2-40B4-BE49-F238E27FC236}">
              <a16:creationId xmlns="" xmlns:a16="http://schemas.microsoft.com/office/drawing/2014/main" id="{A368985F-7CDE-4B57-88F5-D9E8BD25109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1" name="5 CuadroTexto" hidden="1">
          <a:extLst>
            <a:ext uri="{FF2B5EF4-FFF2-40B4-BE49-F238E27FC236}">
              <a16:creationId xmlns="" xmlns:a16="http://schemas.microsoft.com/office/drawing/2014/main" id="{C939FC39-409A-4B90-B2AB-64CEBD6E34B9}"/>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2" name="5 CuadroTexto" hidden="1">
          <a:extLst>
            <a:ext uri="{FF2B5EF4-FFF2-40B4-BE49-F238E27FC236}">
              <a16:creationId xmlns="" xmlns:a16="http://schemas.microsoft.com/office/drawing/2014/main" id="{02411FC0-02AE-4B07-B612-A82E94CEA3A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3" name="5 CuadroTexto" hidden="1">
          <a:extLst>
            <a:ext uri="{FF2B5EF4-FFF2-40B4-BE49-F238E27FC236}">
              <a16:creationId xmlns="" xmlns:a16="http://schemas.microsoft.com/office/drawing/2014/main" id="{CD7A42FD-20EF-450D-BF1E-0F1B731A843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4" name="5 CuadroTexto" hidden="1">
          <a:extLst>
            <a:ext uri="{FF2B5EF4-FFF2-40B4-BE49-F238E27FC236}">
              <a16:creationId xmlns="" xmlns:a16="http://schemas.microsoft.com/office/drawing/2014/main" id="{4A362621-1FE1-4511-A7B3-6356328A07E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5" name="5 CuadroTexto" hidden="1">
          <a:extLst>
            <a:ext uri="{FF2B5EF4-FFF2-40B4-BE49-F238E27FC236}">
              <a16:creationId xmlns="" xmlns:a16="http://schemas.microsoft.com/office/drawing/2014/main" id="{CD0385B3-36A1-48D7-BE12-E2BA80A7C2A4}"/>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6" name="5 CuadroTexto" hidden="1">
          <a:extLst>
            <a:ext uri="{FF2B5EF4-FFF2-40B4-BE49-F238E27FC236}">
              <a16:creationId xmlns="" xmlns:a16="http://schemas.microsoft.com/office/drawing/2014/main" id="{83251C93-8325-4AFD-9627-D1BE95A035D7}"/>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7" name="5 CuadroTexto" hidden="1">
          <a:extLst>
            <a:ext uri="{FF2B5EF4-FFF2-40B4-BE49-F238E27FC236}">
              <a16:creationId xmlns="" xmlns:a16="http://schemas.microsoft.com/office/drawing/2014/main" id="{7096FCFB-5517-4094-8EF5-3EBF04420DB6}"/>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8" name="5 CuadroTexto" hidden="1">
          <a:extLst>
            <a:ext uri="{FF2B5EF4-FFF2-40B4-BE49-F238E27FC236}">
              <a16:creationId xmlns="" xmlns:a16="http://schemas.microsoft.com/office/drawing/2014/main" id="{A92046AF-3600-4ECA-B89C-62B04AD6819F}"/>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899" name="5 CuadroTexto" hidden="1">
          <a:extLst>
            <a:ext uri="{FF2B5EF4-FFF2-40B4-BE49-F238E27FC236}">
              <a16:creationId xmlns="" xmlns:a16="http://schemas.microsoft.com/office/drawing/2014/main" id="{88A68D32-A361-4B05-A133-FB93B2FC557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900" name="5 CuadroTexto" hidden="1">
          <a:extLst>
            <a:ext uri="{FF2B5EF4-FFF2-40B4-BE49-F238E27FC236}">
              <a16:creationId xmlns="" xmlns:a16="http://schemas.microsoft.com/office/drawing/2014/main" id="{CF760621-609A-4164-B4F7-D9C6B44EFB8D}"/>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901" name="5 CuadroTexto" hidden="1">
          <a:extLst>
            <a:ext uri="{FF2B5EF4-FFF2-40B4-BE49-F238E27FC236}">
              <a16:creationId xmlns="" xmlns:a16="http://schemas.microsoft.com/office/drawing/2014/main" id="{5F877991-7307-4459-BC13-A61213A1DE75}"/>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857</xdr:row>
      <xdr:rowOff>0</xdr:rowOff>
    </xdr:from>
    <xdr:ext cx="184731" cy="264560"/>
    <xdr:sp macro="" textlink="">
      <xdr:nvSpPr>
        <xdr:cNvPr id="4902" name="5 CuadroTexto" hidden="1">
          <a:extLst>
            <a:ext uri="{FF2B5EF4-FFF2-40B4-BE49-F238E27FC236}">
              <a16:creationId xmlns="" xmlns:a16="http://schemas.microsoft.com/office/drawing/2014/main" id="{F4B513A7-7B0F-479A-981D-A3A0C4E571CA}"/>
            </a:ext>
          </a:extLst>
        </xdr:cNvPr>
        <xdr:cNvSpPr txBox="1"/>
      </xdr:nvSpPr>
      <xdr:spPr>
        <a:xfrm>
          <a:off x="6477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4</xdr:col>
      <xdr:colOff>190500</xdr:colOff>
      <xdr:row>832</xdr:row>
      <xdr:rowOff>28575</xdr:rowOff>
    </xdr:from>
    <xdr:to>
      <xdr:col>6</xdr:col>
      <xdr:colOff>438150</xdr:colOff>
      <xdr:row>838</xdr:row>
      <xdr:rowOff>28575</xdr:rowOff>
    </xdr:to>
    <xdr:pic>
      <xdr:nvPicPr>
        <xdr:cNvPr id="4903" name="Imagen 1">
          <a:extLst>
            <a:ext uri="{FF2B5EF4-FFF2-40B4-BE49-F238E27FC236}">
              <a16:creationId xmlns="" xmlns:a16="http://schemas.microsoft.com/office/drawing/2014/main" id="{50C764BE-A9FA-452F-8442-0B8CA9B9B9E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48650" y="514350"/>
          <a:ext cx="20955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647700</xdr:colOff>
      <xdr:row>1169</xdr:row>
      <xdr:rowOff>0</xdr:rowOff>
    </xdr:from>
    <xdr:ext cx="184731" cy="264560"/>
    <xdr:sp macro="" textlink="">
      <xdr:nvSpPr>
        <xdr:cNvPr id="4904" name="1 CuadroTexto" hidden="1">
          <a:extLst>
            <a:ext uri="{FF2B5EF4-FFF2-40B4-BE49-F238E27FC236}">
              <a16:creationId xmlns="" xmlns:a16="http://schemas.microsoft.com/office/drawing/2014/main" id="{9F7485E0-F88F-487F-BC42-0657B884C089}"/>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05" name="3 CuadroTexto" hidden="1">
          <a:extLst>
            <a:ext uri="{FF2B5EF4-FFF2-40B4-BE49-F238E27FC236}">
              <a16:creationId xmlns="" xmlns:a16="http://schemas.microsoft.com/office/drawing/2014/main" id="{AE08625E-007F-4118-B435-058C674C080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06" name="5 CuadroTexto" hidden="1">
          <a:extLst>
            <a:ext uri="{FF2B5EF4-FFF2-40B4-BE49-F238E27FC236}">
              <a16:creationId xmlns="" xmlns:a16="http://schemas.microsoft.com/office/drawing/2014/main" id="{C27526C2-909E-4E5D-9BF9-F0C5483D6F4C}"/>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07" name="5 CuadroTexto" hidden="1">
          <a:extLst>
            <a:ext uri="{FF2B5EF4-FFF2-40B4-BE49-F238E27FC236}">
              <a16:creationId xmlns="" xmlns:a16="http://schemas.microsoft.com/office/drawing/2014/main" id="{C9270340-8702-40F1-9302-F4FF5A5E56CC}"/>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08" name="5 CuadroTexto" hidden="1">
          <a:extLst>
            <a:ext uri="{FF2B5EF4-FFF2-40B4-BE49-F238E27FC236}">
              <a16:creationId xmlns="" xmlns:a16="http://schemas.microsoft.com/office/drawing/2014/main" id="{3485C1D0-089E-4935-B239-111A8053260F}"/>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09" name="5 CuadroTexto" hidden="1">
          <a:extLst>
            <a:ext uri="{FF2B5EF4-FFF2-40B4-BE49-F238E27FC236}">
              <a16:creationId xmlns="" xmlns:a16="http://schemas.microsoft.com/office/drawing/2014/main" id="{EDF24AD8-3734-40BF-9052-716D9937844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0" name="5 CuadroTexto" hidden="1">
          <a:extLst>
            <a:ext uri="{FF2B5EF4-FFF2-40B4-BE49-F238E27FC236}">
              <a16:creationId xmlns="" xmlns:a16="http://schemas.microsoft.com/office/drawing/2014/main" id="{9321B9B5-3FAD-4089-921C-05CA453C30E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1" name="5 CuadroTexto" hidden="1">
          <a:extLst>
            <a:ext uri="{FF2B5EF4-FFF2-40B4-BE49-F238E27FC236}">
              <a16:creationId xmlns="" xmlns:a16="http://schemas.microsoft.com/office/drawing/2014/main" id="{BC379AE3-24C6-49A0-B1AF-71B544378F71}"/>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2" name="5 CuadroTexto" hidden="1">
          <a:extLst>
            <a:ext uri="{FF2B5EF4-FFF2-40B4-BE49-F238E27FC236}">
              <a16:creationId xmlns="" xmlns:a16="http://schemas.microsoft.com/office/drawing/2014/main" id="{2A8AC6B1-C442-426B-BF63-2F64CE461D8B}"/>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3" name="5 CuadroTexto" hidden="1">
          <a:extLst>
            <a:ext uri="{FF2B5EF4-FFF2-40B4-BE49-F238E27FC236}">
              <a16:creationId xmlns="" xmlns:a16="http://schemas.microsoft.com/office/drawing/2014/main" id="{C59281FA-D80A-4CD2-8B98-A2FFCE8651BF}"/>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4" name="5 CuadroTexto" hidden="1">
          <a:extLst>
            <a:ext uri="{FF2B5EF4-FFF2-40B4-BE49-F238E27FC236}">
              <a16:creationId xmlns="" xmlns:a16="http://schemas.microsoft.com/office/drawing/2014/main" id="{7D669033-6E7F-4371-B331-B489CF20FD24}"/>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5" name="5 CuadroTexto" hidden="1">
          <a:extLst>
            <a:ext uri="{FF2B5EF4-FFF2-40B4-BE49-F238E27FC236}">
              <a16:creationId xmlns="" xmlns:a16="http://schemas.microsoft.com/office/drawing/2014/main" id="{E87F7984-3B57-403B-9CBE-EBBFBDE1591A}"/>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6" name="5 CuadroTexto" hidden="1">
          <a:extLst>
            <a:ext uri="{FF2B5EF4-FFF2-40B4-BE49-F238E27FC236}">
              <a16:creationId xmlns="" xmlns:a16="http://schemas.microsoft.com/office/drawing/2014/main" id="{5EA06247-0FD8-40EE-8262-AF0E8AF76C9D}"/>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7" name="5 CuadroTexto" hidden="1">
          <a:extLst>
            <a:ext uri="{FF2B5EF4-FFF2-40B4-BE49-F238E27FC236}">
              <a16:creationId xmlns="" xmlns:a16="http://schemas.microsoft.com/office/drawing/2014/main" id="{0E14669B-268D-4019-94D8-35DF72723D56}"/>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8" name="5 CuadroTexto" hidden="1">
          <a:extLst>
            <a:ext uri="{FF2B5EF4-FFF2-40B4-BE49-F238E27FC236}">
              <a16:creationId xmlns="" xmlns:a16="http://schemas.microsoft.com/office/drawing/2014/main" id="{986AFDC5-660A-4652-8EDB-03D2E817B54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19" name="5 CuadroTexto" hidden="1">
          <a:extLst>
            <a:ext uri="{FF2B5EF4-FFF2-40B4-BE49-F238E27FC236}">
              <a16:creationId xmlns="" xmlns:a16="http://schemas.microsoft.com/office/drawing/2014/main" id="{0BA04E91-9472-4E3D-B55D-25470BF43E28}"/>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0" name="5 CuadroTexto" hidden="1">
          <a:extLst>
            <a:ext uri="{FF2B5EF4-FFF2-40B4-BE49-F238E27FC236}">
              <a16:creationId xmlns="" xmlns:a16="http://schemas.microsoft.com/office/drawing/2014/main" id="{468E4BC3-A924-4946-95E0-540608A34B5A}"/>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1" name="5 CuadroTexto" hidden="1">
          <a:extLst>
            <a:ext uri="{FF2B5EF4-FFF2-40B4-BE49-F238E27FC236}">
              <a16:creationId xmlns="" xmlns:a16="http://schemas.microsoft.com/office/drawing/2014/main" id="{40CBE86D-963D-4346-B228-FA02BE784849}"/>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2" name="5 CuadroTexto" hidden="1">
          <a:extLst>
            <a:ext uri="{FF2B5EF4-FFF2-40B4-BE49-F238E27FC236}">
              <a16:creationId xmlns="" xmlns:a16="http://schemas.microsoft.com/office/drawing/2014/main" id="{1358F10D-1482-430B-9410-F65C7D9D2EA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3" name="5 CuadroTexto" hidden="1">
          <a:extLst>
            <a:ext uri="{FF2B5EF4-FFF2-40B4-BE49-F238E27FC236}">
              <a16:creationId xmlns="" xmlns:a16="http://schemas.microsoft.com/office/drawing/2014/main" id="{E6833332-B267-44F7-932C-F929F258F12C}"/>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4" name="5 CuadroTexto" hidden="1">
          <a:extLst>
            <a:ext uri="{FF2B5EF4-FFF2-40B4-BE49-F238E27FC236}">
              <a16:creationId xmlns="" xmlns:a16="http://schemas.microsoft.com/office/drawing/2014/main" id="{6F27E426-B9D4-4885-A078-39E246D8D97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5" name="5 CuadroTexto" hidden="1">
          <a:extLst>
            <a:ext uri="{FF2B5EF4-FFF2-40B4-BE49-F238E27FC236}">
              <a16:creationId xmlns="" xmlns:a16="http://schemas.microsoft.com/office/drawing/2014/main" id="{FFCC2976-3F87-4344-8314-68A7BEC03DC3}"/>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6" name="5 CuadroTexto" hidden="1">
          <a:extLst>
            <a:ext uri="{FF2B5EF4-FFF2-40B4-BE49-F238E27FC236}">
              <a16:creationId xmlns="" xmlns:a16="http://schemas.microsoft.com/office/drawing/2014/main" id="{888E7D33-E6B2-4024-BDDE-F86FFA561191}"/>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7" name="5 CuadroTexto" hidden="1">
          <a:extLst>
            <a:ext uri="{FF2B5EF4-FFF2-40B4-BE49-F238E27FC236}">
              <a16:creationId xmlns="" xmlns:a16="http://schemas.microsoft.com/office/drawing/2014/main" id="{0D7D17B1-B427-4B9F-BBB4-C32B6101123B}"/>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8" name="5 CuadroTexto" hidden="1">
          <a:extLst>
            <a:ext uri="{FF2B5EF4-FFF2-40B4-BE49-F238E27FC236}">
              <a16:creationId xmlns="" xmlns:a16="http://schemas.microsoft.com/office/drawing/2014/main" id="{FCD34080-8ABC-4DCA-8943-4F0D5335E2D4}"/>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29" name="5 CuadroTexto" hidden="1">
          <a:extLst>
            <a:ext uri="{FF2B5EF4-FFF2-40B4-BE49-F238E27FC236}">
              <a16:creationId xmlns="" xmlns:a16="http://schemas.microsoft.com/office/drawing/2014/main" id="{BD145931-D24F-4618-94D9-6FFF8B35FC06}"/>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0" name="5 CuadroTexto" hidden="1">
          <a:extLst>
            <a:ext uri="{FF2B5EF4-FFF2-40B4-BE49-F238E27FC236}">
              <a16:creationId xmlns="" xmlns:a16="http://schemas.microsoft.com/office/drawing/2014/main" id="{FBC199E1-4CB5-4CE1-A91F-960B7CE9742A}"/>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1" name="5 CuadroTexto" hidden="1">
          <a:extLst>
            <a:ext uri="{FF2B5EF4-FFF2-40B4-BE49-F238E27FC236}">
              <a16:creationId xmlns="" xmlns:a16="http://schemas.microsoft.com/office/drawing/2014/main" id="{71C86925-854E-411F-A5A0-3ED4B77B7DC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2" name="5 CuadroTexto" hidden="1">
          <a:extLst>
            <a:ext uri="{FF2B5EF4-FFF2-40B4-BE49-F238E27FC236}">
              <a16:creationId xmlns="" xmlns:a16="http://schemas.microsoft.com/office/drawing/2014/main" id="{14BA0E92-48BB-4272-BE14-5F0B3760A11C}"/>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3" name="5 CuadroTexto" hidden="1">
          <a:extLst>
            <a:ext uri="{FF2B5EF4-FFF2-40B4-BE49-F238E27FC236}">
              <a16:creationId xmlns="" xmlns:a16="http://schemas.microsoft.com/office/drawing/2014/main" id="{8394DAE3-8827-4395-B061-2BE1E1C38B62}"/>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4" name="5 CuadroTexto" hidden="1">
          <a:extLst>
            <a:ext uri="{FF2B5EF4-FFF2-40B4-BE49-F238E27FC236}">
              <a16:creationId xmlns="" xmlns:a16="http://schemas.microsoft.com/office/drawing/2014/main" id="{360A69E9-1DF7-498B-BD36-8DBC704BA97D}"/>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5" name="5 CuadroTexto" hidden="1">
          <a:extLst>
            <a:ext uri="{FF2B5EF4-FFF2-40B4-BE49-F238E27FC236}">
              <a16:creationId xmlns="" xmlns:a16="http://schemas.microsoft.com/office/drawing/2014/main" id="{4656E1DD-A145-43D3-BA95-14F02BBFBA8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6" name="5 CuadroTexto" hidden="1">
          <a:extLst>
            <a:ext uri="{FF2B5EF4-FFF2-40B4-BE49-F238E27FC236}">
              <a16:creationId xmlns="" xmlns:a16="http://schemas.microsoft.com/office/drawing/2014/main" id="{3520C596-21DE-4B48-872E-B9E743275EB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7" name="5 CuadroTexto" hidden="1">
          <a:extLst>
            <a:ext uri="{FF2B5EF4-FFF2-40B4-BE49-F238E27FC236}">
              <a16:creationId xmlns="" xmlns:a16="http://schemas.microsoft.com/office/drawing/2014/main" id="{1222169A-845B-45C4-A5E3-140E5B2C848F}"/>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8" name="2 CuadroTexto" hidden="1">
          <a:extLst>
            <a:ext uri="{FF2B5EF4-FFF2-40B4-BE49-F238E27FC236}">
              <a16:creationId xmlns="" xmlns:a16="http://schemas.microsoft.com/office/drawing/2014/main" id="{98ACE0CB-A84B-4CC7-8388-F24274AE2AB8}"/>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39" name="5 CuadroTexto" hidden="1">
          <a:extLst>
            <a:ext uri="{FF2B5EF4-FFF2-40B4-BE49-F238E27FC236}">
              <a16:creationId xmlns="" xmlns:a16="http://schemas.microsoft.com/office/drawing/2014/main" id="{E44888B0-2EB3-4086-8E16-59D2F53F8A0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0" name="5 CuadroTexto" hidden="1">
          <a:extLst>
            <a:ext uri="{FF2B5EF4-FFF2-40B4-BE49-F238E27FC236}">
              <a16:creationId xmlns="" xmlns:a16="http://schemas.microsoft.com/office/drawing/2014/main" id="{5F19BA33-9028-4A66-9BE2-C40AFD020A9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1" name="5 CuadroTexto" hidden="1">
          <a:extLst>
            <a:ext uri="{FF2B5EF4-FFF2-40B4-BE49-F238E27FC236}">
              <a16:creationId xmlns="" xmlns:a16="http://schemas.microsoft.com/office/drawing/2014/main" id="{7BE2C648-3B02-4303-A383-91099A84842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2" name="5 CuadroTexto" hidden="1">
          <a:extLst>
            <a:ext uri="{FF2B5EF4-FFF2-40B4-BE49-F238E27FC236}">
              <a16:creationId xmlns="" xmlns:a16="http://schemas.microsoft.com/office/drawing/2014/main" id="{EB43AD5A-6939-4CC3-89C7-B6765A091F3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3" name="5 CuadroTexto" hidden="1">
          <a:extLst>
            <a:ext uri="{FF2B5EF4-FFF2-40B4-BE49-F238E27FC236}">
              <a16:creationId xmlns="" xmlns:a16="http://schemas.microsoft.com/office/drawing/2014/main" id="{B24DE531-8A24-41B3-A673-57E2C12ADEC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4" name="5 CuadroTexto" hidden="1">
          <a:extLst>
            <a:ext uri="{FF2B5EF4-FFF2-40B4-BE49-F238E27FC236}">
              <a16:creationId xmlns="" xmlns:a16="http://schemas.microsoft.com/office/drawing/2014/main" id="{813C34FC-DAE1-469E-82F4-627B60905328}"/>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5" name="5 CuadroTexto" hidden="1">
          <a:extLst>
            <a:ext uri="{FF2B5EF4-FFF2-40B4-BE49-F238E27FC236}">
              <a16:creationId xmlns="" xmlns:a16="http://schemas.microsoft.com/office/drawing/2014/main" id="{EA2A13DD-F170-41C3-ABB8-ACDCEEEB4B7C}"/>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6" name="5 CuadroTexto" hidden="1">
          <a:extLst>
            <a:ext uri="{FF2B5EF4-FFF2-40B4-BE49-F238E27FC236}">
              <a16:creationId xmlns="" xmlns:a16="http://schemas.microsoft.com/office/drawing/2014/main" id="{F06674D1-C37B-4A10-9FCD-FCF52393AF99}"/>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7" name="5 CuadroTexto" hidden="1">
          <a:extLst>
            <a:ext uri="{FF2B5EF4-FFF2-40B4-BE49-F238E27FC236}">
              <a16:creationId xmlns="" xmlns:a16="http://schemas.microsoft.com/office/drawing/2014/main" id="{18385634-7A18-425E-8724-8953215CCCA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8" name="5 CuadroTexto" hidden="1">
          <a:extLst>
            <a:ext uri="{FF2B5EF4-FFF2-40B4-BE49-F238E27FC236}">
              <a16:creationId xmlns="" xmlns:a16="http://schemas.microsoft.com/office/drawing/2014/main" id="{42E69843-A2A4-4579-A398-5A2CB2020D4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49" name="5 CuadroTexto" hidden="1">
          <a:extLst>
            <a:ext uri="{FF2B5EF4-FFF2-40B4-BE49-F238E27FC236}">
              <a16:creationId xmlns="" xmlns:a16="http://schemas.microsoft.com/office/drawing/2014/main" id="{E0B07983-AAC2-4F1F-A696-598680D2B63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0" name="5 CuadroTexto" hidden="1">
          <a:extLst>
            <a:ext uri="{FF2B5EF4-FFF2-40B4-BE49-F238E27FC236}">
              <a16:creationId xmlns="" xmlns:a16="http://schemas.microsoft.com/office/drawing/2014/main" id="{683CAE1B-A30B-405A-BF4A-912C50395C01}"/>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1" name="5 CuadroTexto" hidden="1">
          <a:extLst>
            <a:ext uri="{FF2B5EF4-FFF2-40B4-BE49-F238E27FC236}">
              <a16:creationId xmlns="" xmlns:a16="http://schemas.microsoft.com/office/drawing/2014/main" id="{60BE6A84-6EE2-479A-9C94-76DED4994374}"/>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2" name="5 CuadroTexto" hidden="1">
          <a:extLst>
            <a:ext uri="{FF2B5EF4-FFF2-40B4-BE49-F238E27FC236}">
              <a16:creationId xmlns="" xmlns:a16="http://schemas.microsoft.com/office/drawing/2014/main" id="{C0B8E429-C2D0-4EC1-A4BF-8A33C601D15F}"/>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3" name="5 CuadroTexto" hidden="1">
          <a:extLst>
            <a:ext uri="{FF2B5EF4-FFF2-40B4-BE49-F238E27FC236}">
              <a16:creationId xmlns="" xmlns:a16="http://schemas.microsoft.com/office/drawing/2014/main" id="{A42032A9-9328-403B-8C54-77F383EFA6A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4" name="5 CuadroTexto" hidden="1">
          <a:extLst>
            <a:ext uri="{FF2B5EF4-FFF2-40B4-BE49-F238E27FC236}">
              <a16:creationId xmlns="" xmlns:a16="http://schemas.microsoft.com/office/drawing/2014/main" id="{0AD98FC9-67C9-432B-8474-E27237A4888D}"/>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5" name="5 CuadroTexto" hidden="1">
          <a:extLst>
            <a:ext uri="{FF2B5EF4-FFF2-40B4-BE49-F238E27FC236}">
              <a16:creationId xmlns="" xmlns:a16="http://schemas.microsoft.com/office/drawing/2014/main" id="{C4E90CAD-0E56-484C-8FBB-6176EA115369}"/>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6" name="5 CuadroTexto" hidden="1">
          <a:extLst>
            <a:ext uri="{FF2B5EF4-FFF2-40B4-BE49-F238E27FC236}">
              <a16:creationId xmlns="" xmlns:a16="http://schemas.microsoft.com/office/drawing/2014/main" id="{D94FC869-7D5F-42F8-8F7B-5AB7F63F7629}"/>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7" name="103 CuadroTexto" hidden="1">
          <a:extLst>
            <a:ext uri="{FF2B5EF4-FFF2-40B4-BE49-F238E27FC236}">
              <a16:creationId xmlns="" xmlns:a16="http://schemas.microsoft.com/office/drawing/2014/main" id="{AFFE4D68-F75E-4788-A514-630EDA57FC8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8" name="2 CuadroTexto" hidden="1">
          <a:extLst>
            <a:ext uri="{FF2B5EF4-FFF2-40B4-BE49-F238E27FC236}">
              <a16:creationId xmlns="" xmlns:a16="http://schemas.microsoft.com/office/drawing/2014/main" id="{AFCCE181-1221-4F5C-A244-802C1CE8389A}"/>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59" name="106 CuadroTexto" hidden="1">
          <a:extLst>
            <a:ext uri="{FF2B5EF4-FFF2-40B4-BE49-F238E27FC236}">
              <a16:creationId xmlns="" xmlns:a16="http://schemas.microsoft.com/office/drawing/2014/main" id="{0A1BAE85-E451-4D87-A3B2-8C7D07F4C8C4}"/>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0" name="2 CuadroTexto" hidden="1">
          <a:extLst>
            <a:ext uri="{FF2B5EF4-FFF2-40B4-BE49-F238E27FC236}">
              <a16:creationId xmlns="" xmlns:a16="http://schemas.microsoft.com/office/drawing/2014/main" id="{44BDA9E0-56E6-47EF-B19C-690C41288C16}"/>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1" name="5 CuadroTexto" hidden="1">
          <a:extLst>
            <a:ext uri="{FF2B5EF4-FFF2-40B4-BE49-F238E27FC236}">
              <a16:creationId xmlns="" xmlns:a16="http://schemas.microsoft.com/office/drawing/2014/main" id="{A26526D4-D4C0-4767-A25D-3875170CCB2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2" name="5 CuadroTexto" hidden="1">
          <a:extLst>
            <a:ext uri="{FF2B5EF4-FFF2-40B4-BE49-F238E27FC236}">
              <a16:creationId xmlns="" xmlns:a16="http://schemas.microsoft.com/office/drawing/2014/main" id="{ECC0B307-FF4D-4FB7-BE18-03FE046FF152}"/>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3" name="5 CuadroTexto" hidden="1">
          <a:extLst>
            <a:ext uri="{FF2B5EF4-FFF2-40B4-BE49-F238E27FC236}">
              <a16:creationId xmlns="" xmlns:a16="http://schemas.microsoft.com/office/drawing/2014/main" id="{A2968EAD-92FC-4F4E-8A06-24F380170E5B}"/>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4" name="5 CuadroTexto" hidden="1">
          <a:extLst>
            <a:ext uri="{FF2B5EF4-FFF2-40B4-BE49-F238E27FC236}">
              <a16:creationId xmlns="" xmlns:a16="http://schemas.microsoft.com/office/drawing/2014/main" id="{D2178F7F-8880-43FB-8E68-9DB445A16FF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5" name="5 CuadroTexto" hidden="1">
          <a:extLst>
            <a:ext uri="{FF2B5EF4-FFF2-40B4-BE49-F238E27FC236}">
              <a16:creationId xmlns="" xmlns:a16="http://schemas.microsoft.com/office/drawing/2014/main" id="{B3D5670F-F069-4AA4-9189-20DA29273AA2}"/>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6" name="5 CuadroTexto" hidden="1">
          <a:extLst>
            <a:ext uri="{FF2B5EF4-FFF2-40B4-BE49-F238E27FC236}">
              <a16:creationId xmlns="" xmlns:a16="http://schemas.microsoft.com/office/drawing/2014/main" id="{604CFCC9-C072-4824-86BD-B4242E920A3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7" name="5 CuadroTexto" hidden="1">
          <a:extLst>
            <a:ext uri="{FF2B5EF4-FFF2-40B4-BE49-F238E27FC236}">
              <a16:creationId xmlns="" xmlns:a16="http://schemas.microsoft.com/office/drawing/2014/main" id="{01F91034-A57D-43FC-8F52-298173835F76}"/>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8" name="5 CuadroTexto" hidden="1">
          <a:extLst>
            <a:ext uri="{FF2B5EF4-FFF2-40B4-BE49-F238E27FC236}">
              <a16:creationId xmlns="" xmlns:a16="http://schemas.microsoft.com/office/drawing/2014/main" id="{C03E1BF7-E1EA-4886-A5E8-7D9DA0E16506}"/>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69" name="5 CuadroTexto" hidden="1">
          <a:extLst>
            <a:ext uri="{FF2B5EF4-FFF2-40B4-BE49-F238E27FC236}">
              <a16:creationId xmlns="" xmlns:a16="http://schemas.microsoft.com/office/drawing/2014/main" id="{5AC6260A-E876-4EE9-907C-307F3675B9E5}"/>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70" name="5 CuadroTexto" hidden="1">
          <a:extLst>
            <a:ext uri="{FF2B5EF4-FFF2-40B4-BE49-F238E27FC236}">
              <a16:creationId xmlns="" xmlns:a16="http://schemas.microsoft.com/office/drawing/2014/main" id="{BE5CDE75-C449-4D08-AD40-D855CEB64394}"/>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71" name="5 CuadroTexto" hidden="1">
          <a:extLst>
            <a:ext uri="{FF2B5EF4-FFF2-40B4-BE49-F238E27FC236}">
              <a16:creationId xmlns="" xmlns:a16="http://schemas.microsoft.com/office/drawing/2014/main" id="{EBD82DF9-2EF8-4D23-B87F-5F3E82CB4594}"/>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72" name="5 CuadroTexto" hidden="1">
          <a:extLst>
            <a:ext uri="{FF2B5EF4-FFF2-40B4-BE49-F238E27FC236}">
              <a16:creationId xmlns="" xmlns:a16="http://schemas.microsoft.com/office/drawing/2014/main" id="{20CEECA3-9DD9-4095-9E6A-6033D093D33A}"/>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73" name="5 CuadroTexto" hidden="1">
          <a:extLst>
            <a:ext uri="{FF2B5EF4-FFF2-40B4-BE49-F238E27FC236}">
              <a16:creationId xmlns="" xmlns:a16="http://schemas.microsoft.com/office/drawing/2014/main" id="{2A7FCEF5-0B9C-44F5-BF34-9EB74C46113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74" name="5 CuadroTexto" hidden="1">
          <a:extLst>
            <a:ext uri="{FF2B5EF4-FFF2-40B4-BE49-F238E27FC236}">
              <a16:creationId xmlns="" xmlns:a16="http://schemas.microsoft.com/office/drawing/2014/main" id="{DF2507DE-45FE-43C2-B4F2-E21594F113C0}"/>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75" name="5 CuadroTexto" hidden="1">
          <a:extLst>
            <a:ext uri="{FF2B5EF4-FFF2-40B4-BE49-F238E27FC236}">
              <a16:creationId xmlns="" xmlns:a16="http://schemas.microsoft.com/office/drawing/2014/main" id="{449D993D-EE15-40D2-825E-C915F4D5B3E2}"/>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1169</xdr:row>
      <xdr:rowOff>0</xdr:rowOff>
    </xdr:from>
    <xdr:ext cx="184731" cy="264560"/>
    <xdr:sp macro="" textlink="">
      <xdr:nvSpPr>
        <xdr:cNvPr id="4976" name="5 CuadroTexto" hidden="1">
          <a:extLst>
            <a:ext uri="{FF2B5EF4-FFF2-40B4-BE49-F238E27FC236}">
              <a16:creationId xmlns="" xmlns:a16="http://schemas.microsoft.com/office/drawing/2014/main" id="{F555D5D7-0B2B-436B-88E4-7345F31B9427}"/>
            </a:ext>
          </a:extLst>
        </xdr:cNvPr>
        <xdr:cNvSpPr txBox="1"/>
      </xdr:nvSpPr>
      <xdr:spPr>
        <a:xfrm>
          <a:off x="647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6</xdr:col>
      <xdr:colOff>171450</xdr:colOff>
      <xdr:row>1142</xdr:row>
      <xdr:rowOff>136525</xdr:rowOff>
    </xdr:from>
    <xdr:to>
      <xdr:col>8</xdr:col>
      <xdr:colOff>200025</xdr:colOff>
      <xdr:row>1148</xdr:row>
      <xdr:rowOff>127000</xdr:rowOff>
    </xdr:to>
    <xdr:pic>
      <xdr:nvPicPr>
        <xdr:cNvPr id="4977" name="Imagen 1">
          <a:extLst>
            <a:ext uri="{FF2B5EF4-FFF2-40B4-BE49-F238E27FC236}">
              <a16:creationId xmlns="" xmlns:a16="http://schemas.microsoft.com/office/drawing/2014/main" id="{CB27C8BA-FCB0-4FBC-B682-3F3CF324C1E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91675" y="327025"/>
          <a:ext cx="20955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1635124</xdr:colOff>
      <xdr:row>1220</xdr:row>
      <xdr:rowOff>9524</xdr:rowOff>
    </xdr:from>
    <xdr:to>
      <xdr:col>10</xdr:col>
      <xdr:colOff>126999</xdr:colOff>
      <xdr:row>1223</xdr:row>
      <xdr:rowOff>31749</xdr:rowOff>
    </xdr:to>
    <xdr:pic>
      <xdr:nvPicPr>
        <xdr:cNvPr id="4978" name="Imagen 4977">
          <a:extLst>
            <a:ext uri="{FF2B5EF4-FFF2-40B4-BE49-F238E27FC236}">
              <a16:creationId xmlns="" xmlns:a16="http://schemas.microsoft.com/office/drawing/2014/main" id="{1BBA4822-41E4-4A7B-B922-C183CFE7409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742649" y="952499"/>
          <a:ext cx="2654300" cy="144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638175</xdr:colOff>
      <xdr:row>1357</xdr:row>
      <xdr:rowOff>0</xdr:rowOff>
    </xdr:from>
    <xdr:ext cx="184731" cy="264560"/>
    <xdr:sp macro="" textlink="">
      <xdr:nvSpPr>
        <xdr:cNvPr id="4979" name="1 CuadroTexto" hidden="1">
          <a:extLst>
            <a:ext uri="{FF2B5EF4-FFF2-40B4-BE49-F238E27FC236}">
              <a16:creationId xmlns="" xmlns:a16="http://schemas.microsoft.com/office/drawing/2014/main" id="{EAA741BC-6892-4B65-9B58-346D4C1AA1E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0" name="3 CuadroTexto" hidden="1">
          <a:extLst>
            <a:ext uri="{FF2B5EF4-FFF2-40B4-BE49-F238E27FC236}">
              <a16:creationId xmlns="" xmlns:a16="http://schemas.microsoft.com/office/drawing/2014/main" id="{130EAEA2-D486-467E-BF65-146EF8EDA66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1" name="5 CuadroTexto" hidden="1">
          <a:extLst>
            <a:ext uri="{FF2B5EF4-FFF2-40B4-BE49-F238E27FC236}">
              <a16:creationId xmlns="" xmlns:a16="http://schemas.microsoft.com/office/drawing/2014/main" id="{62D864BB-E70D-4283-B7BA-82C7F865884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2" name="5 CuadroTexto" hidden="1">
          <a:extLst>
            <a:ext uri="{FF2B5EF4-FFF2-40B4-BE49-F238E27FC236}">
              <a16:creationId xmlns="" xmlns:a16="http://schemas.microsoft.com/office/drawing/2014/main" id="{5BC3EF38-B58F-4B75-B53E-C29A39AFBD2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3" name="5 CuadroTexto" hidden="1">
          <a:extLst>
            <a:ext uri="{FF2B5EF4-FFF2-40B4-BE49-F238E27FC236}">
              <a16:creationId xmlns="" xmlns:a16="http://schemas.microsoft.com/office/drawing/2014/main" id="{A227B045-4B8A-47EF-B3C5-6E757A421AC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4" name="5 CuadroTexto" hidden="1">
          <a:extLst>
            <a:ext uri="{FF2B5EF4-FFF2-40B4-BE49-F238E27FC236}">
              <a16:creationId xmlns="" xmlns:a16="http://schemas.microsoft.com/office/drawing/2014/main" id="{2D6B308A-1121-4CC7-A60A-580A4D75EBF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5" name="5 CuadroTexto" hidden="1">
          <a:extLst>
            <a:ext uri="{FF2B5EF4-FFF2-40B4-BE49-F238E27FC236}">
              <a16:creationId xmlns="" xmlns:a16="http://schemas.microsoft.com/office/drawing/2014/main" id="{ED3C1E9A-5394-4569-9377-3A724EA79CD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6" name="5 CuadroTexto" hidden="1">
          <a:extLst>
            <a:ext uri="{FF2B5EF4-FFF2-40B4-BE49-F238E27FC236}">
              <a16:creationId xmlns="" xmlns:a16="http://schemas.microsoft.com/office/drawing/2014/main" id="{BB1AF34B-20A5-4C94-BCC3-BCC54D5F74B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7" name="5 CuadroTexto" hidden="1">
          <a:extLst>
            <a:ext uri="{FF2B5EF4-FFF2-40B4-BE49-F238E27FC236}">
              <a16:creationId xmlns="" xmlns:a16="http://schemas.microsoft.com/office/drawing/2014/main" id="{C630E277-3C0C-4E68-BF69-D707C386E3A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8" name="5 CuadroTexto" hidden="1">
          <a:extLst>
            <a:ext uri="{FF2B5EF4-FFF2-40B4-BE49-F238E27FC236}">
              <a16:creationId xmlns="" xmlns:a16="http://schemas.microsoft.com/office/drawing/2014/main" id="{F85BF55E-F609-470A-A201-CCA088EE937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89" name="5 CuadroTexto" hidden="1">
          <a:extLst>
            <a:ext uri="{FF2B5EF4-FFF2-40B4-BE49-F238E27FC236}">
              <a16:creationId xmlns="" xmlns:a16="http://schemas.microsoft.com/office/drawing/2014/main" id="{7AA20192-B229-4405-B2C5-F2EC3AC963F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0" name="5 CuadroTexto" hidden="1">
          <a:extLst>
            <a:ext uri="{FF2B5EF4-FFF2-40B4-BE49-F238E27FC236}">
              <a16:creationId xmlns="" xmlns:a16="http://schemas.microsoft.com/office/drawing/2014/main" id="{C8EAAAFC-4696-4D3B-AC9C-0E321404A5F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1" name="5 CuadroTexto" hidden="1">
          <a:extLst>
            <a:ext uri="{FF2B5EF4-FFF2-40B4-BE49-F238E27FC236}">
              <a16:creationId xmlns="" xmlns:a16="http://schemas.microsoft.com/office/drawing/2014/main" id="{7AC0375D-1703-4BD8-BA5D-9398AB1833C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2" name="5 CuadroTexto" hidden="1">
          <a:extLst>
            <a:ext uri="{FF2B5EF4-FFF2-40B4-BE49-F238E27FC236}">
              <a16:creationId xmlns="" xmlns:a16="http://schemas.microsoft.com/office/drawing/2014/main" id="{D336B00C-311A-4FDE-A8EA-92BE2468702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3" name="5 CuadroTexto" hidden="1">
          <a:extLst>
            <a:ext uri="{FF2B5EF4-FFF2-40B4-BE49-F238E27FC236}">
              <a16:creationId xmlns="" xmlns:a16="http://schemas.microsoft.com/office/drawing/2014/main" id="{5AAD88FE-BFF5-42C3-841E-0A671BABAA7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4" name="5 CuadroTexto" hidden="1">
          <a:extLst>
            <a:ext uri="{FF2B5EF4-FFF2-40B4-BE49-F238E27FC236}">
              <a16:creationId xmlns="" xmlns:a16="http://schemas.microsoft.com/office/drawing/2014/main" id="{FC64ACCE-8643-4B3B-BBDC-E88E8194033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5" name="5 CuadroTexto" hidden="1">
          <a:extLst>
            <a:ext uri="{FF2B5EF4-FFF2-40B4-BE49-F238E27FC236}">
              <a16:creationId xmlns="" xmlns:a16="http://schemas.microsoft.com/office/drawing/2014/main" id="{C89D1244-4411-40C0-9FF2-5510544A43D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6" name="5 CuadroTexto" hidden="1">
          <a:extLst>
            <a:ext uri="{FF2B5EF4-FFF2-40B4-BE49-F238E27FC236}">
              <a16:creationId xmlns="" xmlns:a16="http://schemas.microsoft.com/office/drawing/2014/main" id="{742D1F2D-B927-4374-BE45-AA04A7E52EA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7" name="5 CuadroTexto" hidden="1">
          <a:extLst>
            <a:ext uri="{FF2B5EF4-FFF2-40B4-BE49-F238E27FC236}">
              <a16:creationId xmlns="" xmlns:a16="http://schemas.microsoft.com/office/drawing/2014/main" id="{AC963D9E-6AB9-4E44-8D26-422B2C22B17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8" name="5 CuadroTexto" hidden="1">
          <a:extLst>
            <a:ext uri="{FF2B5EF4-FFF2-40B4-BE49-F238E27FC236}">
              <a16:creationId xmlns="" xmlns:a16="http://schemas.microsoft.com/office/drawing/2014/main" id="{CACEF517-2BB0-448E-959C-EE9E1067DCB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4999" name="5 CuadroTexto" hidden="1">
          <a:extLst>
            <a:ext uri="{FF2B5EF4-FFF2-40B4-BE49-F238E27FC236}">
              <a16:creationId xmlns="" xmlns:a16="http://schemas.microsoft.com/office/drawing/2014/main" id="{945501F9-B6B6-4708-A82B-2C689108624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0" name="5 CuadroTexto" hidden="1">
          <a:extLst>
            <a:ext uri="{FF2B5EF4-FFF2-40B4-BE49-F238E27FC236}">
              <a16:creationId xmlns="" xmlns:a16="http://schemas.microsoft.com/office/drawing/2014/main" id="{5DC5B79A-C265-49EB-9639-508567DE8C5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1" name="5 CuadroTexto" hidden="1">
          <a:extLst>
            <a:ext uri="{FF2B5EF4-FFF2-40B4-BE49-F238E27FC236}">
              <a16:creationId xmlns="" xmlns:a16="http://schemas.microsoft.com/office/drawing/2014/main" id="{B3795259-ECBC-48D7-90A5-BFB08EB17FB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2" name="5 CuadroTexto" hidden="1">
          <a:extLst>
            <a:ext uri="{FF2B5EF4-FFF2-40B4-BE49-F238E27FC236}">
              <a16:creationId xmlns="" xmlns:a16="http://schemas.microsoft.com/office/drawing/2014/main" id="{D52C291A-2FBE-48CB-90E1-019D9CA8B67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3" name="5 CuadroTexto" hidden="1">
          <a:extLst>
            <a:ext uri="{FF2B5EF4-FFF2-40B4-BE49-F238E27FC236}">
              <a16:creationId xmlns="" xmlns:a16="http://schemas.microsoft.com/office/drawing/2014/main" id="{229B4056-5676-496D-9B3A-6DF5567E530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4" name="5 CuadroTexto" hidden="1">
          <a:extLst>
            <a:ext uri="{FF2B5EF4-FFF2-40B4-BE49-F238E27FC236}">
              <a16:creationId xmlns="" xmlns:a16="http://schemas.microsoft.com/office/drawing/2014/main" id="{33D5BB4B-0AFA-48A1-9D21-92EC4CA83C0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5" name="5 CuadroTexto" hidden="1">
          <a:extLst>
            <a:ext uri="{FF2B5EF4-FFF2-40B4-BE49-F238E27FC236}">
              <a16:creationId xmlns="" xmlns:a16="http://schemas.microsoft.com/office/drawing/2014/main" id="{62D09455-B474-4760-9E0E-A252E425E55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6" name="5 CuadroTexto" hidden="1">
          <a:extLst>
            <a:ext uri="{FF2B5EF4-FFF2-40B4-BE49-F238E27FC236}">
              <a16:creationId xmlns="" xmlns:a16="http://schemas.microsoft.com/office/drawing/2014/main" id="{4D89DEED-87CE-4834-B650-8CF834B0AD1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7" name="5 CuadroTexto" hidden="1">
          <a:extLst>
            <a:ext uri="{FF2B5EF4-FFF2-40B4-BE49-F238E27FC236}">
              <a16:creationId xmlns="" xmlns:a16="http://schemas.microsoft.com/office/drawing/2014/main" id="{726D1F8B-92F5-474F-8070-64D57BAC531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8" name="5 CuadroTexto" hidden="1">
          <a:extLst>
            <a:ext uri="{FF2B5EF4-FFF2-40B4-BE49-F238E27FC236}">
              <a16:creationId xmlns="" xmlns:a16="http://schemas.microsoft.com/office/drawing/2014/main" id="{1A753626-631F-4964-810F-0CD237573FE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09" name="5 CuadroTexto" hidden="1">
          <a:extLst>
            <a:ext uri="{FF2B5EF4-FFF2-40B4-BE49-F238E27FC236}">
              <a16:creationId xmlns="" xmlns:a16="http://schemas.microsoft.com/office/drawing/2014/main" id="{6EC356FC-221A-40DA-9387-0600DEF0301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0" name="5 CuadroTexto" hidden="1">
          <a:extLst>
            <a:ext uri="{FF2B5EF4-FFF2-40B4-BE49-F238E27FC236}">
              <a16:creationId xmlns="" xmlns:a16="http://schemas.microsoft.com/office/drawing/2014/main" id="{C2B0B41D-6A0D-415C-9C2F-1B5965BFF56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1" name="5 CuadroTexto" hidden="1">
          <a:extLst>
            <a:ext uri="{FF2B5EF4-FFF2-40B4-BE49-F238E27FC236}">
              <a16:creationId xmlns="" xmlns:a16="http://schemas.microsoft.com/office/drawing/2014/main" id="{31669245-229F-4DD5-B13B-00575ADA72D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2" name="5 CuadroTexto" hidden="1">
          <a:extLst>
            <a:ext uri="{FF2B5EF4-FFF2-40B4-BE49-F238E27FC236}">
              <a16:creationId xmlns="" xmlns:a16="http://schemas.microsoft.com/office/drawing/2014/main" id="{9387F7DA-713C-4C40-9652-D7A9E907165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3" name="2 CuadroTexto" hidden="1">
          <a:extLst>
            <a:ext uri="{FF2B5EF4-FFF2-40B4-BE49-F238E27FC236}">
              <a16:creationId xmlns="" xmlns:a16="http://schemas.microsoft.com/office/drawing/2014/main" id="{0E488B3A-5273-4A64-B16C-CEFEFC14CA2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4" name="5 CuadroTexto" hidden="1">
          <a:extLst>
            <a:ext uri="{FF2B5EF4-FFF2-40B4-BE49-F238E27FC236}">
              <a16:creationId xmlns="" xmlns:a16="http://schemas.microsoft.com/office/drawing/2014/main" id="{77193284-9859-4B86-A449-BFAC720DF78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5" name="5 CuadroTexto" hidden="1">
          <a:extLst>
            <a:ext uri="{FF2B5EF4-FFF2-40B4-BE49-F238E27FC236}">
              <a16:creationId xmlns="" xmlns:a16="http://schemas.microsoft.com/office/drawing/2014/main" id="{BC013985-0795-4C7E-82B9-15283089D7C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6" name="5 CuadroTexto" hidden="1">
          <a:extLst>
            <a:ext uri="{FF2B5EF4-FFF2-40B4-BE49-F238E27FC236}">
              <a16:creationId xmlns="" xmlns:a16="http://schemas.microsoft.com/office/drawing/2014/main" id="{E87A9FA2-6F4A-4BCA-9B04-1F0F7C37C99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7" name="5 CuadroTexto" hidden="1">
          <a:extLst>
            <a:ext uri="{FF2B5EF4-FFF2-40B4-BE49-F238E27FC236}">
              <a16:creationId xmlns="" xmlns:a16="http://schemas.microsoft.com/office/drawing/2014/main" id="{5B8AF960-476F-4BB4-988B-25436DC1399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8" name="5 CuadroTexto" hidden="1">
          <a:extLst>
            <a:ext uri="{FF2B5EF4-FFF2-40B4-BE49-F238E27FC236}">
              <a16:creationId xmlns="" xmlns:a16="http://schemas.microsoft.com/office/drawing/2014/main" id="{1DF4481C-6A28-40A7-93FC-ABF5CF59D6C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19" name="5 CuadroTexto" hidden="1">
          <a:extLst>
            <a:ext uri="{FF2B5EF4-FFF2-40B4-BE49-F238E27FC236}">
              <a16:creationId xmlns="" xmlns:a16="http://schemas.microsoft.com/office/drawing/2014/main" id="{825777E1-10F2-4903-968D-7D0C5CF8E3E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0" name="5 CuadroTexto" hidden="1">
          <a:extLst>
            <a:ext uri="{FF2B5EF4-FFF2-40B4-BE49-F238E27FC236}">
              <a16:creationId xmlns="" xmlns:a16="http://schemas.microsoft.com/office/drawing/2014/main" id="{1C9B0478-9EB4-4F7D-BF1F-E1890342558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1" name="5 CuadroTexto" hidden="1">
          <a:extLst>
            <a:ext uri="{FF2B5EF4-FFF2-40B4-BE49-F238E27FC236}">
              <a16:creationId xmlns="" xmlns:a16="http://schemas.microsoft.com/office/drawing/2014/main" id="{AA6E8702-D429-4BCB-BDB1-8FEFF1090A2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2" name="5 CuadroTexto" hidden="1">
          <a:extLst>
            <a:ext uri="{FF2B5EF4-FFF2-40B4-BE49-F238E27FC236}">
              <a16:creationId xmlns="" xmlns:a16="http://schemas.microsoft.com/office/drawing/2014/main" id="{947A7AE8-5C24-4117-A56B-2566AAD1FAE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3" name="5 CuadroTexto" hidden="1">
          <a:extLst>
            <a:ext uri="{FF2B5EF4-FFF2-40B4-BE49-F238E27FC236}">
              <a16:creationId xmlns="" xmlns:a16="http://schemas.microsoft.com/office/drawing/2014/main" id="{3679D487-8435-427B-B563-4C37FFF0639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4" name="5 CuadroTexto" hidden="1">
          <a:extLst>
            <a:ext uri="{FF2B5EF4-FFF2-40B4-BE49-F238E27FC236}">
              <a16:creationId xmlns="" xmlns:a16="http://schemas.microsoft.com/office/drawing/2014/main" id="{43DB740C-9DFB-43F3-8C74-C21FC13E463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5" name="5 CuadroTexto" hidden="1">
          <a:extLst>
            <a:ext uri="{FF2B5EF4-FFF2-40B4-BE49-F238E27FC236}">
              <a16:creationId xmlns="" xmlns:a16="http://schemas.microsoft.com/office/drawing/2014/main" id="{21064FF7-BD0E-4A58-817F-28818C0CE48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6" name="5 CuadroTexto" hidden="1">
          <a:extLst>
            <a:ext uri="{FF2B5EF4-FFF2-40B4-BE49-F238E27FC236}">
              <a16:creationId xmlns="" xmlns:a16="http://schemas.microsoft.com/office/drawing/2014/main" id="{2559AFAD-166A-4338-8672-AE3FDA44AC2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7" name="5 CuadroTexto" hidden="1">
          <a:extLst>
            <a:ext uri="{FF2B5EF4-FFF2-40B4-BE49-F238E27FC236}">
              <a16:creationId xmlns="" xmlns:a16="http://schemas.microsoft.com/office/drawing/2014/main" id="{FB0D7674-4B6A-48C5-B6C2-4EE16A5339A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8" name="5 CuadroTexto" hidden="1">
          <a:extLst>
            <a:ext uri="{FF2B5EF4-FFF2-40B4-BE49-F238E27FC236}">
              <a16:creationId xmlns="" xmlns:a16="http://schemas.microsoft.com/office/drawing/2014/main" id="{557DBAD2-23FE-421A-ADCD-3B484878A32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29" name="5 CuadroTexto" hidden="1">
          <a:extLst>
            <a:ext uri="{FF2B5EF4-FFF2-40B4-BE49-F238E27FC236}">
              <a16:creationId xmlns="" xmlns:a16="http://schemas.microsoft.com/office/drawing/2014/main" id="{7E06E748-B162-4754-9B34-A15604F6314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0" name="5 CuadroTexto" hidden="1">
          <a:extLst>
            <a:ext uri="{FF2B5EF4-FFF2-40B4-BE49-F238E27FC236}">
              <a16:creationId xmlns="" xmlns:a16="http://schemas.microsoft.com/office/drawing/2014/main" id="{822114DD-966D-43A9-B3BB-330222D1FFA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1" name="5 CuadroTexto" hidden="1">
          <a:extLst>
            <a:ext uri="{FF2B5EF4-FFF2-40B4-BE49-F238E27FC236}">
              <a16:creationId xmlns="" xmlns:a16="http://schemas.microsoft.com/office/drawing/2014/main" id="{7634C068-FAD4-41C8-80FF-13F459D1A63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2" name="103 CuadroTexto" hidden="1">
          <a:extLst>
            <a:ext uri="{FF2B5EF4-FFF2-40B4-BE49-F238E27FC236}">
              <a16:creationId xmlns="" xmlns:a16="http://schemas.microsoft.com/office/drawing/2014/main" id="{8B0EF068-FFF7-4BDA-8345-405486E3306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3" name="2 CuadroTexto" hidden="1">
          <a:extLst>
            <a:ext uri="{FF2B5EF4-FFF2-40B4-BE49-F238E27FC236}">
              <a16:creationId xmlns="" xmlns:a16="http://schemas.microsoft.com/office/drawing/2014/main" id="{B188209B-9C46-4429-9A7B-3D98A75FC19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4" name="106 CuadroTexto" hidden="1">
          <a:extLst>
            <a:ext uri="{FF2B5EF4-FFF2-40B4-BE49-F238E27FC236}">
              <a16:creationId xmlns="" xmlns:a16="http://schemas.microsoft.com/office/drawing/2014/main" id="{E5291228-0AB6-4D59-A641-7955175FA7A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5" name="2 CuadroTexto" hidden="1">
          <a:extLst>
            <a:ext uri="{FF2B5EF4-FFF2-40B4-BE49-F238E27FC236}">
              <a16:creationId xmlns="" xmlns:a16="http://schemas.microsoft.com/office/drawing/2014/main" id="{4DA7DF29-E376-44B3-981F-FFF671FF68A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6" name="5 CuadroTexto" hidden="1">
          <a:extLst>
            <a:ext uri="{FF2B5EF4-FFF2-40B4-BE49-F238E27FC236}">
              <a16:creationId xmlns="" xmlns:a16="http://schemas.microsoft.com/office/drawing/2014/main" id="{34330267-F69F-4FD7-BD4F-0DC8073605E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7" name="5 CuadroTexto" hidden="1">
          <a:extLst>
            <a:ext uri="{FF2B5EF4-FFF2-40B4-BE49-F238E27FC236}">
              <a16:creationId xmlns="" xmlns:a16="http://schemas.microsoft.com/office/drawing/2014/main" id="{847A9FA9-470A-48F2-9A72-2479C944EF5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8" name="5 CuadroTexto" hidden="1">
          <a:extLst>
            <a:ext uri="{FF2B5EF4-FFF2-40B4-BE49-F238E27FC236}">
              <a16:creationId xmlns="" xmlns:a16="http://schemas.microsoft.com/office/drawing/2014/main" id="{B7733247-146F-4E00-9EA0-D32A424A37C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39" name="5 CuadroTexto" hidden="1">
          <a:extLst>
            <a:ext uri="{FF2B5EF4-FFF2-40B4-BE49-F238E27FC236}">
              <a16:creationId xmlns="" xmlns:a16="http://schemas.microsoft.com/office/drawing/2014/main" id="{218E86F0-55D5-44AF-8EEA-34D2BDB3A27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0" name="5 CuadroTexto" hidden="1">
          <a:extLst>
            <a:ext uri="{FF2B5EF4-FFF2-40B4-BE49-F238E27FC236}">
              <a16:creationId xmlns="" xmlns:a16="http://schemas.microsoft.com/office/drawing/2014/main" id="{036222A9-5EAF-42C7-8939-1804E1E3809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1" name="5 CuadroTexto" hidden="1">
          <a:extLst>
            <a:ext uri="{FF2B5EF4-FFF2-40B4-BE49-F238E27FC236}">
              <a16:creationId xmlns="" xmlns:a16="http://schemas.microsoft.com/office/drawing/2014/main" id="{B956671D-92B4-4A6E-A2FC-AA82DEDB2EE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2" name="5 CuadroTexto" hidden="1">
          <a:extLst>
            <a:ext uri="{FF2B5EF4-FFF2-40B4-BE49-F238E27FC236}">
              <a16:creationId xmlns="" xmlns:a16="http://schemas.microsoft.com/office/drawing/2014/main" id="{CC055F7F-676C-421B-95D4-F283E94EFDB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3" name="5 CuadroTexto" hidden="1">
          <a:extLst>
            <a:ext uri="{FF2B5EF4-FFF2-40B4-BE49-F238E27FC236}">
              <a16:creationId xmlns="" xmlns:a16="http://schemas.microsoft.com/office/drawing/2014/main" id="{14511858-3795-4CD0-8FC8-3EB0A7DC169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4" name="5 CuadroTexto" hidden="1">
          <a:extLst>
            <a:ext uri="{FF2B5EF4-FFF2-40B4-BE49-F238E27FC236}">
              <a16:creationId xmlns="" xmlns:a16="http://schemas.microsoft.com/office/drawing/2014/main" id="{AF0F7540-9137-4EE7-9F6A-29A1068C469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5" name="5 CuadroTexto" hidden="1">
          <a:extLst>
            <a:ext uri="{FF2B5EF4-FFF2-40B4-BE49-F238E27FC236}">
              <a16:creationId xmlns="" xmlns:a16="http://schemas.microsoft.com/office/drawing/2014/main" id="{5186BA9C-7158-4323-8D8C-4688AF20710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6" name="5 CuadroTexto" hidden="1">
          <a:extLst>
            <a:ext uri="{FF2B5EF4-FFF2-40B4-BE49-F238E27FC236}">
              <a16:creationId xmlns="" xmlns:a16="http://schemas.microsoft.com/office/drawing/2014/main" id="{A8CE90A8-7216-4F25-AE56-38DC5F387A5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7" name="5 CuadroTexto" hidden="1">
          <a:extLst>
            <a:ext uri="{FF2B5EF4-FFF2-40B4-BE49-F238E27FC236}">
              <a16:creationId xmlns="" xmlns:a16="http://schemas.microsoft.com/office/drawing/2014/main" id="{FA5416DD-A441-4945-A25E-7AFE67AF2B0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8" name="5 CuadroTexto" hidden="1">
          <a:extLst>
            <a:ext uri="{FF2B5EF4-FFF2-40B4-BE49-F238E27FC236}">
              <a16:creationId xmlns="" xmlns:a16="http://schemas.microsoft.com/office/drawing/2014/main" id="{2A1E9B02-4186-4438-97ED-BD4A228CE63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49" name="5 CuadroTexto" hidden="1">
          <a:extLst>
            <a:ext uri="{FF2B5EF4-FFF2-40B4-BE49-F238E27FC236}">
              <a16:creationId xmlns="" xmlns:a16="http://schemas.microsoft.com/office/drawing/2014/main" id="{7CC0C580-7581-445E-B2BC-CE50FB07F0A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0" name="5 CuadroTexto" hidden="1">
          <a:extLst>
            <a:ext uri="{FF2B5EF4-FFF2-40B4-BE49-F238E27FC236}">
              <a16:creationId xmlns="" xmlns:a16="http://schemas.microsoft.com/office/drawing/2014/main" id="{AC29D8F1-3090-4AF2-8E2A-CCC7F3E740C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1" name="5 CuadroTexto" hidden="1">
          <a:extLst>
            <a:ext uri="{FF2B5EF4-FFF2-40B4-BE49-F238E27FC236}">
              <a16:creationId xmlns="" xmlns:a16="http://schemas.microsoft.com/office/drawing/2014/main" id="{E6D32E2D-F79B-4C09-AD9E-CB9B2F758CD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2" name="75 CuadroTexto" hidden="1">
          <a:extLst>
            <a:ext uri="{FF2B5EF4-FFF2-40B4-BE49-F238E27FC236}">
              <a16:creationId xmlns="" xmlns:a16="http://schemas.microsoft.com/office/drawing/2014/main" id="{FD30071D-6B1F-49D7-8F61-5074D5C1B11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3" name="77 CuadroTexto" hidden="1">
          <a:extLst>
            <a:ext uri="{FF2B5EF4-FFF2-40B4-BE49-F238E27FC236}">
              <a16:creationId xmlns="" xmlns:a16="http://schemas.microsoft.com/office/drawing/2014/main" id="{65DFFBBF-AA31-491B-B331-C41A298D01E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4" name="5 CuadroTexto" hidden="1">
          <a:extLst>
            <a:ext uri="{FF2B5EF4-FFF2-40B4-BE49-F238E27FC236}">
              <a16:creationId xmlns="" xmlns:a16="http://schemas.microsoft.com/office/drawing/2014/main" id="{522C3A67-490E-46F0-ABCC-D34D1040DCB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5" name="5 CuadroTexto" hidden="1">
          <a:extLst>
            <a:ext uri="{FF2B5EF4-FFF2-40B4-BE49-F238E27FC236}">
              <a16:creationId xmlns="" xmlns:a16="http://schemas.microsoft.com/office/drawing/2014/main" id="{601AD522-06EB-4E43-9DA1-543733ABB6D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6" name="5 CuadroTexto" hidden="1">
          <a:extLst>
            <a:ext uri="{FF2B5EF4-FFF2-40B4-BE49-F238E27FC236}">
              <a16:creationId xmlns="" xmlns:a16="http://schemas.microsoft.com/office/drawing/2014/main" id="{64ACB91B-8983-40DC-ACF1-8DB50473CF7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7" name="5 CuadroTexto" hidden="1">
          <a:extLst>
            <a:ext uri="{FF2B5EF4-FFF2-40B4-BE49-F238E27FC236}">
              <a16:creationId xmlns="" xmlns:a16="http://schemas.microsoft.com/office/drawing/2014/main" id="{29CC02E7-C889-4286-89FF-C9D6DFAAA6C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8" name="5 CuadroTexto" hidden="1">
          <a:extLst>
            <a:ext uri="{FF2B5EF4-FFF2-40B4-BE49-F238E27FC236}">
              <a16:creationId xmlns="" xmlns:a16="http://schemas.microsoft.com/office/drawing/2014/main" id="{15913D81-8187-47AB-B363-A472A9E7E0E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59" name="5 CuadroTexto" hidden="1">
          <a:extLst>
            <a:ext uri="{FF2B5EF4-FFF2-40B4-BE49-F238E27FC236}">
              <a16:creationId xmlns="" xmlns:a16="http://schemas.microsoft.com/office/drawing/2014/main" id="{D45326E3-4F2F-4748-A4AB-FC26165A169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0" name="5 CuadroTexto" hidden="1">
          <a:extLst>
            <a:ext uri="{FF2B5EF4-FFF2-40B4-BE49-F238E27FC236}">
              <a16:creationId xmlns="" xmlns:a16="http://schemas.microsoft.com/office/drawing/2014/main" id="{CBA583FB-31BC-4EA1-B21E-A47C765443D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1" name="5 CuadroTexto" hidden="1">
          <a:extLst>
            <a:ext uri="{FF2B5EF4-FFF2-40B4-BE49-F238E27FC236}">
              <a16:creationId xmlns="" xmlns:a16="http://schemas.microsoft.com/office/drawing/2014/main" id="{8F2564F9-3F3C-467F-A1DB-0AFCC5684F7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2" name="5 CuadroTexto" hidden="1">
          <a:extLst>
            <a:ext uri="{FF2B5EF4-FFF2-40B4-BE49-F238E27FC236}">
              <a16:creationId xmlns="" xmlns:a16="http://schemas.microsoft.com/office/drawing/2014/main" id="{15303991-2DCD-40A1-A24E-3701BD262B6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3" name="5 CuadroTexto" hidden="1">
          <a:extLst>
            <a:ext uri="{FF2B5EF4-FFF2-40B4-BE49-F238E27FC236}">
              <a16:creationId xmlns="" xmlns:a16="http://schemas.microsoft.com/office/drawing/2014/main" id="{CA40D606-D9A2-402C-8346-32D68193C71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4" name="5 CuadroTexto" hidden="1">
          <a:extLst>
            <a:ext uri="{FF2B5EF4-FFF2-40B4-BE49-F238E27FC236}">
              <a16:creationId xmlns="" xmlns:a16="http://schemas.microsoft.com/office/drawing/2014/main" id="{098C6497-4068-4AEE-9A4A-52C89D4921E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5" name="5 CuadroTexto" hidden="1">
          <a:extLst>
            <a:ext uri="{FF2B5EF4-FFF2-40B4-BE49-F238E27FC236}">
              <a16:creationId xmlns="" xmlns:a16="http://schemas.microsoft.com/office/drawing/2014/main" id="{947C4129-D958-4455-8643-8AC4D3A7065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6" name="5 CuadroTexto" hidden="1">
          <a:extLst>
            <a:ext uri="{FF2B5EF4-FFF2-40B4-BE49-F238E27FC236}">
              <a16:creationId xmlns="" xmlns:a16="http://schemas.microsoft.com/office/drawing/2014/main" id="{6F6D9D66-0C18-43AE-A5C0-DDDBFAC6C2E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7" name="5 CuadroTexto" hidden="1">
          <a:extLst>
            <a:ext uri="{FF2B5EF4-FFF2-40B4-BE49-F238E27FC236}">
              <a16:creationId xmlns="" xmlns:a16="http://schemas.microsoft.com/office/drawing/2014/main" id="{A0056C50-9C76-4379-8645-2022CEFF7A7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8" name="5 CuadroTexto" hidden="1">
          <a:extLst>
            <a:ext uri="{FF2B5EF4-FFF2-40B4-BE49-F238E27FC236}">
              <a16:creationId xmlns="" xmlns:a16="http://schemas.microsoft.com/office/drawing/2014/main" id="{54FA9E2F-EB89-437D-914E-06A59875B56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69" name="5 CuadroTexto" hidden="1">
          <a:extLst>
            <a:ext uri="{FF2B5EF4-FFF2-40B4-BE49-F238E27FC236}">
              <a16:creationId xmlns="" xmlns:a16="http://schemas.microsoft.com/office/drawing/2014/main" id="{60AC9969-5EBA-435C-8EA2-21A026D0D3D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0" name="5 CuadroTexto" hidden="1">
          <a:extLst>
            <a:ext uri="{FF2B5EF4-FFF2-40B4-BE49-F238E27FC236}">
              <a16:creationId xmlns="" xmlns:a16="http://schemas.microsoft.com/office/drawing/2014/main" id="{1AFC7464-5FF3-430B-93FE-F5E15586727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1" name="5 CuadroTexto" hidden="1">
          <a:extLst>
            <a:ext uri="{FF2B5EF4-FFF2-40B4-BE49-F238E27FC236}">
              <a16:creationId xmlns="" xmlns:a16="http://schemas.microsoft.com/office/drawing/2014/main" id="{4D0A1557-946A-413F-9A87-639A7C35270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2" name="5 CuadroTexto" hidden="1">
          <a:extLst>
            <a:ext uri="{FF2B5EF4-FFF2-40B4-BE49-F238E27FC236}">
              <a16:creationId xmlns="" xmlns:a16="http://schemas.microsoft.com/office/drawing/2014/main" id="{372193D9-1E8F-4B9F-96DD-F2107CEF55E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3" name="5 CuadroTexto" hidden="1">
          <a:extLst>
            <a:ext uri="{FF2B5EF4-FFF2-40B4-BE49-F238E27FC236}">
              <a16:creationId xmlns="" xmlns:a16="http://schemas.microsoft.com/office/drawing/2014/main" id="{EC59D54D-D78E-4B34-AFF4-BA51FD051A4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4" name="5 CuadroTexto" hidden="1">
          <a:extLst>
            <a:ext uri="{FF2B5EF4-FFF2-40B4-BE49-F238E27FC236}">
              <a16:creationId xmlns="" xmlns:a16="http://schemas.microsoft.com/office/drawing/2014/main" id="{2EF41075-CAC9-4ABE-8887-AEE136F641C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5" name="5 CuadroTexto" hidden="1">
          <a:extLst>
            <a:ext uri="{FF2B5EF4-FFF2-40B4-BE49-F238E27FC236}">
              <a16:creationId xmlns="" xmlns:a16="http://schemas.microsoft.com/office/drawing/2014/main" id="{55F4A51F-2338-4180-8BAB-3D282E41CF3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6" name="5 CuadroTexto" hidden="1">
          <a:extLst>
            <a:ext uri="{FF2B5EF4-FFF2-40B4-BE49-F238E27FC236}">
              <a16:creationId xmlns="" xmlns:a16="http://schemas.microsoft.com/office/drawing/2014/main" id="{BEC1DF4B-6C11-462A-BB65-B49D48178B0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7" name="5 CuadroTexto" hidden="1">
          <a:extLst>
            <a:ext uri="{FF2B5EF4-FFF2-40B4-BE49-F238E27FC236}">
              <a16:creationId xmlns="" xmlns:a16="http://schemas.microsoft.com/office/drawing/2014/main" id="{115AABBC-F668-4013-B12B-82A5A92DC5D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8" name="5 CuadroTexto" hidden="1">
          <a:extLst>
            <a:ext uri="{FF2B5EF4-FFF2-40B4-BE49-F238E27FC236}">
              <a16:creationId xmlns="" xmlns:a16="http://schemas.microsoft.com/office/drawing/2014/main" id="{C3D865C4-8355-40FA-84E6-69F3FF4F56E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79" name="5 CuadroTexto" hidden="1">
          <a:extLst>
            <a:ext uri="{FF2B5EF4-FFF2-40B4-BE49-F238E27FC236}">
              <a16:creationId xmlns="" xmlns:a16="http://schemas.microsoft.com/office/drawing/2014/main" id="{02D1A4B8-E545-4442-873E-FB04DF7FA42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0" name="5 CuadroTexto" hidden="1">
          <a:extLst>
            <a:ext uri="{FF2B5EF4-FFF2-40B4-BE49-F238E27FC236}">
              <a16:creationId xmlns="" xmlns:a16="http://schemas.microsoft.com/office/drawing/2014/main" id="{E4189262-5BFF-49DC-8FA9-9B79D620D41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1" name="5 CuadroTexto" hidden="1">
          <a:extLst>
            <a:ext uri="{FF2B5EF4-FFF2-40B4-BE49-F238E27FC236}">
              <a16:creationId xmlns="" xmlns:a16="http://schemas.microsoft.com/office/drawing/2014/main" id="{3D6A33F0-462D-4F21-92BB-7A3D8516CA0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2" name="5 CuadroTexto" hidden="1">
          <a:extLst>
            <a:ext uri="{FF2B5EF4-FFF2-40B4-BE49-F238E27FC236}">
              <a16:creationId xmlns="" xmlns:a16="http://schemas.microsoft.com/office/drawing/2014/main" id="{38AA037F-EEB6-400C-9C9F-BB833926195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3" name="5 CuadroTexto" hidden="1">
          <a:extLst>
            <a:ext uri="{FF2B5EF4-FFF2-40B4-BE49-F238E27FC236}">
              <a16:creationId xmlns="" xmlns:a16="http://schemas.microsoft.com/office/drawing/2014/main" id="{F327BB43-0186-43B1-BA58-13A2998CA29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4" name="5 CuadroTexto" hidden="1">
          <a:extLst>
            <a:ext uri="{FF2B5EF4-FFF2-40B4-BE49-F238E27FC236}">
              <a16:creationId xmlns="" xmlns:a16="http://schemas.microsoft.com/office/drawing/2014/main" id="{14B563CD-E348-448F-9BC2-8341CDA84E3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5" name="5 CuadroTexto" hidden="1">
          <a:extLst>
            <a:ext uri="{FF2B5EF4-FFF2-40B4-BE49-F238E27FC236}">
              <a16:creationId xmlns="" xmlns:a16="http://schemas.microsoft.com/office/drawing/2014/main" id="{5229EFCB-3F8E-4681-A9D4-068447C500B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6" name="2 CuadroTexto" hidden="1">
          <a:extLst>
            <a:ext uri="{FF2B5EF4-FFF2-40B4-BE49-F238E27FC236}">
              <a16:creationId xmlns="" xmlns:a16="http://schemas.microsoft.com/office/drawing/2014/main" id="{9D4E895B-E3C5-4F59-B7C4-A4F5AA30D8E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7" name="5 CuadroTexto" hidden="1">
          <a:extLst>
            <a:ext uri="{FF2B5EF4-FFF2-40B4-BE49-F238E27FC236}">
              <a16:creationId xmlns="" xmlns:a16="http://schemas.microsoft.com/office/drawing/2014/main" id="{DC603024-8E9A-4A37-A2AC-C22E11E38D0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8" name="5 CuadroTexto" hidden="1">
          <a:extLst>
            <a:ext uri="{FF2B5EF4-FFF2-40B4-BE49-F238E27FC236}">
              <a16:creationId xmlns="" xmlns:a16="http://schemas.microsoft.com/office/drawing/2014/main" id="{552213A2-9597-4775-B229-87751B7D348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89" name="5 CuadroTexto" hidden="1">
          <a:extLst>
            <a:ext uri="{FF2B5EF4-FFF2-40B4-BE49-F238E27FC236}">
              <a16:creationId xmlns="" xmlns:a16="http://schemas.microsoft.com/office/drawing/2014/main" id="{12E043F6-8B28-4461-BBF3-112C8E7A0EE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0" name="5 CuadroTexto" hidden="1">
          <a:extLst>
            <a:ext uri="{FF2B5EF4-FFF2-40B4-BE49-F238E27FC236}">
              <a16:creationId xmlns="" xmlns:a16="http://schemas.microsoft.com/office/drawing/2014/main" id="{83B783C3-0265-4DD2-86E5-8D665569637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1" name="5 CuadroTexto" hidden="1">
          <a:extLst>
            <a:ext uri="{FF2B5EF4-FFF2-40B4-BE49-F238E27FC236}">
              <a16:creationId xmlns="" xmlns:a16="http://schemas.microsoft.com/office/drawing/2014/main" id="{AFFD7E09-6D06-4777-AE1E-A8F983007A7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2" name="5 CuadroTexto" hidden="1">
          <a:extLst>
            <a:ext uri="{FF2B5EF4-FFF2-40B4-BE49-F238E27FC236}">
              <a16:creationId xmlns="" xmlns:a16="http://schemas.microsoft.com/office/drawing/2014/main" id="{5C20457E-4EC1-48BE-886E-CD3BA3741D3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3" name="5 CuadroTexto" hidden="1">
          <a:extLst>
            <a:ext uri="{FF2B5EF4-FFF2-40B4-BE49-F238E27FC236}">
              <a16:creationId xmlns="" xmlns:a16="http://schemas.microsoft.com/office/drawing/2014/main" id="{B818E1F6-8185-4BB8-B05E-D393FD5EBD4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4" name="5 CuadroTexto" hidden="1">
          <a:extLst>
            <a:ext uri="{FF2B5EF4-FFF2-40B4-BE49-F238E27FC236}">
              <a16:creationId xmlns="" xmlns:a16="http://schemas.microsoft.com/office/drawing/2014/main" id="{4EA550EE-A5A6-496F-9141-38ED6DC0F67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5" name="5 CuadroTexto" hidden="1">
          <a:extLst>
            <a:ext uri="{FF2B5EF4-FFF2-40B4-BE49-F238E27FC236}">
              <a16:creationId xmlns="" xmlns:a16="http://schemas.microsoft.com/office/drawing/2014/main" id="{FCFE0BC4-A3BD-4008-8465-7E2388C6347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6" name="5 CuadroTexto" hidden="1">
          <a:extLst>
            <a:ext uri="{FF2B5EF4-FFF2-40B4-BE49-F238E27FC236}">
              <a16:creationId xmlns="" xmlns:a16="http://schemas.microsoft.com/office/drawing/2014/main" id="{C497F3B0-A097-41A6-A644-2B7E4752183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7" name="5 CuadroTexto" hidden="1">
          <a:extLst>
            <a:ext uri="{FF2B5EF4-FFF2-40B4-BE49-F238E27FC236}">
              <a16:creationId xmlns="" xmlns:a16="http://schemas.microsoft.com/office/drawing/2014/main" id="{2B695F29-9153-4A34-BEED-C527564BC82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8" name="5 CuadroTexto" hidden="1">
          <a:extLst>
            <a:ext uri="{FF2B5EF4-FFF2-40B4-BE49-F238E27FC236}">
              <a16:creationId xmlns="" xmlns:a16="http://schemas.microsoft.com/office/drawing/2014/main" id="{78BE0D8E-6ABD-4C91-84A4-75A764F15C6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099" name="5 CuadroTexto" hidden="1">
          <a:extLst>
            <a:ext uri="{FF2B5EF4-FFF2-40B4-BE49-F238E27FC236}">
              <a16:creationId xmlns="" xmlns:a16="http://schemas.microsoft.com/office/drawing/2014/main" id="{A4AB6CA2-F2AC-4141-8111-0ABCED03DDC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0" name="5 CuadroTexto" hidden="1">
          <a:extLst>
            <a:ext uri="{FF2B5EF4-FFF2-40B4-BE49-F238E27FC236}">
              <a16:creationId xmlns="" xmlns:a16="http://schemas.microsoft.com/office/drawing/2014/main" id="{437B53D4-7068-45BE-9AEA-4CD9B24FDB0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1" name="5 CuadroTexto" hidden="1">
          <a:extLst>
            <a:ext uri="{FF2B5EF4-FFF2-40B4-BE49-F238E27FC236}">
              <a16:creationId xmlns="" xmlns:a16="http://schemas.microsoft.com/office/drawing/2014/main" id="{2DA138BA-C8A9-4646-932F-C61FD15B290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2" name="5 CuadroTexto" hidden="1">
          <a:extLst>
            <a:ext uri="{FF2B5EF4-FFF2-40B4-BE49-F238E27FC236}">
              <a16:creationId xmlns="" xmlns:a16="http://schemas.microsoft.com/office/drawing/2014/main" id="{BB90EBAD-71E7-4C8F-92BD-8B1B316B36D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3" name="5 CuadroTexto" hidden="1">
          <a:extLst>
            <a:ext uri="{FF2B5EF4-FFF2-40B4-BE49-F238E27FC236}">
              <a16:creationId xmlns="" xmlns:a16="http://schemas.microsoft.com/office/drawing/2014/main" id="{F883E934-3C65-4B3B-B2A4-54DCF29BEC0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4" name="5 CuadroTexto" hidden="1">
          <a:extLst>
            <a:ext uri="{FF2B5EF4-FFF2-40B4-BE49-F238E27FC236}">
              <a16:creationId xmlns="" xmlns:a16="http://schemas.microsoft.com/office/drawing/2014/main" id="{E8E6EC56-7795-4CD0-85B0-E607D3B2FF2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5" name="162 CuadroTexto" hidden="1">
          <a:extLst>
            <a:ext uri="{FF2B5EF4-FFF2-40B4-BE49-F238E27FC236}">
              <a16:creationId xmlns="" xmlns:a16="http://schemas.microsoft.com/office/drawing/2014/main" id="{EE6E11A5-E1C6-4346-91D2-8DABAC62131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6" name="2 CuadroTexto" hidden="1">
          <a:extLst>
            <a:ext uri="{FF2B5EF4-FFF2-40B4-BE49-F238E27FC236}">
              <a16:creationId xmlns="" xmlns:a16="http://schemas.microsoft.com/office/drawing/2014/main" id="{871754AC-51F9-41D8-AE2F-0172B58879E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7" name="164 CuadroTexto" hidden="1">
          <a:extLst>
            <a:ext uri="{FF2B5EF4-FFF2-40B4-BE49-F238E27FC236}">
              <a16:creationId xmlns="" xmlns:a16="http://schemas.microsoft.com/office/drawing/2014/main" id="{2A2CDD95-8829-4DD7-9883-4A8AB5326E3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8" name="2 CuadroTexto" hidden="1">
          <a:extLst>
            <a:ext uri="{FF2B5EF4-FFF2-40B4-BE49-F238E27FC236}">
              <a16:creationId xmlns="" xmlns:a16="http://schemas.microsoft.com/office/drawing/2014/main" id="{452D768B-DAE8-4237-9DEF-850B77E7FA4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09" name="5 CuadroTexto" hidden="1">
          <a:extLst>
            <a:ext uri="{FF2B5EF4-FFF2-40B4-BE49-F238E27FC236}">
              <a16:creationId xmlns="" xmlns:a16="http://schemas.microsoft.com/office/drawing/2014/main" id="{04593F21-7BE6-4110-A2D5-4264B5FAE85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0" name="5 CuadroTexto" hidden="1">
          <a:extLst>
            <a:ext uri="{FF2B5EF4-FFF2-40B4-BE49-F238E27FC236}">
              <a16:creationId xmlns="" xmlns:a16="http://schemas.microsoft.com/office/drawing/2014/main" id="{FA7005CA-75CE-43A6-B98B-D0346C0776E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1" name="5 CuadroTexto" hidden="1">
          <a:extLst>
            <a:ext uri="{FF2B5EF4-FFF2-40B4-BE49-F238E27FC236}">
              <a16:creationId xmlns="" xmlns:a16="http://schemas.microsoft.com/office/drawing/2014/main" id="{821D6463-FA56-4BE6-91A3-50BB943223A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2" name="5 CuadroTexto" hidden="1">
          <a:extLst>
            <a:ext uri="{FF2B5EF4-FFF2-40B4-BE49-F238E27FC236}">
              <a16:creationId xmlns="" xmlns:a16="http://schemas.microsoft.com/office/drawing/2014/main" id="{2880FA81-E3E9-41DA-9F95-761745F6695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3" name="5 CuadroTexto" hidden="1">
          <a:extLst>
            <a:ext uri="{FF2B5EF4-FFF2-40B4-BE49-F238E27FC236}">
              <a16:creationId xmlns="" xmlns:a16="http://schemas.microsoft.com/office/drawing/2014/main" id="{A0F38B17-CD8F-478B-A0E6-0DE9F0EB553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4" name="5 CuadroTexto" hidden="1">
          <a:extLst>
            <a:ext uri="{FF2B5EF4-FFF2-40B4-BE49-F238E27FC236}">
              <a16:creationId xmlns="" xmlns:a16="http://schemas.microsoft.com/office/drawing/2014/main" id="{F5734523-4431-4F6B-B23E-E0A2E904460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5" name="5 CuadroTexto" hidden="1">
          <a:extLst>
            <a:ext uri="{FF2B5EF4-FFF2-40B4-BE49-F238E27FC236}">
              <a16:creationId xmlns="" xmlns:a16="http://schemas.microsoft.com/office/drawing/2014/main" id="{77777E6C-CA92-4A4C-B37A-3B5036EF1B8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6" name="5 CuadroTexto" hidden="1">
          <a:extLst>
            <a:ext uri="{FF2B5EF4-FFF2-40B4-BE49-F238E27FC236}">
              <a16:creationId xmlns="" xmlns:a16="http://schemas.microsoft.com/office/drawing/2014/main" id="{F0C8E16D-F16A-42B2-A709-65D2CA83383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7" name="5 CuadroTexto" hidden="1">
          <a:extLst>
            <a:ext uri="{FF2B5EF4-FFF2-40B4-BE49-F238E27FC236}">
              <a16:creationId xmlns="" xmlns:a16="http://schemas.microsoft.com/office/drawing/2014/main" id="{223E746A-28DC-4CF7-8BF5-4C4B30CAA17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8" name="5 CuadroTexto" hidden="1">
          <a:extLst>
            <a:ext uri="{FF2B5EF4-FFF2-40B4-BE49-F238E27FC236}">
              <a16:creationId xmlns="" xmlns:a16="http://schemas.microsoft.com/office/drawing/2014/main" id="{40889A35-FABD-4A9F-BA30-A79CC04FA81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19" name="5 CuadroTexto" hidden="1">
          <a:extLst>
            <a:ext uri="{FF2B5EF4-FFF2-40B4-BE49-F238E27FC236}">
              <a16:creationId xmlns="" xmlns:a16="http://schemas.microsoft.com/office/drawing/2014/main" id="{97315EB5-1A07-4738-9BF6-557612EEFD4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0" name="5 CuadroTexto" hidden="1">
          <a:extLst>
            <a:ext uri="{FF2B5EF4-FFF2-40B4-BE49-F238E27FC236}">
              <a16:creationId xmlns="" xmlns:a16="http://schemas.microsoft.com/office/drawing/2014/main" id="{2DC6FDEA-E3D2-4426-B46A-F9347959204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1" name="5 CuadroTexto" hidden="1">
          <a:extLst>
            <a:ext uri="{FF2B5EF4-FFF2-40B4-BE49-F238E27FC236}">
              <a16:creationId xmlns="" xmlns:a16="http://schemas.microsoft.com/office/drawing/2014/main" id="{E118B400-F844-4C40-BC36-D30F690AAF3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2" name="5 CuadroTexto" hidden="1">
          <a:extLst>
            <a:ext uri="{FF2B5EF4-FFF2-40B4-BE49-F238E27FC236}">
              <a16:creationId xmlns="" xmlns:a16="http://schemas.microsoft.com/office/drawing/2014/main" id="{A1851829-64CB-48E3-9009-5BE02071BA0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3" name="5 CuadroTexto" hidden="1">
          <a:extLst>
            <a:ext uri="{FF2B5EF4-FFF2-40B4-BE49-F238E27FC236}">
              <a16:creationId xmlns="" xmlns:a16="http://schemas.microsoft.com/office/drawing/2014/main" id="{41A60934-DE16-4CB8-BE98-4C90F8B56B5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4" name="5 CuadroTexto" hidden="1">
          <a:extLst>
            <a:ext uri="{FF2B5EF4-FFF2-40B4-BE49-F238E27FC236}">
              <a16:creationId xmlns="" xmlns:a16="http://schemas.microsoft.com/office/drawing/2014/main" id="{D0A995B0-6499-43DA-840C-AEBE66CB7DF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5" name="182 CuadroTexto" hidden="1">
          <a:extLst>
            <a:ext uri="{FF2B5EF4-FFF2-40B4-BE49-F238E27FC236}">
              <a16:creationId xmlns="" xmlns:a16="http://schemas.microsoft.com/office/drawing/2014/main" id="{2CDCF5E3-2802-4E1F-84D0-DD23D8A9129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6" name="183 CuadroTexto" hidden="1">
          <a:extLst>
            <a:ext uri="{FF2B5EF4-FFF2-40B4-BE49-F238E27FC236}">
              <a16:creationId xmlns="" xmlns:a16="http://schemas.microsoft.com/office/drawing/2014/main" id="{E550BA82-CA35-42DE-8BBE-C336592E6A9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7" name="5 CuadroTexto" hidden="1">
          <a:extLst>
            <a:ext uri="{FF2B5EF4-FFF2-40B4-BE49-F238E27FC236}">
              <a16:creationId xmlns="" xmlns:a16="http://schemas.microsoft.com/office/drawing/2014/main" id="{0859A3FB-D664-414C-8038-02D1E966B65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8" name="5 CuadroTexto" hidden="1">
          <a:extLst>
            <a:ext uri="{FF2B5EF4-FFF2-40B4-BE49-F238E27FC236}">
              <a16:creationId xmlns="" xmlns:a16="http://schemas.microsoft.com/office/drawing/2014/main" id="{AFEEE5C8-26A0-4B23-B6A6-25C60F163A7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29" name="5 CuadroTexto" hidden="1">
          <a:extLst>
            <a:ext uri="{FF2B5EF4-FFF2-40B4-BE49-F238E27FC236}">
              <a16:creationId xmlns="" xmlns:a16="http://schemas.microsoft.com/office/drawing/2014/main" id="{5B96FED7-6366-4C06-AE15-2C4B9565B63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0" name="5 CuadroTexto" hidden="1">
          <a:extLst>
            <a:ext uri="{FF2B5EF4-FFF2-40B4-BE49-F238E27FC236}">
              <a16:creationId xmlns="" xmlns:a16="http://schemas.microsoft.com/office/drawing/2014/main" id="{ABB0A8DC-FDEF-4B37-96C3-0960C3D4F07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1" name="5 CuadroTexto" hidden="1">
          <a:extLst>
            <a:ext uri="{FF2B5EF4-FFF2-40B4-BE49-F238E27FC236}">
              <a16:creationId xmlns="" xmlns:a16="http://schemas.microsoft.com/office/drawing/2014/main" id="{3A4AD1DD-6671-4BF2-A205-450340FE566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2" name="5 CuadroTexto" hidden="1">
          <a:extLst>
            <a:ext uri="{FF2B5EF4-FFF2-40B4-BE49-F238E27FC236}">
              <a16:creationId xmlns="" xmlns:a16="http://schemas.microsoft.com/office/drawing/2014/main" id="{E6571F32-B5B2-4CDF-89F4-39D08F401A8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3" name="5 CuadroTexto" hidden="1">
          <a:extLst>
            <a:ext uri="{FF2B5EF4-FFF2-40B4-BE49-F238E27FC236}">
              <a16:creationId xmlns="" xmlns:a16="http://schemas.microsoft.com/office/drawing/2014/main" id="{E02A99A3-A2C4-4B00-8C4B-721E41FA795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4" name="5 CuadroTexto" hidden="1">
          <a:extLst>
            <a:ext uri="{FF2B5EF4-FFF2-40B4-BE49-F238E27FC236}">
              <a16:creationId xmlns="" xmlns:a16="http://schemas.microsoft.com/office/drawing/2014/main" id="{6E3C71FB-E5EE-4415-9395-157CF73490E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5" name="5 CuadroTexto" hidden="1">
          <a:extLst>
            <a:ext uri="{FF2B5EF4-FFF2-40B4-BE49-F238E27FC236}">
              <a16:creationId xmlns="" xmlns:a16="http://schemas.microsoft.com/office/drawing/2014/main" id="{A6FD88D8-3625-47C8-AD98-07A5C86E876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6" name="5 CuadroTexto" hidden="1">
          <a:extLst>
            <a:ext uri="{FF2B5EF4-FFF2-40B4-BE49-F238E27FC236}">
              <a16:creationId xmlns="" xmlns:a16="http://schemas.microsoft.com/office/drawing/2014/main" id="{F3663DA2-3D9D-4DD9-AE5E-AD5CB3A1235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7" name="5 CuadroTexto" hidden="1">
          <a:extLst>
            <a:ext uri="{FF2B5EF4-FFF2-40B4-BE49-F238E27FC236}">
              <a16:creationId xmlns="" xmlns:a16="http://schemas.microsoft.com/office/drawing/2014/main" id="{21DAFF8E-B0F0-43DB-A6FF-DC8175803E7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8" name="5 CuadroTexto" hidden="1">
          <a:extLst>
            <a:ext uri="{FF2B5EF4-FFF2-40B4-BE49-F238E27FC236}">
              <a16:creationId xmlns="" xmlns:a16="http://schemas.microsoft.com/office/drawing/2014/main" id="{74AFD95B-FDED-476A-983B-5627765F89C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39" name="5 CuadroTexto" hidden="1">
          <a:extLst>
            <a:ext uri="{FF2B5EF4-FFF2-40B4-BE49-F238E27FC236}">
              <a16:creationId xmlns="" xmlns:a16="http://schemas.microsoft.com/office/drawing/2014/main" id="{6F36C7C3-4C80-4A62-AB62-F292C8AA5D5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0" name="5 CuadroTexto" hidden="1">
          <a:extLst>
            <a:ext uri="{FF2B5EF4-FFF2-40B4-BE49-F238E27FC236}">
              <a16:creationId xmlns="" xmlns:a16="http://schemas.microsoft.com/office/drawing/2014/main" id="{23EA2165-8BFA-4ACD-BFE7-A958B3B713C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1" name="5 CuadroTexto" hidden="1">
          <a:extLst>
            <a:ext uri="{FF2B5EF4-FFF2-40B4-BE49-F238E27FC236}">
              <a16:creationId xmlns="" xmlns:a16="http://schemas.microsoft.com/office/drawing/2014/main" id="{41C06A33-F8EB-45B8-ABCB-3BDE8004035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2" name="5 CuadroTexto" hidden="1">
          <a:extLst>
            <a:ext uri="{FF2B5EF4-FFF2-40B4-BE49-F238E27FC236}">
              <a16:creationId xmlns="" xmlns:a16="http://schemas.microsoft.com/office/drawing/2014/main" id="{AB615213-A3FA-480E-B9EB-9C5961E5490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3" name="5 CuadroTexto" hidden="1">
          <a:extLst>
            <a:ext uri="{FF2B5EF4-FFF2-40B4-BE49-F238E27FC236}">
              <a16:creationId xmlns="" xmlns:a16="http://schemas.microsoft.com/office/drawing/2014/main" id="{E1621079-C6E6-4AC0-9C53-A1CDF3512BA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4" name="5 CuadroTexto" hidden="1">
          <a:extLst>
            <a:ext uri="{FF2B5EF4-FFF2-40B4-BE49-F238E27FC236}">
              <a16:creationId xmlns="" xmlns:a16="http://schemas.microsoft.com/office/drawing/2014/main" id="{DDCBC492-DAC2-472D-B51A-5F8A718E0A9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5" name="5 CuadroTexto" hidden="1">
          <a:extLst>
            <a:ext uri="{FF2B5EF4-FFF2-40B4-BE49-F238E27FC236}">
              <a16:creationId xmlns="" xmlns:a16="http://schemas.microsoft.com/office/drawing/2014/main" id="{49C4536F-7883-4DB1-A7D6-2B62B9E3C3F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6" name="5 CuadroTexto" hidden="1">
          <a:extLst>
            <a:ext uri="{FF2B5EF4-FFF2-40B4-BE49-F238E27FC236}">
              <a16:creationId xmlns="" xmlns:a16="http://schemas.microsoft.com/office/drawing/2014/main" id="{9BDC20EF-0D94-4369-849E-EC5CFEE15DD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7" name="5 CuadroTexto" hidden="1">
          <a:extLst>
            <a:ext uri="{FF2B5EF4-FFF2-40B4-BE49-F238E27FC236}">
              <a16:creationId xmlns="" xmlns:a16="http://schemas.microsoft.com/office/drawing/2014/main" id="{95909E31-7849-4AEA-8F11-A32A74EDD36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8" name="5 CuadroTexto" hidden="1">
          <a:extLst>
            <a:ext uri="{FF2B5EF4-FFF2-40B4-BE49-F238E27FC236}">
              <a16:creationId xmlns="" xmlns:a16="http://schemas.microsoft.com/office/drawing/2014/main" id="{099AB4E5-D36F-4313-895B-34056397174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49" name="5 CuadroTexto" hidden="1">
          <a:extLst>
            <a:ext uri="{FF2B5EF4-FFF2-40B4-BE49-F238E27FC236}">
              <a16:creationId xmlns="" xmlns:a16="http://schemas.microsoft.com/office/drawing/2014/main" id="{890498EC-5735-4B44-8C70-543714FAE74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0" name="5 CuadroTexto" hidden="1">
          <a:extLst>
            <a:ext uri="{FF2B5EF4-FFF2-40B4-BE49-F238E27FC236}">
              <a16:creationId xmlns="" xmlns:a16="http://schemas.microsoft.com/office/drawing/2014/main" id="{CA9E1CDC-E1A1-46A6-A097-57CEE6E6242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1" name="5 CuadroTexto" hidden="1">
          <a:extLst>
            <a:ext uri="{FF2B5EF4-FFF2-40B4-BE49-F238E27FC236}">
              <a16:creationId xmlns="" xmlns:a16="http://schemas.microsoft.com/office/drawing/2014/main" id="{7E4662D3-B166-4A26-B764-678E2367471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2" name="5 CuadroTexto" hidden="1">
          <a:extLst>
            <a:ext uri="{FF2B5EF4-FFF2-40B4-BE49-F238E27FC236}">
              <a16:creationId xmlns="" xmlns:a16="http://schemas.microsoft.com/office/drawing/2014/main" id="{764415EF-6A69-4C06-8F98-2E971275354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3" name="5 CuadroTexto" hidden="1">
          <a:extLst>
            <a:ext uri="{FF2B5EF4-FFF2-40B4-BE49-F238E27FC236}">
              <a16:creationId xmlns="" xmlns:a16="http://schemas.microsoft.com/office/drawing/2014/main" id="{2D52C841-9DD4-45DA-970B-D04E7FA75AB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4" name="5 CuadroTexto" hidden="1">
          <a:extLst>
            <a:ext uri="{FF2B5EF4-FFF2-40B4-BE49-F238E27FC236}">
              <a16:creationId xmlns="" xmlns:a16="http://schemas.microsoft.com/office/drawing/2014/main" id="{3FC8D04D-1ECB-4557-A96F-88E61267037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5" name="5 CuadroTexto" hidden="1">
          <a:extLst>
            <a:ext uri="{FF2B5EF4-FFF2-40B4-BE49-F238E27FC236}">
              <a16:creationId xmlns="" xmlns:a16="http://schemas.microsoft.com/office/drawing/2014/main" id="{67C0B18E-92C1-464C-AB79-46715A970FE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6" name="5 CuadroTexto" hidden="1">
          <a:extLst>
            <a:ext uri="{FF2B5EF4-FFF2-40B4-BE49-F238E27FC236}">
              <a16:creationId xmlns="" xmlns:a16="http://schemas.microsoft.com/office/drawing/2014/main" id="{E58894C7-39D8-4F45-AC41-8D3B3993CB6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7" name="5 CuadroTexto" hidden="1">
          <a:extLst>
            <a:ext uri="{FF2B5EF4-FFF2-40B4-BE49-F238E27FC236}">
              <a16:creationId xmlns="" xmlns:a16="http://schemas.microsoft.com/office/drawing/2014/main" id="{8D46B06E-BCC9-4144-9CC9-8E8BA0F343D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8" name="5 CuadroTexto" hidden="1">
          <a:extLst>
            <a:ext uri="{FF2B5EF4-FFF2-40B4-BE49-F238E27FC236}">
              <a16:creationId xmlns="" xmlns:a16="http://schemas.microsoft.com/office/drawing/2014/main" id="{D933323A-7994-4CA4-AA41-0117EBC1F3C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59" name="2 CuadroTexto" hidden="1">
          <a:extLst>
            <a:ext uri="{FF2B5EF4-FFF2-40B4-BE49-F238E27FC236}">
              <a16:creationId xmlns="" xmlns:a16="http://schemas.microsoft.com/office/drawing/2014/main" id="{78780E06-7049-4FAB-8DE4-AB2BA2FE397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0" name="5 CuadroTexto" hidden="1">
          <a:extLst>
            <a:ext uri="{FF2B5EF4-FFF2-40B4-BE49-F238E27FC236}">
              <a16:creationId xmlns="" xmlns:a16="http://schemas.microsoft.com/office/drawing/2014/main" id="{B7756540-DC83-4D29-95AD-FAED55D576B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1" name="5 CuadroTexto" hidden="1">
          <a:extLst>
            <a:ext uri="{FF2B5EF4-FFF2-40B4-BE49-F238E27FC236}">
              <a16:creationId xmlns="" xmlns:a16="http://schemas.microsoft.com/office/drawing/2014/main" id="{FB7395F7-AC93-4AF0-8F25-0B21D9CB188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2" name="5 CuadroTexto" hidden="1">
          <a:extLst>
            <a:ext uri="{FF2B5EF4-FFF2-40B4-BE49-F238E27FC236}">
              <a16:creationId xmlns="" xmlns:a16="http://schemas.microsoft.com/office/drawing/2014/main" id="{3BFE11DF-1548-4047-9D0F-FE6A8289AEC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3" name="5 CuadroTexto" hidden="1">
          <a:extLst>
            <a:ext uri="{FF2B5EF4-FFF2-40B4-BE49-F238E27FC236}">
              <a16:creationId xmlns="" xmlns:a16="http://schemas.microsoft.com/office/drawing/2014/main" id="{F696DED2-71FB-42AA-BF41-3FA50509627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4" name="5 CuadroTexto" hidden="1">
          <a:extLst>
            <a:ext uri="{FF2B5EF4-FFF2-40B4-BE49-F238E27FC236}">
              <a16:creationId xmlns="" xmlns:a16="http://schemas.microsoft.com/office/drawing/2014/main" id="{2B44CB71-EE05-4877-B36F-5F7890441F0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5" name="5 CuadroTexto" hidden="1">
          <a:extLst>
            <a:ext uri="{FF2B5EF4-FFF2-40B4-BE49-F238E27FC236}">
              <a16:creationId xmlns="" xmlns:a16="http://schemas.microsoft.com/office/drawing/2014/main" id="{7E32C201-6D9E-4DE0-A7EF-C7429E6BE17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6" name="5 CuadroTexto" hidden="1">
          <a:extLst>
            <a:ext uri="{FF2B5EF4-FFF2-40B4-BE49-F238E27FC236}">
              <a16:creationId xmlns="" xmlns:a16="http://schemas.microsoft.com/office/drawing/2014/main" id="{4F01F055-5153-4A28-B500-BFDFB7B5DDC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7" name="5 CuadroTexto" hidden="1">
          <a:extLst>
            <a:ext uri="{FF2B5EF4-FFF2-40B4-BE49-F238E27FC236}">
              <a16:creationId xmlns="" xmlns:a16="http://schemas.microsoft.com/office/drawing/2014/main" id="{6D9864C2-DA9B-4E92-BAF5-B2CF8BB0246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8" name="5 CuadroTexto" hidden="1">
          <a:extLst>
            <a:ext uri="{FF2B5EF4-FFF2-40B4-BE49-F238E27FC236}">
              <a16:creationId xmlns="" xmlns:a16="http://schemas.microsoft.com/office/drawing/2014/main" id="{5AA73BB7-8130-40DD-A0AF-9BE89D33205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69" name="5 CuadroTexto" hidden="1">
          <a:extLst>
            <a:ext uri="{FF2B5EF4-FFF2-40B4-BE49-F238E27FC236}">
              <a16:creationId xmlns="" xmlns:a16="http://schemas.microsoft.com/office/drawing/2014/main" id="{511874B4-9258-4D61-952A-5B74CBF1CDE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0" name="5 CuadroTexto" hidden="1">
          <a:extLst>
            <a:ext uri="{FF2B5EF4-FFF2-40B4-BE49-F238E27FC236}">
              <a16:creationId xmlns="" xmlns:a16="http://schemas.microsoft.com/office/drawing/2014/main" id="{8FC4DA7B-1FAA-48BD-8027-2ECCE9AF37F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1" name="5 CuadroTexto" hidden="1">
          <a:extLst>
            <a:ext uri="{FF2B5EF4-FFF2-40B4-BE49-F238E27FC236}">
              <a16:creationId xmlns="" xmlns:a16="http://schemas.microsoft.com/office/drawing/2014/main" id="{EBDA1BA5-7DE3-48E7-BD5B-70D3FB6D765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2" name="5 CuadroTexto" hidden="1">
          <a:extLst>
            <a:ext uri="{FF2B5EF4-FFF2-40B4-BE49-F238E27FC236}">
              <a16:creationId xmlns="" xmlns:a16="http://schemas.microsoft.com/office/drawing/2014/main" id="{457A303F-797B-4325-BA58-256F50D9C08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3" name="5 CuadroTexto" hidden="1">
          <a:extLst>
            <a:ext uri="{FF2B5EF4-FFF2-40B4-BE49-F238E27FC236}">
              <a16:creationId xmlns="" xmlns:a16="http://schemas.microsoft.com/office/drawing/2014/main" id="{85722629-5677-4603-826D-6F51BD2B19F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4" name="5 CuadroTexto" hidden="1">
          <a:extLst>
            <a:ext uri="{FF2B5EF4-FFF2-40B4-BE49-F238E27FC236}">
              <a16:creationId xmlns="" xmlns:a16="http://schemas.microsoft.com/office/drawing/2014/main" id="{94AB6ED0-F585-4116-AF50-08C52DE7F38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5" name="5 CuadroTexto" hidden="1">
          <a:extLst>
            <a:ext uri="{FF2B5EF4-FFF2-40B4-BE49-F238E27FC236}">
              <a16:creationId xmlns="" xmlns:a16="http://schemas.microsoft.com/office/drawing/2014/main" id="{B79BB657-E03A-4CA8-A5B6-2D3D5E23A00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6" name="5 CuadroTexto" hidden="1">
          <a:extLst>
            <a:ext uri="{FF2B5EF4-FFF2-40B4-BE49-F238E27FC236}">
              <a16:creationId xmlns="" xmlns:a16="http://schemas.microsoft.com/office/drawing/2014/main" id="{DF63056F-0906-4628-8750-6DE25073AC6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7" name="5 CuadroTexto" hidden="1">
          <a:extLst>
            <a:ext uri="{FF2B5EF4-FFF2-40B4-BE49-F238E27FC236}">
              <a16:creationId xmlns="" xmlns:a16="http://schemas.microsoft.com/office/drawing/2014/main" id="{C042F590-B7E5-49A0-8D74-8E32F2BA4C7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8" name="235 CuadroTexto" hidden="1">
          <a:extLst>
            <a:ext uri="{FF2B5EF4-FFF2-40B4-BE49-F238E27FC236}">
              <a16:creationId xmlns="" xmlns:a16="http://schemas.microsoft.com/office/drawing/2014/main" id="{05769DC3-6937-41FD-B450-D2F90D9AA9A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79" name="2 CuadroTexto" hidden="1">
          <a:extLst>
            <a:ext uri="{FF2B5EF4-FFF2-40B4-BE49-F238E27FC236}">
              <a16:creationId xmlns="" xmlns:a16="http://schemas.microsoft.com/office/drawing/2014/main" id="{CAA348DE-9D5E-4A49-9F8A-5FFFACB3B73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0" name="237 CuadroTexto" hidden="1">
          <a:extLst>
            <a:ext uri="{FF2B5EF4-FFF2-40B4-BE49-F238E27FC236}">
              <a16:creationId xmlns="" xmlns:a16="http://schemas.microsoft.com/office/drawing/2014/main" id="{FD5D56C9-958F-4087-A0FD-29AD6863CB6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1" name="2 CuadroTexto" hidden="1">
          <a:extLst>
            <a:ext uri="{FF2B5EF4-FFF2-40B4-BE49-F238E27FC236}">
              <a16:creationId xmlns="" xmlns:a16="http://schemas.microsoft.com/office/drawing/2014/main" id="{CC494FA1-21C8-494C-9883-662D07875B1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2" name="5 CuadroTexto" hidden="1">
          <a:extLst>
            <a:ext uri="{FF2B5EF4-FFF2-40B4-BE49-F238E27FC236}">
              <a16:creationId xmlns="" xmlns:a16="http://schemas.microsoft.com/office/drawing/2014/main" id="{9E541DD3-3979-480A-91B5-C62339803D4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3" name="5 CuadroTexto" hidden="1">
          <a:extLst>
            <a:ext uri="{FF2B5EF4-FFF2-40B4-BE49-F238E27FC236}">
              <a16:creationId xmlns="" xmlns:a16="http://schemas.microsoft.com/office/drawing/2014/main" id="{B916EE5F-3F23-4A61-BE8E-E4701BFD431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4" name="5 CuadroTexto" hidden="1">
          <a:extLst>
            <a:ext uri="{FF2B5EF4-FFF2-40B4-BE49-F238E27FC236}">
              <a16:creationId xmlns="" xmlns:a16="http://schemas.microsoft.com/office/drawing/2014/main" id="{4A96DD1F-1921-458E-8306-30546256BE4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5" name="5 CuadroTexto" hidden="1">
          <a:extLst>
            <a:ext uri="{FF2B5EF4-FFF2-40B4-BE49-F238E27FC236}">
              <a16:creationId xmlns="" xmlns:a16="http://schemas.microsoft.com/office/drawing/2014/main" id="{2DC16D4B-535B-4646-A612-F4DC207DE96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6" name="5 CuadroTexto" hidden="1">
          <a:extLst>
            <a:ext uri="{FF2B5EF4-FFF2-40B4-BE49-F238E27FC236}">
              <a16:creationId xmlns="" xmlns:a16="http://schemas.microsoft.com/office/drawing/2014/main" id="{E4E7968C-34FE-4011-93F4-059BD021D7C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7" name="5 CuadroTexto" hidden="1">
          <a:extLst>
            <a:ext uri="{FF2B5EF4-FFF2-40B4-BE49-F238E27FC236}">
              <a16:creationId xmlns="" xmlns:a16="http://schemas.microsoft.com/office/drawing/2014/main" id="{617C1B5D-0861-4AD6-A9C5-4A267B3803B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8" name="5 CuadroTexto" hidden="1">
          <a:extLst>
            <a:ext uri="{FF2B5EF4-FFF2-40B4-BE49-F238E27FC236}">
              <a16:creationId xmlns="" xmlns:a16="http://schemas.microsoft.com/office/drawing/2014/main" id="{D4967717-C9DE-4DF8-8FF0-7DBC70644C4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89" name="5 CuadroTexto" hidden="1">
          <a:extLst>
            <a:ext uri="{FF2B5EF4-FFF2-40B4-BE49-F238E27FC236}">
              <a16:creationId xmlns="" xmlns:a16="http://schemas.microsoft.com/office/drawing/2014/main" id="{C6A5071E-C85F-4666-8073-864182B2576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0" name="5 CuadroTexto" hidden="1">
          <a:extLst>
            <a:ext uri="{FF2B5EF4-FFF2-40B4-BE49-F238E27FC236}">
              <a16:creationId xmlns="" xmlns:a16="http://schemas.microsoft.com/office/drawing/2014/main" id="{658B5666-70BB-40B6-9F70-4A5D91E4779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1" name="5 CuadroTexto" hidden="1">
          <a:extLst>
            <a:ext uri="{FF2B5EF4-FFF2-40B4-BE49-F238E27FC236}">
              <a16:creationId xmlns="" xmlns:a16="http://schemas.microsoft.com/office/drawing/2014/main" id="{4ECB0B58-4231-497C-BAC0-7B3B559B078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2" name="5 CuadroTexto" hidden="1">
          <a:extLst>
            <a:ext uri="{FF2B5EF4-FFF2-40B4-BE49-F238E27FC236}">
              <a16:creationId xmlns="" xmlns:a16="http://schemas.microsoft.com/office/drawing/2014/main" id="{5ED4C979-43A8-4704-8DD0-70F44E7F75E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3" name="5 CuadroTexto" hidden="1">
          <a:extLst>
            <a:ext uri="{FF2B5EF4-FFF2-40B4-BE49-F238E27FC236}">
              <a16:creationId xmlns="" xmlns:a16="http://schemas.microsoft.com/office/drawing/2014/main" id="{2D7431AA-72A8-46A0-9D4B-DE7617BE354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4" name="5 CuadroTexto" hidden="1">
          <a:extLst>
            <a:ext uri="{FF2B5EF4-FFF2-40B4-BE49-F238E27FC236}">
              <a16:creationId xmlns="" xmlns:a16="http://schemas.microsoft.com/office/drawing/2014/main" id="{684FC645-5A13-4D2D-AABF-3A93D8157CE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5" name="5 CuadroTexto" hidden="1">
          <a:extLst>
            <a:ext uri="{FF2B5EF4-FFF2-40B4-BE49-F238E27FC236}">
              <a16:creationId xmlns="" xmlns:a16="http://schemas.microsoft.com/office/drawing/2014/main" id="{9452475D-B975-4F68-B6D3-F026088C40D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6" name="5 CuadroTexto" hidden="1">
          <a:extLst>
            <a:ext uri="{FF2B5EF4-FFF2-40B4-BE49-F238E27FC236}">
              <a16:creationId xmlns="" xmlns:a16="http://schemas.microsoft.com/office/drawing/2014/main" id="{04351C5A-97B2-4D6A-92EB-861224FBB4C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7" name="5 CuadroTexto" hidden="1">
          <a:extLst>
            <a:ext uri="{FF2B5EF4-FFF2-40B4-BE49-F238E27FC236}">
              <a16:creationId xmlns="" xmlns:a16="http://schemas.microsoft.com/office/drawing/2014/main" id="{1EBB7A5D-052A-4E56-A5FD-6D7008D2B45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8" name="220 CuadroTexto" hidden="1">
          <a:extLst>
            <a:ext uri="{FF2B5EF4-FFF2-40B4-BE49-F238E27FC236}">
              <a16:creationId xmlns="" xmlns:a16="http://schemas.microsoft.com/office/drawing/2014/main" id="{AA04BF23-2BEA-433F-8022-0DCE7961844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199" name="3 CuadroTexto" hidden="1">
          <a:extLst>
            <a:ext uri="{FF2B5EF4-FFF2-40B4-BE49-F238E27FC236}">
              <a16:creationId xmlns="" xmlns:a16="http://schemas.microsoft.com/office/drawing/2014/main" id="{2BCC2BAF-C776-4D30-9156-E17128866DC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0" name="5 CuadroTexto" hidden="1">
          <a:extLst>
            <a:ext uri="{FF2B5EF4-FFF2-40B4-BE49-F238E27FC236}">
              <a16:creationId xmlns="" xmlns:a16="http://schemas.microsoft.com/office/drawing/2014/main" id="{E3B4A278-C02A-4F48-BA61-EDB7B49D684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1" name="5 CuadroTexto" hidden="1">
          <a:extLst>
            <a:ext uri="{FF2B5EF4-FFF2-40B4-BE49-F238E27FC236}">
              <a16:creationId xmlns="" xmlns:a16="http://schemas.microsoft.com/office/drawing/2014/main" id="{06A4DDAA-29B6-463B-A078-9E561E5C0E7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2" name="224 CuadroTexto" hidden="1">
          <a:extLst>
            <a:ext uri="{FF2B5EF4-FFF2-40B4-BE49-F238E27FC236}">
              <a16:creationId xmlns="" xmlns:a16="http://schemas.microsoft.com/office/drawing/2014/main" id="{A4978060-B770-4D6B-9A5E-9420D35C68A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3" name="5 CuadroTexto" hidden="1">
          <a:extLst>
            <a:ext uri="{FF2B5EF4-FFF2-40B4-BE49-F238E27FC236}">
              <a16:creationId xmlns="" xmlns:a16="http://schemas.microsoft.com/office/drawing/2014/main" id="{3F44C4E0-287F-4B3D-9B6C-DC07C0A16635}"/>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4" name="5 CuadroTexto" hidden="1">
          <a:extLst>
            <a:ext uri="{FF2B5EF4-FFF2-40B4-BE49-F238E27FC236}">
              <a16:creationId xmlns="" xmlns:a16="http://schemas.microsoft.com/office/drawing/2014/main" id="{30C28E92-8DCD-4AEB-BCCB-CB34F88C58F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5" name="5 CuadroTexto" hidden="1">
          <a:extLst>
            <a:ext uri="{FF2B5EF4-FFF2-40B4-BE49-F238E27FC236}">
              <a16:creationId xmlns="" xmlns:a16="http://schemas.microsoft.com/office/drawing/2014/main" id="{8CB00003-C896-4511-B41E-0F586D8D697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6" name="5 CuadroTexto" hidden="1">
          <a:extLst>
            <a:ext uri="{FF2B5EF4-FFF2-40B4-BE49-F238E27FC236}">
              <a16:creationId xmlns="" xmlns:a16="http://schemas.microsoft.com/office/drawing/2014/main" id="{75891856-8780-40D9-A995-DEFDD8B786E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7" name="5 CuadroTexto" hidden="1">
          <a:extLst>
            <a:ext uri="{FF2B5EF4-FFF2-40B4-BE49-F238E27FC236}">
              <a16:creationId xmlns="" xmlns:a16="http://schemas.microsoft.com/office/drawing/2014/main" id="{0EB6C834-EB01-4ECA-A91D-2EDBBA009FF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8" name="5 CuadroTexto" hidden="1">
          <a:extLst>
            <a:ext uri="{FF2B5EF4-FFF2-40B4-BE49-F238E27FC236}">
              <a16:creationId xmlns="" xmlns:a16="http://schemas.microsoft.com/office/drawing/2014/main" id="{03D689DD-B977-4FFE-BABE-7AE86DD16B7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09" name="5 CuadroTexto" hidden="1">
          <a:extLst>
            <a:ext uri="{FF2B5EF4-FFF2-40B4-BE49-F238E27FC236}">
              <a16:creationId xmlns="" xmlns:a16="http://schemas.microsoft.com/office/drawing/2014/main" id="{9492E14D-4AA3-4008-BBE9-0D4333C549F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0" name="5 CuadroTexto" hidden="1">
          <a:extLst>
            <a:ext uri="{FF2B5EF4-FFF2-40B4-BE49-F238E27FC236}">
              <a16:creationId xmlns="" xmlns:a16="http://schemas.microsoft.com/office/drawing/2014/main" id="{5016F390-4546-4F88-B544-F0B3423B76F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1" name="5 CuadroTexto" hidden="1">
          <a:extLst>
            <a:ext uri="{FF2B5EF4-FFF2-40B4-BE49-F238E27FC236}">
              <a16:creationId xmlns="" xmlns:a16="http://schemas.microsoft.com/office/drawing/2014/main" id="{1E656DAF-D5FA-4E86-8239-03C3225EACF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2" name="5 CuadroTexto" hidden="1">
          <a:extLst>
            <a:ext uri="{FF2B5EF4-FFF2-40B4-BE49-F238E27FC236}">
              <a16:creationId xmlns="" xmlns:a16="http://schemas.microsoft.com/office/drawing/2014/main" id="{E68B6109-0F65-4530-80B4-2C4A8EB9434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3" name="5 CuadroTexto" hidden="1">
          <a:extLst>
            <a:ext uri="{FF2B5EF4-FFF2-40B4-BE49-F238E27FC236}">
              <a16:creationId xmlns="" xmlns:a16="http://schemas.microsoft.com/office/drawing/2014/main" id="{90CF809B-F892-4E09-BE16-CE5D32BF921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4" name="5 CuadroTexto" hidden="1">
          <a:extLst>
            <a:ext uri="{FF2B5EF4-FFF2-40B4-BE49-F238E27FC236}">
              <a16:creationId xmlns="" xmlns:a16="http://schemas.microsoft.com/office/drawing/2014/main" id="{4CB4FDE1-5EA0-44CE-AD92-6071F8A7AB4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5" name="5 CuadroTexto" hidden="1">
          <a:extLst>
            <a:ext uri="{FF2B5EF4-FFF2-40B4-BE49-F238E27FC236}">
              <a16:creationId xmlns="" xmlns:a16="http://schemas.microsoft.com/office/drawing/2014/main" id="{2797484C-AF57-4BB7-9D7B-7CB00EAD55E4}"/>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6" name="5 CuadroTexto" hidden="1">
          <a:extLst>
            <a:ext uri="{FF2B5EF4-FFF2-40B4-BE49-F238E27FC236}">
              <a16:creationId xmlns="" xmlns:a16="http://schemas.microsoft.com/office/drawing/2014/main" id="{9942265C-12BF-4FBC-9903-16520E7DE28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7" name="5 CuadroTexto" hidden="1">
          <a:extLst>
            <a:ext uri="{FF2B5EF4-FFF2-40B4-BE49-F238E27FC236}">
              <a16:creationId xmlns="" xmlns:a16="http://schemas.microsoft.com/office/drawing/2014/main" id="{4CA78D46-C7B0-47A7-A21D-A41AAA5B4F6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8" name="5 CuadroTexto" hidden="1">
          <a:extLst>
            <a:ext uri="{FF2B5EF4-FFF2-40B4-BE49-F238E27FC236}">
              <a16:creationId xmlns="" xmlns:a16="http://schemas.microsoft.com/office/drawing/2014/main" id="{E2B99A63-609D-49E2-BC7F-A144888E8D3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19" name="5 CuadroTexto" hidden="1">
          <a:extLst>
            <a:ext uri="{FF2B5EF4-FFF2-40B4-BE49-F238E27FC236}">
              <a16:creationId xmlns="" xmlns:a16="http://schemas.microsoft.com/office/drawing/2014/main" id="{D5AD14DD-D40F-4AA8-A9CB-3C3E6AABC3E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0" name="5 CuadroTexto" hidden="1">
          <a:extLst>
            <a:ext uri="{FF2B5EF4-FFF2-40B4-BE49-F238E27FC236}">
              <a16:creationId xmlns="" xmlns:a16="http://schemas.microsoft.com/office/drawing/2014/main" id="{03BDA0B9-66B5-4811-8E3D-CDF2A03F2B2A}"/>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1" name="5 CuadroTexto" hidden="1">
          <a:extLst>
            <a:ext uri="{FF2B5EF4-FFF2-40B4-BE49-F238E27FC236}">
              <a16:creationId xmlns="" xmlns:a16="http://schemas.microsoft.com/office/drawing/2014/main" id="{5119AB3B-307B-42B2-8CFD-E589281D440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2" name="5 CuadroTexto" hidden="1">
          <a:extLst>
            <a:ext uri="{FF2B5EF4-FFF2-40B4-BE49-F238E27FC236}">
              <a16:creationId xmlns="" xmlns:a16="http://schemas.microsoft.com/office/drawing/2014/main" id="{2E50D856-133E-46FF-B520-52C9B5897C8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3" name="5 CuadroTexto" hidden="1">
          <a:extLst>
            <a:ext uri="{FF2B5EF4-FFF2-40B4-BE49-F238E27FC236}">
              <a16:creationId xmlns="" xmlns:a16="http://schemas.microsoft.com/office/drawing/2014/main" id="{7CB78542-81F6-42EB-A04C-4F57786CB7C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4" name="5 CuadroTexto" hidden="1">
          <a:extLst>
            <a:ext uri="{FF2B5EF4-FFF2-40B4-BE49-F238E27FC236}">
              <a16:creationId xmlns="" xmlns:a16="http://schemas.microsoft.com/office/drawing/2014/main" id="{7884CF7D-7789-4625-9C22-7D72DD58154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5" name="5 CuadroTexto" hidden="1">
          <a:extLst>
            <a:ext uri="{FF2B5EF4-FFF2-40B4-BE49-F238E27FC236}">
              <a16:creationId xmlns="" xmlns:a16="http://schemas.microsoft.com/office/drawing/2014/main" id="{3D9BA818-95B6-41AB-B0A6-7B5593132E7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6" name="5 CuadroTexto" hidden="1">
          <a:extLst>
            <a:ext uri="{FF2B5EF4-FFF2-40B4-BE49-F238E27FC236}">
              <a16:creationId xmlns="" xmlns:a16="http://schemas.microsoft.com/office/drawing/2014/main" id="{B4037E37-BF49-48CB-8724-BB20E016BA3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7" name="5 CuadroTexto" hidden="1">
          <a:extLst>
            <a:ext uri="{FF2B5EF4-FFF2-40B4-BE49-F238E27FC236}">
              <a16:creationId xmlns="" xmlns:a16="http://schemas.microsoft.com/office/drawing/2014/main" id="{2FB5BB95-2506-46BA-9360-FFC2B366CF9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8" name="5 CuadroTexto" hidden="1">
          <a:extLst>
            <a:ext uri="{FF2B5EF4-FFF2-40B4-BE49-F238E27FC236}">
              <a16:creationId xmlns="" xmlns:a16="http://schemas.microsoft.com/office/drawing/2014/main" id="{F6417317-560C-4C8F-893E-F9587FD83C1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29" name="5 CuadroTexto" hidden="1">
          <a:extLst>
            <a:ext uri="{FF2B5EF4-FFF2-40B4-BE49-F238E27FC236}">
              <a16:creationId xmlns="" xmlns:a16="http://schemas.microsoft.com/office/drawing/2014/main" id="{5F552E4D-E579-46E0-9950-E61562E5654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0" name="5 CuadroTexto" hidden="1">
          <a:extLst>
            <a:ext uri="{FF2B5EF4-FFF2-40B4-BE49-F238E27FC236}">
              <a16:creationId xmlns="" xmlns:a16="http://schemas.microsoft.com/office/drawing/2014/main" id="{443DDEE0-E251-4766-8C4C-199D739AA57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1" name="5 CuadroTexto" hidden="1">
          <a:extLst>
            <a:ext uri="{FF2B5EF4-FFF2-40B4-BE49-F238E27FC236}">
              <a16:creationId xmlns="" xmlns:a16="http://schemas.microsoft.com/office/drawing/2014/main" id="{9C892B43-AA33-4A3F-80FA-3920503D7F8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2" name="2 CuadroTexto" hidden="1">
          <a:extLst>
            <a:ext uri="{FF2B5EF4-FFF2-40B4-BE49-F238E27FC236}">
              <a16:creationId xmlns="" xmlns:a16="http://schemas.microsoft.com/office/drawing/2014/main" id="{59DD42E3-B3BB-4AA1-BD7F-B869A09ACA5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3" name="5 CuadroTexto" hidden="1">
          <a:extLst>
            <a:ext uri="{FF2B5EF4-FFF2-40B4-BE49-F238E27FC236}">
              <a16:creationId xmlns="" xmlns:a16="http://schemas.microsoft.com/office/drawing/2014/main" id="{DDD6D332-39F6-4875-8618-A5139D70B71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4" name="5 CuadroTexto" hidden="1">
          <a:extLst>
            <a:ext uri="{FF2B5EF4-FFF2-40B4-BE49-F238E27FC236}">
              <a16:creationId xmlns="" xmlns:a16="http://schemas.microsoft.com/office/drawing/2014/main" id="{91B24C0F-95D7-4244-9756-CD61D7363D3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5" name="5 CuadroTexto" hidden="1">
          <a:extLst>
            <a:ext uri="{FF2B5EF4-FFF2-40B4-BE49-F238E27FC236}">
              <a16:creationId xmlns="" xmlns:a16="http://schemas.microsoft.com/office/drawing/2014/main" id="{6429637A-D551-4F77-B7D7-9F373B64539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6" name="5 CuadroTexto" hidden="1">
          <a:extLst>
            <a:ext uri="{FF2B5EF4-FFF2-40B4-BE49-F238E27FC236}">
              <a16:creationId xmlns="" xmlns:a16="http://schemas.microsoft.com/office/drawing/2014/main" id="{00F6F915-BBC6-4D9F-B056-4E9BC98A1B3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7" name="5 CuadroTexto" hidden="1">
          <a:extLst>
            <a:ext uri="{FF2B5EF4-FFF2-40B4-BE49-F238E27FC236}">
              <a16:creationId xmlns="" xmlns:a16="http://schemas.microsoft.com/office/drawing/2014/main" id="{E97852EB-1C65-4FF3-9D56-3B52663369A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8" name="5 CuadroTexto" hidden="1">
          <a:extLst>
            <a:ext uri="{FF2B5EF4-FFF2-40B4-BE49-F238E27FC236}">
              <a16:creationId xmlns="" xmlns:a16="http://schemas.microsoft.com/office/drawing/2014/main" id="{4009FA74-CCBC-4598-9E44-CE618AA8CD1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39" name="5 CuadroTexto" hidden="1">
          <a:extLst>
            <a:ext uri="{FF2B5EF4-FFF2-40B4-BE49-F238E27FC236}">
              <a16:creationId xmlns="" xmlns:a16="http://schemas.microsoft.com/office/drawing/2014/main" id="{B2D04C6D-BD5E-49F9-8186-CF1B37344B4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0" name="5 CuadroTexto" hidden="1">
          <a:extLst>
            <a:ext uri="{FF2B5EF4-FFF2-40B4-BE49-F238E27FC236}">
              <a16:creationId xmlns="" xmlns:a16="http://schemas.microsoft.com/office/drawing/2014/main" id="{60674DB8-BC51-4CB6-A6DB-6C763F6D4E3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1" name="5 CuadroTexto" hidden="1">
          <a:extLst>
            <a:ext uri="{FF2B5EF4-FFF2-40B4-BE49-F238E27FC236}">
              <a16:creationId xmlns="" xmlns:a16="http://schemas.microsoft.com/office/drawing/2014/main" id="{EF9BC870-7F06-4B54-93D0-B7331451AA3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2" name="5 CuadroTexto" hidden="1">
          <a:extLst>
            <a:ext uri="{FF2B5EF4-FFF2-40B4-BE49-F238E27FC236}">
              <a16:creationId xmlns="" xmlns:a16="http://schemas.microsoft.com/office/drawing/2014/main" id="{ADD86035-1466-4884-B35A-B9F755A63AE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3" name="5 CuadroTexto" hidden="1">
          <a:extLst>
            <a:ext uri="{FF2B5EF4-FFF2-40B4-BE49-F238E27FC236}">
              <a16:creationId xmlns="" xmlns:a16="http://schemas.microsoft.com/office/drawing/2014/main" id="{21F90474-9F89-4326-9DDD-FE20490AD9C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4" name="5 CuadroTexto" hidden="1">
          <a:extLst>
            <a:ext uri="{FF2B5EF4-FFF2-40B4-BE49-F238E27FC236}">
              <a16:creationId xmlns="" xmlns:a16="http://schemas.microsoft.com/office/drawing/2014/main" id="{25210EA1-18A7-4DF2-A12D-EB963BA77A3F}"/>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5" name="5 CuadroTexto" hidden="1">
          <a:extLst>
            <a:ext uri="{FF2B5EF4-FFF2-40B4-BE49-F238E27FC236}">
              <a16:creationId xmlns="" xmlns:a16="http://schemas.microsoft.com/office/drawing/2014/main" id="{D4C942A2-F0E9-469C-8A65-C8FC41C04C5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6" name="5 CuadroTexto" hidden="1">
          <a:extLst>
            <a:ext uri="{FF2B5EF4-FFF2-40B4-BE49-F238E27FC236}">
              <a16:creationId xmlns="" xmlns:a16="http://schemas.microsoft.com/office/drawing/2014/main" id="{160801F5-A353-43E0-95AB-5F1B633AAAC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7" name="5 CuadroTexto" hidden="1">
          <a:extLst>
            <a:ext uri="{FF2B5EF4-FFF2-40B4-BE49-F238E27FC236}">
              <a16:creationId xmlns="" xmlns:a16="http://schemas.microsoft.com/office/drawing/2014/main" id="{1322A1F7-CACF-491B-B4E1-B28F28BE708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8" name="5 CuadroTexto" hidden="1">
          <a:extLst>
            <a:ext uri="{FF2B5EF4-FFF2-40B4-BE49-F238E27FC236}">
              <a16:creationId xmlns="" xmlns:a16="http://schemas.microsoft.com/office/drawing/2014/main" id="{2D2F5F05-F262-496D-8C11-7E4C286115F1}"/>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49" name="5 CuadroTexto" hidden="1">
          <a:extLst>
            <a:ext uri="{FF2B5EF4-FFF2-40B4-BE49-F238E27FC236}">
              <a16:creationId xmlns="" xmlns:a16="http://schemas.microsoft.com/office/drawing/2014/main" id="{FAB2CAD4-2EDC-4CDD-B050-2F23DD05322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0" name="5 CuadroTexto" hidden="1">
          <a:extLst>
            <a:ext uri="{FF2B5EF4-FFF2-40B4-BE49-F238E27FC236}">
              <a16:creationId xmlns="" xmlns:a16="http://schemas.microsoft.com/office/drawing/2014/main" id="{C99AAE78-C90E-4323-99F9-11C2F9E89F49}"/>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1" name="103 CuadroTexto" hidden="1">
          <a:extLst>
            <a:ext uri="{FF2B5EF4-FFF2-40B4-BE49-F238E27FC236}">
              <a16:creationId xmlns="" xmlns:a16="http://schemas.microsoft.com/office/drawing/2014/main" id="{C201357A-51EC-4D0C-8F11-F87575974FD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2" name="2 CuadroTexto" hidden="1">
          <a:extLst>
            <a:ext uri="{FF2B5EF4-FFF2-40B4-BE49-F238E27FC236}">
              <a16:creationId xmlns="" xmlns:a16="http://schemas.microsoft.com/office/drawing/2014/main" id="{A20C7CF0-6AB1-4AEA-B3AF-77405DD938A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3" name="106 CuadroTexto" hidden="1">
          <a:extLst>
            <a:ext uri="{FF2B5EF4-FFF2-40B4-BE49-F238E27FC236}">
              <a16:creationId xmlns="" xmlns:a16="http://schemas.microsoft.com/office/drawing/2014/main" id="{BECEF1B1-4AE8-423D-BB75-A3095B49FEE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4" name="2 CuadroTexto" hidden="1">
          <a:extLst>
            <a:ext uri="{FF2B5EF4-FFF2-40B4-BE49-F238E27FC236}">
              <a16:creationId xmlns="" xmlns:a16="http://schemas.microsoft.com/office/drawing/2014/main" id="{AB1A08BA-46B8-4CF3-9E9B-EC9D15D99E7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5" name="5 CuadroTexto" hidden="1">
          <a:extLst>
            <a:ext uri="{FF2B5EF4-FFF2-40B4-BE49-F238E27FC236}">
              <a16:creationId xmlns="" xmlns:a16="http://schemas.microsoft.com/office/drawing/2014/main" id="{7D786D23-6EE2-4147-8C04-2ED1D760DF9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6" name="5 CuadroTexto" hidden="1">
          <a:extLst>
            <a:ext uri="{FF2B5EF4-FFF2-40B4-BE49-F238E27FC236}">
              <a16:creationId xmlns="" xmlns:a16="http://schemas.microsoft.com/office/drawing/2014/main" id="{3F217DE7-0010-435E-9C27-9AA3A5797750}"/>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7" name="5 CuadroTexto" hidden="1">
          <a:extLst>
            <a:ext uri="{FF2B5EF4-FFF2-40B4-BE49-F238E27FC236}">
              <a16:creationId xmlns="" xmlns:a16="http://schemas.microsoft.com/office/drawing/2014/main" id="{9888DB9C-97BD-4895-97A0-6E57F35BD53B}"/>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8" name="5 CuadroTexto" hidden="1">
          <a:extLst>
            <a:ext uri="{FF2B5EF4-FFF2-40B4-BE49-F238E27FC236}">
              <a16:creationId xmlns="" xmlns:a16="http://schemas.microsoft.com/office/drawing/2014/main" id="{5D9AA5DC-A41F-496D-87BF-E412403CFB2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59" name="5 CuadroTexto" hidden="1">
          <a:extLst>
            <a:ext uri="{FF2B5EF4-FFF2-40B4-BE49-F238E27FC236}">
              <a16:creationId xmlns="" xmlns:a16="http://schemas.microsoft.com/office/drawing/2014/main" id="{7736813A-5FE2-4823-961E-0235A148399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0" name="5 CuadroTexto" hidden="1">
          <a:extLst>
            <a:ext uri="{FF2B5EF4-FFF2-40B4-BE49-F238E27FC236}">
              <a16:creationId xmlns="" xmlns:a16="http://schemas.microsoft.com/office/drawing/2014/main" id="{4193CE04-FE2B-4E2B-931C-314DC45DFEA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1" name="5 CuadroTexto" hidden="1">
          <a:extLst>
            <a:ext uri="{FF2B5EF4-FFF2-40B4-BE49-F238E27FC236}">
              <a16:creationId xmlns="" xmlns:a16="http://schemas.microsoft.com/office/drawing/2014/main" id="{48CA98E1-2FC0-49E0-B69E-50E6A2B756DE}"/>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2" name="5 CuadroTexto" hidden="1">
          <a:extLst>
            <a:ext uri="{FF2B5EF4-FFF2-40B4-BE49-F238E27FC236}">
              <a16:creationId xmlns="" xmlns:a16="http://schemas.microsoft.com/office/drawing/2014/main" id="{4B14FB1C-9A38-4D89-90C4-BDC5CA9EF0BC}"/>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3" name="5 CuadroTexto" hidden="1">
          <a:extLst>
            <a:ext uri="{FF2B5EF4-FFF2-40B4-BE49-F238E27FC236}">
              <a16:creationId xmlns="" xmlns:a16="http://schemas.microsoft.com/office/drawing/2014/main" id="{C3757A43-960D-43B9-B2ED-046136240EF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4" name="5 CuadroTexto" hidden="1">
          <a:extLst>
            <a:ext uri="{FF2B5EF4-FFF2-40B4-BE49-F238E27FC236}">
              <a16:creationId xmlns="" xmlns:a16="http://schemas.microsoft.com/office/drawing/2014/main" id="{1EC64D42-AD83-41AD-AF6E-2EB61C485D4D}"/>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5" name="5 CuadroTexto" hidden="1">
          <a:extLst>
            <a:ext uri="{FF2B5EF4-FFF2-40B4-BE49-F238E27FC236}">
              <a16:creationId xmlns="" xmlns:a16="http://schemas.microsoft.com/office/drawing/2014/main" id="{E0CDB767-CBE5-4CFA-88A0-C03EBE62BD76}"/>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6" name="5 CuadroTexto" hidden="1">
          <a:extLst>
            <a:ext uri="{FF2B5EF4-FFF2-40B4-BE49-F238E27FC236}">
              <a16:creationId xmlns="" xmlns:a16="http://schemas.microsoft.com/office/drawing/2014/main" id="{9E11AF32-EE7E-4F4D-9EE3-0F8F739C5BE3}"/>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7" name="5 CuadroTexto" hidden="1">
          <a:extLst>
            <a:ext uri="{FF2B5EF4-FFF2-40B4-BE49-F238E27FC236}">
              <a16:creationId xmlns="" xmlns:a16="http://schemas.microsoft.com/office/drawing/2014/main" id="{EAA80E39-7C26-449C-8F7D-9475AD5599A7}"/>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8" name="5 CuadroTexto" hidden="1">
          <a:extLst>
            <a:ext uri="{FF2B5EF4-FFF2-40B4-BE49-F238E27FC236}">
              <a16:creationId xmlns="" xmlns:a16="http://schemas.microsoft.com/office/drawing/2014/main" id="{FA958C28-2821-4BA1-872F-B5B9CF28487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69" name="5 CuadroTexto" hidden="1">
          <a:extLst>
            <a:ext uri="{FF2B5EF4-FFF2-40B4-BE49-F238E27FC236}">
              <a16:creationId xmlns="" xmlns:a16="http://schemas.microsoft.com/office/drawing/2014/main" id="{98EDDE3C-5062-4635-AEFE-417B6358F468}"/>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1357</xdr:row>
      <xdr:rowOff>0</xdr:rowOff>
    </xdr:from>
    <xdr:ext cx="184731" cy="264560"/>
    <xdr:sp macro="" textlink="">
      <xdr:nvSpPr>
        <xdr:cNvPr id="5270" name="5 CuadroTexto" hidden="1">
          <a:extLst>
            <a:ext uri="{FF2B5EF4-FFF2-40B4-BE49-F238E27FC236}">
              <a16:creationId xmlns="" xmlns:a16="http://schemas.microsoft.com/office/drawing/2014/main" id="{93918CDE-1312-4330-B0E6-D7BB9A830382}"/>
            </a:ext>
          </a:extLst>
        </xdr:cNvPr>
        <xdr:cNvSpPr txBox="1"/>
      </xdr:nvSpPr>
      <xdr:spPr>
        <a:xfrm>
          <a:off x="6381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647700</xdr:colOff>
      <xdr:row>1357</xdr:row>
      <xdr:rowOff>0</xdr:rowOff>
    </xdr:from>
    <xdr:ext cx="184731" cy="264560"/>
    <xdr:sp macro="" textlink="">
      <xdr:nvSpPr>
        <xdr:cNvPr id="5271" name="1 CuadroTexto" hidden="1">
          <a:extLst>
            <a:ext uri="{FF2B5EF4-FFF2-40B4-BE49-F238E27FC236}">
              <a16:creationId xmlns="" xmlns:a16="http://schemas.microsoft.com/office/drawing/2014/main" id="{36D1412F-2F39-494E-85F7-692F7133346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2" name="3 CuadroTexto" hidden="1">
          <a:extLst>
            <a:ext uri="{FF2B5EF4-FFF2-40B4-BE49-F238E27FC236}">
              <a16:creationId xmlns="" xmlns:a16="http://schemas.microsoft.com/office/drawing/2014/main" id="{9102AA67-AD10-40F8-BC6D-7EDF13210A4E}"/>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3" name="5 CuadroTexto" hidden="1">
          <a:extLst>
            <a:ext uri="{FF2B5EF4-FFF2-40B4-BE49-F238E27FC236}">
              <a16:creationId xmlns="" xmlns:a16="http://schemas.microsoft.com/office/drawing/2014/main" id="{91F5ACF0-174D-4F54-A846-54E571BC6091}"/>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4" name="5 CuadroTexto" hidden="1">
          <a:extLst>
            <a:ext uri="{FF2B5EF4-FFF2-40B4-BE49-F238E27FC236}">
              <a16:creationId xmlns="" xmlns:a16="http://schemas.microsoft.com/office/drawing/2014/main" id="{0A021B9B-4ECA-462F-A51A-2F9CB999DF2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5" name="5 CuadroTexto" hidden="1">
          <a:extLst>
            <a:ext uri="{FF2B5EF4-FFF2-40B4-BE49-F238E27FC236}">
              <a16:creationId xmlns="" xmlns:a16="http://schemas.microsoft.com/office/drawing/2014/main" id="{10D5C3C0-9EA4-4D58-9B69-1212714322F7}"/>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6" name="5 CuadroTexto" hidden="1">
          <a:extLst>
            <a:ext uri="{FF2B5EF4-FFF2-40B4-BE49-F238E27FC236}">
              <a16:creationId xmlns="" xmlns:a16="http://schemas.microsoft.com/office/drawing/2014/main" id="{471A916F-BC14-4F6C-9FC4-31383BE90D87}"/>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7" name="5 CuadroTexto" hidden="1">
          <a:extLst>
            <a:ext uri="{FF2B5EF4-FFF2-40B4-BE49-F238E27FC236}">
              <a16:creationId xmlns="" xmlns:a16="http://schemas.microsoft.com/office/drawing/2014/main" id="{CEDDE210-6B48-4A66-9CB1-75DCBC26FF7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8" name="5 CuadroTexto" hidden="1">
          <a:extLst>
            <a:ext uri="{FF2B5EF4-FFF2-40B4-BE49-F238E27FC236}">
              <a16:creationId xmlns="" xmlns:a16="http://schemas.microsoft.com/office/drawing/2014/main" id="{BB30B3CE-24BB-4629-A512-4DA5C55EAB6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79" name="5 CuadroTexto" hidden="1">
          <a:extLst>
            <a:ext uri="{FF2B5EF4-FFF2-40B4-BE49-F238E27FC236}">
              <a16:creationId xmlns="" xmlns:a16="http://schemas.microsoft.com/office/drawing/2014/main" id="{3D85190B-CE79-4191-82B1-F4AD9AB61967}"/>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0" name="5 CuadroTexto" hidden="1">
          <a:extLst>
            <a:ext uri="{FF2B5EF4-FFF2-40B4-BE49-F238E27FC236}">
              <a16:creationId xmlns="" xmlns:a16="http://schemas.microsoft.com/office/drawing/2014/main" id="{294CE4B4-6CB9-4626-A546-F83FA75DCD1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1" name="5 CuadroTexto" hidden="1">
          <a:extLst>
            <a:ext uri="{FF2B5EF4-FFF2-40B4-BE49-F238E27FC236}">
              <a16:creationId xmlns="" xmlns:a16="http://schemas.microsoft.com/office/drawing/2014/main" id="{651BEE91-7B28-44E7-A9C6-AC50F975B9B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2" name="5 CuadroTexto" hidden="1">
          <a:extLst>
            <a:ext uri="{FF2B5EF4-FFF2-40B4-BE49-F238E27FC236}">
              <a16:creationId xmlns="" xmlns:a16="http://schemas.microsoft.com/office/drawing/2014/main" id="{380A50EB-E164-4A0E-A0FA-ABD5203F814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3" name="5 CuadroTexto" hidden="1">
          <a:extLst>
            <a:ext uri="{FF2B5EF4-FFF2-40B4-BE49-F238E27FC236}">
              <a16:creationId xmlns="" xmlns:a16="http://schemas.microsoft.com/office/drawing/2014/main" id="{9D72A980-A962-4EB9-A7BC-A215A779ED72}"/>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4" name="5 CuadroTexto" hidden="1">
          <a:extLst>
            <a:ext uri="{FF2B5EF4-FFF2-40B4-BE49-F238E27FC236}">
              <a16:creationId xmlns="" xmlns:a16="http://schemas.microsoft.com/office/drawing/2014/main" id="{2F1C671F-6607-4E9A-8340-48DE38394F3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5" name="5 CuadroTexto" hidden="1">
          <a:extLst>
            <a:ext uri="{FF2B5EF4-FFF2-40B4-BE49-F238E27FC236}">
              <a16:creationId xmlns="" xmlns:a16="http://schemas.microsoft.com/office/drawing/2014/main" id="{1D3107E0-1FA2-4FF4-906A-4C3DF9455DCE}"/>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6" name="5 CuadroTexto" hidden="1">
          <a:extLst>
            <a:ext uri="{FF2B5EF4-FFF2-40B4-BE49-F238E27FC236}">
              <a16:creationId xmlns="" xmlns:a16="http://schemas.microsoft.com/office/drawing/2014/main" id="{1FE9181F-9261-4BDB-8E7D-D7CEE5B5EC34}"/>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7" name="5 CuadroTexto" hidden="1">
          <a:extLst>
            <a:ext uri="{FF2B5EF4-FFF2-40B4-BE49-F238E27FC236}">
              <a16:creationId xmlns="" xmlns:a16="http://schemas.microsoft.com/office/drawing/2014/main" id="{568BD235-BE35-41D0-92C1-0768C911C288}"/>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8" name="5 CuadroTexto" hidden="1">
          <a:extLst>
            <a:ext uri="{FF2B5EF4-FFF2-40B4-BE49-F238E27FC236}">
              <a16:creationId xmlns="" xmlns:a16="http://schemas.microsoft.com/office/drawing/2014/main" id="{DF6D48F7-793A-49B6-971B-4C0B24598422}"/>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89" name="5 CuadroTexto" hidden="1">
          <a:extLst>
            <a:ext uri="{FF2B5EF4-FFF2-40B4-BE49-F238E27FC236}">
              <a16:creationId xmlns="" xmlns:a16="http://schemas.microsoft.com/office/drawing/2014/main" id="{9D67EDDA-6950-4423-AFA3-6D02EEB42576}"/>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0" name="5 CuadroTexto" hidden="1">
          <a:extLst>
            <a:ext uri="{FF2B5EF4-FFF2-40B4-BE49-F238E27FC236}">
              <a16:creationId xmlns="" xmlns:a16="http://schemas.microsoft.com/office/drawing/2014/main" id="{78D782DF-F333-4AE1-95C3-43C9949C595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1" name="5 CuadroTexto" hidden="1">
          <a:extLst>
            <a:ext uri="{FF2B5EF4-FFF2-40B4-BE49-F238E27FC236}">
              <a16:creationId xmlns="" xmlns:a16="http://schemas.microsoft.com/office/drawing/2014/main" id="{A39CBC88-F2A3-4DC5-A72C-95131F5FC33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2" name="5 CuadroTexto" hidden="1">
          <a:extLst>
            <a:ext uri="{FF2B5EF4-FFF2-40B4-BE49-F238E27FC236}">
              <a16:creationId xmlns="" xmlns:a16="http://schemas.microsoft.com/office/drawing/2014/main" id="{F47C7D88-0053-4497-9198-2CB4BC5877AB}"/>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3" name="5 CuadroTexto" hidden="1">
          <a:extLst>
            <a:ext uri="{FF2B5EF4-FFF2-40B4-BE49-F238E27FC236}">
              <a16:creationId xmlns="" xmlns:a16="http://schemas.microsoft.com/office/drawing/2014/main" id="{E05ED8F8-577C-4FC6-88ED-405E4852CC20}"/>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4" name="5 CuadroTexto" hidden="1">
          <a:extLst>
            <a:ext uri="{FF2B5EF4-FFF2-40B4-BE49-F238E27FC236}">
              <a16:creationId xmlns="" xmlns:a16="http://schemas.microsoft.com/office/drawing/2014/main" id="{18BF33F2-6F2F-42FF-96E2-94F404470C13}"/>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5" name="5 CuadroTexto" hidden="1">
          <a:extLst>
            <a:ext uri="{FF2B5EF4-FFF2-40B4-BE49-F238E27FC236}">
              <a16:creationId xmlns="" xmlns:a16="http://schemas.microsoft.com/office/drawing/2014/main" id="{D950F716-C734-4FB9-9DBE-447F2A8548B6}"/>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6" name="5 CuadroTexto" hidden="1">
          <a:extLst>
            <a:ext uri="{FF2B5EF4-FFF2-40B4-BE49-F238E27FC236}">
              <a16:creationId xmlns="" xmlns:a16="http://schemas.microsoft.com/office/drawing/2014/main" id="{8D1467E9-067C-4A2C-9E86-09905D16F33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7" name="5 CuadroTexto" hidden="1">
          <a:extLst>
            <a:ext uri="{FF2B5EF4-FFF2-40B4-BE49-F238E27FC236}">
              <a16:creationId xmlns="" xmlns:a16="http://schemas.microsoft.com/office/drawing/2014/main" id="{D4A630A6-7224-49D3-9F99-368FF347ED6E}"/>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8" name="5 CuadroTexto" hidden="1">
          <a:extLst>
            <a:ext uri="{FF2B5EF4-FFF2-40B4-BE49-F238E27FC236}">
              <a16:creationId xmlns="" xmlns:a16="http://schemas.microsoft.com/office/drawing/2014/main" id="{6A9AE181-C594-472B-A16F-6BE9FA585FF0}"/>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299" name="5 CuadroTexto" hidden="1">
          <a:extLst>
            <a:ext uri="{FF2B5EF4-FFF2-40B4-BE49-F238E27FC236}">
              <a16:creationId xmlns="" xmlns:a16="http://schemas.microsoft.com/office/drawing/2014/main" id="{7EC99B3C-0FBD-4132-AAF3-C03B19369A26}"/>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0" name="5 CuadroTexto" hidden="1">
          <a:extLst>
            <a:ext uri="{FF2B5EF4-FFF2-40B4-BE49-F238E27FC236}">
              <a16:creationId xmlns="" xmlns:a16="http://schemas.microsoft.com/office/drawing/2014/main" id="{79B6447D-70C2-411B-97E5-4E47DC5D6BC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1" name="5 CuadroTexto" hidden="1">
          <a:extLst>
            <a:ext uri="{FF2B5EF4-FFF2-40B4-BE49-F238E27FC236}">
              <a16:creationId xmlns="" xmlns:a16="http://schemas.microsoft.com/office/drawing/2014/main" id="{B244A04E-0CBE-4882-8D14-13883A34961A}"/>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2" name="5 CuadroTexto" hidden="1">
          <a:extLst>
            <a:ext uri="{FF2B5EF4-FFF2-40B4-BE49-F238E27FC236}">
              <a16:creationId xmlns="" xmlns:a16="http://schemas.microsoft.com/office/drawing/2014/main" id="{7F7A6908-036B-4E6F-AAF6-F3D4A569F47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3" name="5 CuadroTexto" hidden="1">
          <a:extLst>
            <a:ext uri="{FF2B5EF4-FFF2-40B4-BE49-F238E27FC236}">
              <a16:creationId xmlns="" xmlns:a16="http://schemas.microsoft.com/office/drawing/2014/main" id="{425968B8-70F0-4E09-9B6B-4B1604CBACCC}"/>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4" name="5 CuadroTexto" hidden="1">
          <a:extLst>
            <a:ext uri="{FF2B5EF4-FFF2-40B4-BE49-F238E27FC236}">
              <a16:creationId xmlns="" xmlns:a16="http://schemas.microsoft.com/office/drawing/2014/main" id="{77CB8CC5-FF25-489E-978E-59C94432CFA2}"/>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5" name="2 CuadroTexto" hidden="1">
          <a:extLst>
            <a:ext uri="{FF2B5EF4-FFF2-40B4-BE49-F238E27FC236}">
              <a16:creationId xmlns="" xmlns:a16="http://schemas.microsoft.com/office/drawing/2014/main" id="{AC8A9D26-8BED-4729-B4C6-B7709BBC6AB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6" name="5 CuadroTexto" hidden="1">
          <a:extLst>
            <a:ext uri="{FF2B5EF4-FFF2-40B4-BE49-F238E27FC236}">
              <a16:creationId xmlns="" xmlns:a16="http://schemas.microsoft.com/office/drawing/2014/main" id="{E2DF1DE2-5281-4900-A459-26A8C68BAE4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7" name="5 CuadroTexto" hidden="1">
          <a:extLst>
            <a:ext uri="{FF2B5EF4-FFF2-40B4-BE49-F238E27FC236}">
              <a16:creationId xmlns="" xmlns:a16="http://schemas.microsoft.com/office/drawing/2014/main" id="{73FED0FE-C536-4B84-9964-A7D0F7E39332}"/>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8" name="5 CuadroTexto" hidden="1">
          <a:extLst>
            <a:ext uri="{FF2B5EF4-FFF2-40B4-BE49-F238E27FC236}">
              <a16:creationId xmlns="" xmlns:a16="http://schemas.microsoft.com/office/drawing/2014/main" id="{0D137B64-112F-48D7-A9B3-A313FE3FC1D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09" name="5 CuadroTexto" hidden="1">
          <a:extLst>
            <a:ext uri="{FF2B5EF4-FFF2-40B4-BE49-F238E27FC236}">
              <a16:creationId xmlns="" xmlns:a16="http://schemas.microsoft.com/office/drawing/2014/main" id="{222461AE-0E00-421D-8676-E83C3D952C4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0" name="5 CuadroTexto" hidden="1">
          <a:extLst>
            <a:ext uri="{FF2B5EF4-FFF2-40B4-BE49-F238E27FC236}">
              <a16:creationId xmlns="" xmlns:a16="http://schemas.microsoft.com/office/drawing/2014/main" id="{15CB4708-CF49-45B0-8C1B-8ABCB107EF06}"/>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1" name="5 CuadroTexto" hidden="1">
          <a:extLst>
            <a:ext uri="{FF2B5EF4-FFF2-40B4-BE49-F238E27FC236}">
              <a16:creationId xmlns="" xmlns:a16="http://schemas.microsoft.com/office/drawing/2014/main" id="{A10C1566-17BC-4DA1-B117-C6C9C82F7326}"/>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2" name="5 CuadroTexto" hidden="1">
          <a:extLst>
            <a:ext uri="{FF2B5EF4-FFF2-40B4-BE49-F238E27FC236}">
              <a16:creationId xmlns="" xmlns:a16="http://schemas.microsoft.com/office/drawing/2014/main" id="{74D5ED0F-99F3-4C14-9675-374BE5C430F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3" name="5 CuadroTexto" hidden="1">
          <a:extLst>
            <a:ext uri="{FF2B5EF4-FFF2-40B4-BE49-F238E27FC236}">
              <a16:creationId xmlns="" xmlns:a16="http://schemas.microsoft.com/office/drawing/2014/main" id="{29F46285-C8D6-4F43-A15B-05C981126C5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4" name="5 CuadroTexto" hidden="1">
          <a:extLst>
            <a:ext uri="{FF2B5EF4-FFF2-40B4-BE49-F238E27FC236}">
              <a16:creationId xmlns="" xmlns:a16="http://schemas.microsoft.com/office/drawing/2014/main" id="{74329472-7085-4FD1-A060-1BF5EBC4E984}"/>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5" name="5 CuadroTexto" hidden="1">
          <a:extLst>
            <a:ext uri="{FF2B5EF4-FFF2-40B4-BE49-F238E27FC236}">
              <a16:creationId xmlns="" xmlns:a16="http://schemas.microsoft.com/office/drawing/2014/main" id="{C1103744-453C-4960-9AC5-AA4B50906AF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6" name="5 CuadroTexto" hidden="1">
          <a:extLst>
            <a:ext uri="{FF2B5EF4-FFF2-40B4-BE49-F238E27FC236}">
              <a16:creationId xmlns="" xmlns:a16="http://schemas.microsoft.com/office/drawing/2014/main" id="{88AE4FBB-9689-4EAA-839A-BBE81B2D8E52}"/>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7" name="5 CuadroTexto" hidden="1">
          <a:extLst>
            <a:ext uri="{FF2B5EF4-FFF2-40B4-BE49-F238E27FC236}">
              <a16:creationId xmlns="" xmlns:a16="http://schemas.microsoft.com/office/drawing/2014/main" id="{F644632D-AA48-4E49-B072-E324DDA8792C}"/>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8" name="5 CuadroTexto" hidden="1">
          <a:extLst>
            <a:ext uri="{FF2B5EF4-FFF2-40B4-BE49-F238E27FC236}">
              <a16:creationId xmlns="" xmlns:a16="http://schemas.microsoft.com/office/drawing/2014/main" id="{85E90212-1DEF-42B7-BA18-B4DCEFA60786}"/>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19" name="5 CuadroTexto" hidden="1">
          <a:extLst>
            <a:ext uri="{FF2B5EF4-FFF2-40B4-BE49-F238E27FC236}">
              <a16:creationId xmlns="" xmlns:a16="http://schemas.microsoft.com/office/drawing/2014/main" id="{F977FD30-DF2B-4752-978A-4608ED4F277C}"/>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0" name="5 CuadroTexto" hidden="1">
          <a:extLst>
            <a:ext uri="{FF2B5EF4-FFF2-40B4-BE49-F238E27FC236}">
              <a16:creationId xmlns="" xmlns:a16="http://schemas.microsoft.com/office/drawing/2014/main" id="{ABBA04E2-1FEF-496C-A114-CAB4152F79E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1" name="5 CuadroTexto" hidden="1">
          <a:extLst>
            <a:ext uri="{FF2B5EF4-FFF2-40B4-BE49-F238E27FC236}">
              <a16:creationId xmlns="" xmlns:a16="http://schemas.microsoft.com/office/drawing/2014/main" id="{E2A6C42F-4B7F-4BA4-82C2-96C3728E1D38}"/>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2" name="5 CuadroTexto" hidden="1">
          <a:extLst>
            <a:ext uri="{FF2B5EF4-FFF2-40B4-BE49-F238E27FC236}">
              <a16:creationId xmlns="" xmlns:a16="http://schemas.microsoft.com/office/drawing/2014/main" id="{DF5CF5E7-5413-426C-ADA1-6C0DF995C873}"/>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3" name="5 CuadroTexto" hidden="1">
          <a:extLst>
            <a:ext uri="{FF2B5EF4-FFF2-40B4-BE49-F238E27FC236}">
              <a16:creationId xmlns="" xmlns:a16="http://schemas.microsoft.com/office/drawing/2014/main" id="{55250D7A-52CD-4D81-8023-53F0A8244775}"/>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4" name="103 CuadroTexto" hidden="1">
          <a:extLst>
            <a:ext uri="{FF2B5EF4-FFF2-40B4-BE49-F238E27FC236}">
              <a16:creationId xmlns="" xmlns:a16="http://schemas.microsoft.com/office/drawing/2014/main" id="{219A3E21-7A75-4F82-A815-ABCD672CDED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5" name="2 CuadroTexto" hidden="1">
          <a:extLst>
            <a:ext uri="{FF2B5EF4-FFF2-40B4-BE49-F238E27FC236}">
              <a16:creationId xmlns="" xmlns:a16="http://schemas.microsoft.com/office/drawing/2014/main" id="{AE645E29-915C-4076-9B23-6ED7191608BB}"/>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6" name="106 CuadroTexto" hidden="1">
          <a:extLst>
            <a:ext uri="{FF2B5EF4-FFF2-40B4-BE49-F238E27FC236}">
              <a16:creationId xmlns="" xmlns:a16="http://schemas.microsoft.com/office/drawing/2014/main" id="{054A4626-72C2-4377-996F-F1B6E7321B98}"/>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7" name="2 CuadroTexto" hidden="1">
          <a:extLst>
            <a:ext uri="{FF2B5EF4-FFF2-40B4-BE49-F238E27FC236}">
              <a16:creationId xmlns="" xmlns:a16="http://schemas.microsoft.com/office/drawing/2014/main" id="{C1DA8B2A-35D9-46E3-B63D-4A16563E10CE}"/>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8" name="5 CuadroTexto" hidden="1">
          <a:extLst>
            <a:ext uri="{FF2B5EF4-FFF2-40B4-BE49-F238E27FC236}">
              <a16:creationId xmlns="" xmlns:a16="http://schemas.microsoft.com/office/drawing/2014/main" id="{D2BA672A-F430-4BAF-A18B-3DBAFDA07603}"/>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29" name="5 CuadroTexto" hidden="1">
          <a:extLst>
            <a:ext uri="{FF2B5EF4-FFF2-40B4-BE49-F238E27FC236}">
              <a16:creationId xmlns="" xmlns:a16="http://schemas.microsoft.com/office/drawing/2014/main" id="{BF40D28F-2C44-4D36-B8AC-FAA3BE26E151}"/>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0" name="5 CuadroTexto" hidden="1">
          <a:extLst>
            <a:ext uri="{FF2B5EF4-FFF2-40B4-BE49-F238E27FC236}">
              <a16:creationId xmlns="" xmlns:a16="http://schemas.microsoft.com/office/drawing/2014/main" id="{FC37DFBF-BCD8-463D-BA74-603B35123FFB}"/>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1" name="5 CuadroTexto" hidden="1">
          <a:extLst>
            <a:ext uri="{FF2B5EF4-FFF2-40B4-BE49-F238E27FC236}">
              <a16:creationId xmlns="" xmlns:a16="http://schemas.microsoft.com/office/drawing/2014/main" id="{51F95474-06E5-404A-BD24-C1BB5B6A2486}"/>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2" name="5 CuadroTexto" hidden="1">
          <a:extLst>
            <a:ext uri="{FF2B5EF4-FFF2-40B4-BE49-F238E27FC236}">
              <a16:creationId xmlns="" xmlns:a16="http://schemas.microsoft.com/office/drawing/2014/main" id="{1A9890FE-D231-4383-BA70-4090EAE0BFA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3" name="5 CuadroTexto" hidden="1">
          <a:extLst>
            <a:ext uri="{FF2B5EF4-FFF2-40B4-BE49-F238E27FC236}">
              <a16:creationId xmlns="" xmlns:a16="http://schemas.microsoft.com/office/drawing/2014/main" id="{E2EE53F8-9C42-45F1-804D-282F916677B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4" name="5 CuadroTexto" hidden="1">
          <a:extLst>
            <a:ext uri="{FF2B5EF4-FFF2-40B4-BE49-F238E27FC236}">
              <a16:creationId xmlns="" xmlns:a16="http://schemas.microsoft.com/office/drawing/2014/main" id="{9496CE93-C625-424C-BE7A-240C5894D38C}"/>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5" name="5 CuadroTexto" hidden="1">
          <a:extLst>
            <a:ext uri="{FF2B5EF4-FFF2-40B4-BE49-F238E27FC236}">
              <a16:creationId xmlns="" xmlns:a16="http://schemas.microsoft.com/office/drawing/2014/main" id="{CDE54C26-796F-4FFC-B3D7-914F049237B0}"/>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6" name="5 CuadroTexto" hidden="1">
          <a:extLst>
            <a:ext uri="{FF2B5EF4-FFF2-40B4-BE49-F238E27FC236}">
              <a16:creationId xmlns="" xmlns:a16="http://schemas.microsoft.com/office/drawing/2014/main" id="{44F76443-1C58-4015-8BFB-6B14B702DE27}"/>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7" name="5 CuadroTexto" hidden="1">
          <a:extLst>
            <a:ext uri="{FF2B5EF4-FFF2-40B4-BE49-F238E27FC236}">
              <a16:creationId xmlns="" xmlns:a16="http://schemas.microsoft.com/office/drawing/2014/main" id="{E0A91912-408B-4C57-BCF6-4408E7ECD810}"/>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8" name="5 CuadroTexto" hidden="1">
          <a:extLst>
            <a:ext uri="{FF2B5EF4-FFF2-40B4-BE49-F238E27FC236}">
              <a16:creationId xmlns="" xmlns:a16="http://schemas.microsoft.com/office/drawing/2014/main" id="{4DC54215-8E79-426C-8733-2E13B4F43B1D}"/>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39" name="5 CuadroTexto" hidden="1">
          <a:extLst>
            <a:ext uri="{FF2B5EF4-FFF2-40B4-BE49-F238E27FC236}">
              <a16:creationId xmlns="" xmlns:a16="http://schemas.microsoft.com/office/drawing/2014/main" id="{FF17EA6E-BBDC-4C56-AB7A-75329B0B0A2C}"/>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40" name="5 CuadroTexto" hidden="1">
          <a:extLst>
            <a:ext uri="{FF2B5EF4-FFF2-40B4-BE49-F238E27FC236}">
              <a16:creationId xmlns="" xmlns:a16="http://schemas.microsoft.com/office/drawing/2014/main" id="{89F9F3A1-C404-48C6-B938-2B9468A3B2E4}"/>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41" name="5 CuadroTexto" hidden="1">
          <a:extLst>
            <a:ext uri="{FF2B5EF4-FFF2-40B4-BE49-F238E27FC236}">
              <a16:creationId xmlns="" xmlns:a16="http://schemas.microsoft.com/office/drawing/2014/main" id="{EE66E7B5-4C3D-4A06-ACA8-E266A3AE9B4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42" name="5 CuadroTexto" hidden="1">
          <a:extLst>
            <a:ext uri="{FF2B5EF4-FFF2-40B4-BE49-F238E27FC236}">
              <a16:creationId xmlns="" xmlns:a16="http://schemas.microsoft.com/office/drawing/2014/main" id="{079DA0E6-E56D-4279-A402-DD56C060F5D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1357</xdr:row>
      <xdr:rowOff>0</xdr:rowOff>
    </xdr:from>
    <xdr:ext cx="184731" cy="264560"/>
    <xdr:sp macro="" textlink="">
      <xdr:nvSpPr>
        <xdr:cNvPr id="5343" name="5 CuadroTexto" hidden="1">
          <a:extLst>
            <a:ext uri="{FF2B5EF4-FFF2-40B4-BE49-F238E27FC236}">
              <a16:creationId xmlns="" xmlns:a16="http://schemas.microsoft.com/office/drawing/2014/main" id="{913B5BFC-7417-4332-B6BF-E865754E882F}"/>
            </a:ext>
          </a:extLst>
        </xdr:cNvPr>
        <xdr:cNvSpPr txBox="1"/>
      </xdr:nvSpPr>
      <xdr:spPr>
        <a:xfrm>
          <a:off x="6477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twoCellAnchor>
    <xdr:from>
      <xdr:col>7</xdr:col>
      <xdr:colOff>509587</xdr:colOff>
      <xdr:row>1318</xdr:row>
      <xdr:rowOff>419100</xdr:rowOff>
    </xdr:from>
    <xdr:to>
      <xdr:col>9</xdr:col>
      <xdr:colOff>552450</xdr:colOff>
      <xdr:row>1321</xdr:row>
      <xdr:rowOff>14288</xdr:rowOff>
    </xdr:to>
    <xdr:pic>
      <xdr:nvPicPr>
        <xdr:cNvPr id="5344" name="Imagen 1">
          <a:extLst>
            <a:ext uri="{FF2B5EF4-FFF2-40B4-BE49-F238E27FC236}">
              <a16:creationId xmlns="" xmlns:a16="http://schemas.microsoft.com/office/drawing/2014/main" id="{0ACD8079-F7B5-4DCD-BB89-EE3835AB70D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92062" y="1085850"/>
          <a:ext cx="2090738" cy="1147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638175</xdr:colOff>
      <xdr:row>1358</xdr:row>
      <xdr:rowOff>0</xdr:rowOff>
    </xdr:from>
    <xdr:ext cx="184731" cy="264560"/>
    <xdr:sp macro="" textlink="">
      <xdr:nvSpPr>
        <xdr:cNvPr id="5345" name="1 CuadroTexto" hidden="1">
          <a:extLst>
            <a:ext uri="{FF2B5EF4-FFF2-40B4-BE49-F238E27FC236}">
              <a16:creationId xmlns="" xmlns:a16="http://schemas.microsoft.com/office/drawing/2014/main" id="{93DB9FE3-2A8E-4351-A6A9-5C989171484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46" name="3 CuadroTexto" hidden="1">
          <a:extLst>
            <a:ext uri="{FF2B5EF4-FFF2-40B4-BE49-F238E27FC236}">
              <a16:creationId xmlns="" xmlns:a16="http://schemas.microsoft.com/office/drawing/2014/main" id="{ACC2FD11-1039-49A3-A36D-54C73CE8B48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47" name="5 CuadroTexto" hidden="1">
          <a:extLst>
            <a:ext uri="{FF2B5EF4-FFF2-40B4-BE49-F238E27FC236}">
              <a16:creationId xmlns="" xmlns:a16="http://schemas.microsoft.com/office/drawing/2014/main" id="{3F552E9C-341B-4306-B149-4BBC3E35E21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48" name="5 CuadroTexto" hidden="1">
          <a:extLst>
            <a:ext uri="{FF2B5EF4-FFF2-40B4-BE49-F238E27FC236}">
              <a16:creationId xmlns="" xmlns:a16="http://schemas.microsoft.com/office/drawing/2014/main" id="{F3476A74-34EF-4219-8254-EAA10220B05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49" name="5 CuadroTexto" hidden="1">
          <a:extLst>
            <a:ext uri="{FF2B5EF4-FFF2-40B4-BE49-F238E27FC236}">
              <a16:creationId xmlns="" xmlns:a16="http://schemas.microsoft.com/office/drawing/2014/main" id="{D89BBB5C-4E5A-4748-BFE2-1DAE42F8F66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0" name="5 CuadroTexto" hidden="1">
          <a:extLst>
            <a:ext uri="{FF2B5EF4-FFF2-40B4-BE49-F238E27FC236}">
              <a16:creationId xmlns="" xmlns:a16="http://schemas.microsoft.com/office/drawing/2014/main" id="{C642F5C8-DFF6-4920-A027-415BFE47F91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1" name="5 CuadroTexto" hidden="1">
          <a:extLst>
            <a:ext uri="{FF2B5EF4-FFF2-40B4-BE49-F238E27FC236}">
              <a16:creationId xmlns="" xmlns:a16="http://schemas.microsoft.com/office/drawing/2014/main" id="{116AB232-E847-4D2F-ACAF-270288EEEBF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2" name="5 CuadroTexto" hidden="1">
          <a:extLst>
            <a:ext uri="{FF2B5EF4-FFF2-40B4-BE49-F238E27FC236}">
              <a16:creationId xmlns="" xmlns:a16="http://schemas.microsoft.com/office/drawing/2014/main" id="{9F938E59-D924-42EC-B778-340B279BD4D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3" name="5 CuadroTexto" hidden="1">
          <a:extLst>
            <a:ext uri="{FF2B5EF4-FFF2-40B4-BE49-F238E27FC236}">
              <a16:creationId xmlns="" xmlns:a16="http://schemas.microsoft.com/office/drawing/2014/main" id="{EBA013D9-F213-4814-908B-301B4B763B2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4" name="5 CuadroTexto" hidden="1">
          <a:extLst>
            <a:ext uri="{FF2B5EF4-FFF2-40B4-BE49-F238E27FC236}">
              <a16:creationId xmlns="" xmlns:a16="http://schemas.microsoft.com/office/drawing/2014/main" id="{78736BAE-B0E8-429B-B591-40D3BAB55E9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5" name="5 CuadroTexto" hidden="1">
          <a:extLst>
            <a:ext uri="{FF2B5EF4-FFF2-40B4-BE49-F238E27FC236}">
              <a16:creationId xmlns="" xmlns:a16="http://schemas.microsoft.com/office/drawing/2014/main" id="{C125AED4-5AF5-4F3C-BE6A-D19548285C7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6" name="5 CuadroTexto" hidden="1">
          <a:extLst>
            <a:ext uri="{FF2B5EF4-FFF2-40B4-BE49-F238E27FC236}">
              <a16:creationId xmlns="" xmlns:a16="http://schemas.microsoft.com/office/drawing/2014/main" id="{D29A078A-CB9F-406E-B6F5-C79432F448B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7" name="5 CuadroTexto" hidden="1">
          <a:extLst>
            <a:ext uri="{FF2B5EF4-FFF2-40B4-BE49-F238E27FC236}">
              <a16:creationId xmlns="" xmlns:a16="http://schemas.microsoft.com/office/drawing/2014/main" id="{7F241FAF-65E0-4103-9B51-F8122010D99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8" name="5 CuadroTexto" hidden="1">
          <a:extLst>
            <a:ext uri="{FF2B5EF4-FFF2-40B4-BE49-F238E27FC236}">
              <a16:creationId xmlns="" xmlns:a16="http://schemas.microsoft.com/office/drawing/2014/main" id="{0E5C5B92-2974-4C1F-8053-E1AAA6DF440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59" name="5 CuadroTexto" hidden="1">
          <a:extLst>
            <a:ext uri="{FF2B5EF4-FFF2-40B4-BE49-F238E27FC236}">
              <a16:creationId xmlns="" xmlns:a16="http://schemas.microsoft.com/office/drawing/2014/main" id="{B8977CDB-5DD9-45E3-BB10-537E0CE46D6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0" name="5 CuadroTexto" hidden="1">
          <a:extLst>
            <a:ext uri="{FF2B5EF4-FFF2-40B4-BE49-F238E27FC236}">
              <a16:creationId xmlns="" xmlns:a16="http://schemas.microsoft.com/office/drawing/2014/main" id="{78CE3CD4-C8C0-4C1A-B331-9C202E9A492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1" name="5 CuadroTexto" hidden="1">
          <a:extLst>
            <a:ext uri="{FF2B5EF4-FFF2-40B4-BE49-F238E27FC236}">
              <a16:creationId xmlns="" xmlns:a16="http://schemas.microsoft.com/office/drawing/2014/main" id="{44A4B12E-F117-4312-BE26-205DD9B31F1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2" name="5 CuadroTexto" hidden="1">
          <a:extLst>
            <a:ext uri="{FF2B5EF4-FFF2-40B4-BE49-F238E27FC236}">
              <a16:creationId xmlns="" xmlns:a16="http://schemas.microsoft.com/office/drawing/2014/main" id="{9BB28798-BF37-4878-B975-4DCA0505000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3" name="5 CuadroTexto" hidden="1">
          <a:extLst>
            <a:ext uri="{FF2B5EF4-FFF2-40B4-BE49-F238E27FC236}">
              <a16:creationId xmlns="" xmlns:a16="http://schemas.microsoft.com/office/drawing/2014/main" id="{53CCFF85-DDD8-4352-9E37-ABF2E3F6650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4" name="5 CuadroTexto" hidden="1">
          <a:extLst>
            <a:ext uri="{FF2B5EF4-FFF2-40B4-BE49-F238E27FC236}">
              <a16:creationId xmlns="" xmlns:a16="http://schemas.microsoft.com/office/drawing/2014/main" id="{53E7AADF-3CBD-4138-B6B7-24D1E35B0EC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5" name="5 CuadroTexto" hidden="1">
          <a:extLst>
            <a:ext uri="{FF2B5EF4-FFF2-40B4-BE49-F238E27FC236}">
              <a16:creationId xmlns="" xmlns:a16="http://schemas.microsoft.com/office/drawing/2014/main" id="{1CF06CC6-A08C-46C9-B465-285A6991695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6" name="5 CuadroTexto" hidden="1">
          <a:extLst>
            <a:ext uri="{FF2B5EF4-FFF2-40B4-BE49-F238E27FC236}">
              <a16:creationId xmlns="" xmlns:a16="http://schemas.microsoft.com/office/drawing/2014/main" id="{4C0959E3-02D3-4B69-B1DA-A4DF8CC805D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7" name="5 CuadroTexto" hidden="1">
          <a:extLst>
            <a:ext uri="{FF2B5EF4-FFF2-40B4-BE49-F238E27FC236}">
              <a16:creationId xmlns="" xmlns:a16="http://schemas.microsoft.com/office/drawing/2014/main" id="{7BFFDD45-B9E5-41C9-AD47-96046A5C320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8" name="5 CuadroTexto" hidden="1">
          <a:extLst>
            <a:ext uri="{FF2B5EF4-FFF2-40B4-BE49-F238E27FC236}">
              <a16:creationId xmlns="" xmlns:a16="http://schemas.microsoft.com/office/drawing/2014/main" id="{F15D5F7D-F191-419E-8B4D-CC9C19047FA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69" name="5 CuadroTexto" hidden="1">
          <a:extLst>
            <a:ext uri="{FF2B5EF4-FFF2-40B4-BE49-F238E27FC236}">
              <a16:creationId xmlns="" xmlns:a16="http://schemas.microsoft.com/office/drawing/2014/main" id="{F61B6337-CDB5-4741-A5E9-3EB72DBDF1A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0" name="5 CuadroTexto" hidden="1">
          <a:extLst>
            <a:ext uri="{FF2B5EF4-FFF2-40B4-BE49-F238E27FC236}">
              <a16:creationId xmlns="" xmlns:a16="http://schemas.microsoft.com/office/drawing/2014/main" id="{8214B9F9-6C69-47B7-9C67-490B045EC2C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1" name="5 CuadroTexto" hidden="1">
          <a:extLst>
            <a:ext uri="{FF2B5EF4-FFF2-40B4-BE49-F238E27FC236}">
              <a16:creationId xmlns="" xmlns:a16="http://schemas.microsoft.com/office/drawing/2014/main" id="{34D0D835-A05F-4D1D-9C07-3C3F3B49D04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2" name="5 CuadroTexto" hidden="1">
          <a:extLst>
            <a:ext uri="{FF2B5EF4-FFF2-40B4-BE49-F238E27FC236}">
              <a16:creationId xmlns="" xmlns:a16="http://schemas.microsoft.com/office/drawing/2014/main" id="{F3D226D8-5E92-4539-8E7E-8DBBCE9FEFE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3" name="5 CuadroTexto" hidden="1">
          <a:extLst>
            <a:ext uri="{FF2B5EF4-FFF2-40B4-BE49-F238E27FC236}">
              <a16:creationId xmlns="" xmlns:a16="http://schemas.microsoft.com/office/drawing/2014/main" id="{C9E6C209-248B-4101-8CDD-0BF1D17611C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4" name="5 CuadroTexto" hidden="1">
          <a:extLst>
            <a:ext uri="{FF2B5EF4-FFF2-40B4-BE49-F238E27FC236}">
              <a16:creationId xmlns="" xmlns:a16="http://schemas.microsoft.com/office/drawing/2014/main" id="{9BF5E758-9700-4648-9F45-E0C7927141D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5" name="5 CuadroTexto" hidden="1">
          <a:extLst>
            <a:ext uri="{FF2B5EF4-FFF2-40B4-BE49-F238E27FC236}">
              <a16:creationId xmlns="" xmlns:a16="http://schemas.microsoft.com/office/drawing/2014/main" id="{57E6D977-E604-4180-931E-BB629063F64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6" name="5 CuadroTexto" hidden="1">
          <a:extLst>
            <a:ext uri="{FF2B5EF4-FFF2-40B4-BE49-F238E27FC236}">
              <a16:creationId xmlns="" xmlns:a16="http://schemas.microsoft.com/office/drawing/2014/main" id="{B97D7CC8-0E04-4BD3-A772-1FF966FEDC9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7" name="5 CuadroTexto" hidden="1">
          <a:extLst>
            <a:ext uri="{FF2B5EF4-FFF2-40B4-BE49-F238E27FC236}">
              <a16:creationId xmlns="" xmlns:a16="http://schemas.microsoft.com/office/drawing/2014/main" id="{6A087BBE-C844-4BC8-93DE-1DC31ED5A64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8" name="5 CuadroTexto" hidden="1">
          <a:extLst>
            <a:ext uri="{FF2B5EF4-FFF2-40B4-BE49-F238E27FC236}">
              <a16:creationId xmlns="" xmlns:a16="http://schemas.microsoft.com/office/drawing/2014/main" id="{4F49C03D-8030-450E-AA1E-33D20E2E3EA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79" name="2 CuadroTexto" hidden="1">
          <a:extLst>
            <a:ext uri="{FF2B5EF4-FFF2-40B4-BE49-F238E27FC236}">
              <a16:creationId xmlns="" xmlns:a16="http://schemas.microsoft.com/office/drawing/2014/main" id="{1358CB0C-AC16-4EC1-A354-1DA36409B2F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0" name="5 CuadroTexto" hidden="1">
          <a:extLst>
            <a:ext uri="{FF2B5EF4-FFF2-40B4-BE49-F238E27FC236}">
              <a16:creationId xmlns="" xmlns:a16="http://schemas.microsoft.com/office/drawing/2014/main" id="{8C323435-D96A-42C4-B9C8-729E2B600F6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1" name="5 CuadroTexto" hidden="1">
          <a:extLst>
            <a:ext uri="{FF2B5EF4-FFF2-40B4-BE49-F238E27FC236}">
              <a16:creationId xmlns="" xmlns:a16="http://schemas.microsoft.com/office/drawing/2014/main" id="{180ED609-2863-4B62-BA28-C965FBF598E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2" name="5 CuadroTexto" hidden="1">
          <a:extLst>
            <a:ext uri="{FF2B5EF4-FFF2-40B4-BE49-F238E27FC236}">
              <a16:creationId xmlns="" xmlns:a16="http://schemas.microsoft.com/office/drawing/2014/main" id="{B953FE0E-E0B1-4753-B6A4-A53CADB5CF0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3" name="5 CuadroTexto" hidden="1">
          <a:extLst>
            <a:ext uri="{FF2B5EF4-FFF2-40B4-BE49-F238E27FC236}">
              <a16:creationId xmlns="" xmlns:a16="http://schemas.microsoft.com/office/drawing/2014/main" id="{8823125D-DBD1-4CE1-AE44-969993FA923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4" name="5 CuadroTexto" hidden="1">
          <a:extLst>
            <a:ext uri="{FF2B5EF4-FFF2-40B4-BE49-F238E27FC236}">
              <a16:creationId xmlns="" xmlns:a16="http://schemas.microsoft.com/office/drawing/2014/main" id="{75310B55-BC0C-42FB-A878-ECFFCF9FCB7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5" name="5 CuadroTexto" hidden="1">
          <a:extLst>
            <a:ext uri="{FF2B5EF4-FFF2-40B4-BE49-F238E27FC236}">
              <a16:creationId xmlns="" xmlns:a16="http://schemas.microsoft.com/office/drawing/2014/main" id="{59FBED42-846F-4894-940F-72251C62BEE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6" name="5 CuadroTexto" hidden="1">
          <a:extLst>
            <a:ext uri="{FF2B5EF4-FFF2-40B4-BE49-F238E27FC236}">
              <a16:creationId xmlns="" xmlns:a16="http://schemas.microsoft.com/office/drawing/2014/main" id="{B1710C4F-8769-442E-971C-36363CED32E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7" name="5 CuadroTexto" hidden="1">
          <a:extLst>
            <a:ext uri="{FF2B5EF4-FFF2-40B4-BE49-F238E27FC236}">
              <a16:creationId xmlns="" xmlns:a16="http://schemas.microsoft.com/office/drawing/2014/main" id="{7E4F6C3D-B51D-433A-AB8E-26096B84F34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8" name="5 CuadroTexto" hidden="1">
          <a:extLst>
            <a:ext uri="{FF2B5EF4-FFF2-40B4-BE49-F238E27FC236}">
              <a16:creationId xmlns="" xmlns:a16="http://schemas.microsoft.com/office/drawing/2014/main" id="{48933A09-3974-40A2-BEA9-65E1F7C264C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89" name="5 CuadroTexto" hidden="1">
          <a:extLst>
            <a:ext uri="{FF2B5EF4-FFF2-40B4-BE49-F238E27FC236}">
              <a16:creationId xmlns="" xmlns:a16="http://schemas.microsoft.com/office/drawing/2014/main" id="{5CB256B3-510E-4084-9EB5-24A8679BA30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0" name="5 CuadroTexto" hidden="1">
          <a:extLst>
            <a:ext uri="{FF2B5EF4-FFF2-40B4-BE49-F238E27FC236}">
              <a16:creationId xmlns="" xmlns:a16="http://schemas.microsoft.com/office/drawing/2014/main" id="{36DED8A2-DF51-4703-9406-3F5F5452B44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1" name="5 CuadroTexto" hidden="1">
          <a:extLst>
            <a:ext uri="{FF2B5EF4-FFF2-40B4-BE49-F238E27FC236}">
              <a16:creationId xmlns="" xmlns:a16="http://schemas.microsoft.com/office/drawing/2014/main" id="{E3FAFE1D-CBA2-4B34-9763-26571748496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2" name="5 CuadroTexto" hidden="1">
          <a:extLst>
            <a:ext uri="{FF2B5EF4-FFF2-40B4-BE49-F238E27FC236}">
              <a16:creationId xmlns="" xmlns:a16="http://schemas.microsoft.com/office/drawing/2014/main" id="{F0F2CA66-160F-4923-B99B-6561AF7DF36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3" name="5 CuadroTexto" hidden="1">
          <a:extLst>
            <a:ext uri="{FF2B5EF4-FFF2-40B4-BE49-F238E27FC236}">
              <a16:creationId xmlns="" xmlns:a16="http://schemas.microsoft.com/office/drawing/2014/main" id="{973BDE91-CE65-43E1-88DD-DEA47B001BD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4" name="5 CuadroTexto" hidden="1">
          <a:extLst>
            <a:ext uri="{FF2B5EF4-FFF2-40B4-BE49-F238E27FC236}">
              <a16:creationId xmlns="" xmlns:a16="http://schemas.microsoft.com/office/drawing/2014/main" id="{D452FB19-C60F-433E-A8FE-693AABEE124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5" name="5 CuadroTexto" hidden="1">
          <a:extLst>
            <a:ext uri="{FF2B5EF4-FFF2-40B4-BE49-F238E27FC236}">
              <a16:creationId xmlns="" xmlns:a16="http://schemas.microsoft.com/office/drawing/2014/main" id="{08862EF1-420F-44F2-B5EB-202FCAFA7B1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6" name="5 CuadroTexto" hidden="1">
          <a:extLst>
            <a:ext uri="{FF2B5EF4-FFF2-40B4-BE49-F238E27FC236}">
              <a16:creationId xmlns="" xmlns:a16="http://schemas.microsoft.com/office/drawing/2014/main" id="{F169C212-E45F-42FC-8BDE-0DAE5E66EB3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7" name="5 CuadroTexto" hidden="1">
          <a:extLst>
            <a:ext uri="{FF2B5EF4-FFF2-40B4-BE49-F238E27FC236}">
              <a16:creationId xmlns="" xmlns:a16="http://schemas.microsoft.com/office/drawing/2014/main" id="{572D276E-64FE-46B9-A2C7-83151CCA431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8" name="103 CuadroTexto" hidden="1">
          <a:extLst>
            <a:ext uri="{FF2B5EF4-FFF2-40B4-BE49-F238E27FC236}">
              <a16:creationId xmlns="" xmlns:a16="http://schemas.microsoft.com/office/drawing/2014/main" id="{8C347B1B-4657-4268-A7E9-6634D10B3CC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399" name="2 CuadroTexto" hidden="1">
          <a:extLst>
            <a:ext uri="{FF2B5EF4-FFF2-40B4-BE49-F238E27FC236}">
              <a16:creationId xmlns="" xmlns:a16="http://schemas.microsoft.com/office/drawing/2014/main" id="{02479CBB-DBFB-4BB3-9733-439B746DE65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0" name="106 CuadroTexto" hidden="1">
          <a:extLst>
            <a:ext uri="{FF2B5EF4-FFF2-40B4-BE49-F238E27FC236}">
              <a16:creationId xmlns="" xmlns:a16="http://schemas.microsoft.com/office/drawing/2014/main" id="{04650ADE-17BB-4F5C-B86E-00D7E7F3A55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1" name="2 CuadroTexto" hidden="1">
          <a:extLst>
            <a:ext uri="{FF2B5EF4-FFF2-40B4-BE49-F238E27FC236}">
              <a16:creationId xmlns="" xmlns:a16="http://schemas.microsoft.com/office/drawing/2014/main" id="{CEDBD039-A6D2-4FF0-AC27-818F5BE0B78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2" name="5 CuadroTexto" hidden="1">
          <a:extLst>
            <a:ext uri="{FF2B5EF4-FFF2-40B4-BE49-F238E27FC236}">
              <a16:creationId xmlns="" xmlns:a16="http://schemas.microsoft.com/office/drawing/2014/main" id="{15FFC255-4B4A-4FF4-8666-3A088D4190C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3" name="5 CuadroTexto" hidden="1">
          <a:extLst>
            <a:ext uri="{FF2B5EF4-FFF2-40B4-BE49-F238E27FC236}">
              <a16:creationId xmlns="" xmlns:a16="http://schemas.microsoft.com/office/drawing/2014/main" id="{F850828F-F80B-4026-8E0E-9C8195AD9E4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4" name="5 CuadroTexto" hidden="1">
          <a:extLst>
            <a:ext uri="{FF2B5EF4-FFF2-40B4-BE49-F238E27FC236}">
              <a16:creationId xmlns="" xmlns:a16="http://schemas.microsoft.com/office/drawing/2014/main" id="{0FA7D851-5E41-410A-9720-239080D2868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5" name="5 CuadroTexto" hidden="1">
          <a:extLst>
            <a:ext uri="{FF2B5EF4-FFF2-40B4-BE49-F238E27FC236}">
              <a16:creationId xmlns="" xmlns:a16="http://schemas.microsoft.com/office/drawing/2014/main" id="{D5606080-7B17-4ED9-AD66-F6289AA418D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6" name="5 CuadroTexto" hidden="1">
          <a:extLst>
            <a:ext uri="{FF2B5EF4-FFF2-40B4-BE49-F238E27FC236}">
              <a16:creationId xmlns="" xmlns:a16="http://schemas.microsoft.com/office/drawing/2014/main" id="{7396E699-2C03-4DB2-B59D-5C94FF73BFE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7" name="5 CuadroTexto" hidden="1">
          <a:extLst>
            <a:ext uri="{FF2B5EF4-FFF2-40B4-BE49-F238E27FC236}">
              <a16:creationId xmlns="" xmlns:a16="http://schemas.microsoft.com/office/drawing/2014/main" id="{AEC7F6BD-5B61-493E-8365-7E8502A8BDF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8" name="5 CuadroTexto" hidden="1">
          <a:extLst>
            <a:ext uri="{FF2B5EF4-FFF2-40B4-BE49-F238E27FC236}">
              <a16:creationId xmlns="" xmlns:a16="http://schemas.microsoft.com/office/drawing/2014/main" id="{51EAE1B8-9DDB-4B88-A7C6-E97941E4D91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09" name="5 CuadroTexto" hidden="1">
          <a:extLst>
            <a:ext uri="{FF2B5EF4-FFF2-40B4-BE49-F238E27FC236}">
              <a16:creationId xmlns="" xmlns:a16="http://schemas.microsoft.com/office/drawing/2014/main" id="{A18AB0D0-016E-415B-8F38-9A95EC454F2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0" name="5 CuadroTexto" hidden="1">
          <a:extLst>
            <a:ext uri="{FF2B5EF4-FFF2-40B4-BE49-F238E27FC236}">
              <a16:creationId xmlns="" xmlns:a16="http://schemas.microsoft.com/office/drawing/2014/main" id="{54E466CD-1100-4A80-A178-C661734BF6A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1" name="5 CuadroTexto" hidden="1">
          <a:extLst>
            <a:ext uri="{FF2B5EF4-FFF2-40B4-BE49-F238E27FC236}">
              <a16:creationId xmlns="" xmlns:a16="http://schemas.microsoft.com/office/drawing/2014/main" id="{7A1C3C3C-A67B-460F-93B5-E3C7F611009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2" name="5 CuadroTexto" hidden="1">
          <a:extLst>
            <a:ext uri="{FF2B5EF4-FFF2-40B4-BE49-F238E27FC236}">
              <a16:creationId xmlns="" xmlns:a16="http://schemas.microsoft.com/office/drawing/2014/main" id="{ACD6D5CD-2EC5-4338-B23D-8BD460E51AF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3" name="5 CuadroTexto" hidden="1">
          <a:extLst>
            <a:ext uri="{FF2B5EF4-FFF2-40B4-BE49-F238E27FC236}">
              <a16:creationId xmlns="" xmlns:a16="http://schemas.microsoft.com/office/drawing/2014/main" id="{B6B0CBF3-A076-4623-BD20-FCAA3F677C7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4" name="5 CuadroTexto" hidden="1">
          <a:extLst>
            <a:ext uri="{FF2B5EF4-FFF2-40B4-BE49-F238E27FC236}">
              <a16:creationId xmlns="" xmlns:a16="http://schemas.microsoft.com/office/drawing/2014/main" id="{DA67F05D-C319-423D-BA75-98619E1273F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5" name="5 CuadroTexto" hidden="1">
          <a:extLst>
            <a:ext uri="{FF2B5EF4-FFF2-40B4-BE49-F238E27FC236}">
              <a16:creationId xmlns="" xmlns:a16="http://schemas.microsoft.com/office/drawing/2014/main" id="{9E3038F5-B3B5-499E-8417-AC6DC1F94AD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6" name="5 CuadroTexto" hidden="1">
          <a:extLst>
            <a:ext uri="{FF2B5EF4-FFF2-40B4-BE49-F238E27FC236}">
              <a16:creationId xmlns="" xmlns:a16="http://schemas.microsoft.com/office/drawing/2014/main" id="{DD5D67B0-2DC6-4F9A-BFC4-5B059302DB5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7" name="5 CuadroTexto" hidden="1">
          <a:extLst>
            <a:ext uri="{FF2B5EF4-FFF2-40B4-BE49-F238E27FC236}">
              <a16:creationId xmlns="" xmlns:a16="http://schemas.microsoft.com/office/drawing/2014/main" id="{C24FBFEB-7322-4FA8-BB20-53AFE18962F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8" name="75 CuadroTexto" hidden="1">
          <a:extLst>
            <a:ext uri="{FF2B5EF4-FFF2-40B4-BE49-F238E27FC236}">
              <a16:creationId xmlns="" xmlns:a16="http://schemas.microsoft.com/office/drawing/2014/main" id="{5C35BC7E-0AB5-453A-91C5-B1A5C7FC722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19" name="77 CuadroTexto" hidden="1">
          <a:extLst>
            <a:ext uri="{FF2B5EF4-FFF2-40B4-BE49-F238E27FC236}">
              <a16:creationId xmlns="" xmlns:a16="http://schemas.microsoft.com/office/drawing/2014/main" id="{E07213A5-8678-4AE1-9EC9-F570B34D697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0" name="5 CuadroTexto" hidden="1">
          <a:extLst>
            <a:ext uri="{FF2B5EF4-FFF2-40B4-BE49-F238E27FC236}">
              <a16:creationId xmlns="" xmlns:a16="http://schemas.microsoft.com/office/drawing/2014/main" id="{3CA3B8F9-9456-4058-8DB5-8933B5C6A19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1" name="5 CuadroTexto" hidden="1">
          <a:extLst>
            <a:ext uri="{FF2B5EF4-FFF2-40B4-BE49-F238E27FC236}">
              <a16:creationId xmlns="" xmlns:a16="http://schemas.microsoft.com/office/drawing/2014/main" id="{72A6547E-1B4C-4C39-A46C-619944B9C1E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2" name="5 CuadroTexto" hidden="1">
          <a:extLst>
            <a:ext uri="{FF2B5EF4-FFF2-40B4-BE49-F238E27FC236}">
              <a16:creationId xmlns="" xmlns:a16="http://schemas.microsoft.com/office/drawing/2014/main" id="{5EACDEE2-E8D0-46F8-9DE7-B35E2D84BF1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3" name="5 CuadroTexto" hidden="1">
          <a:extLst>
            <a:ext uri="{FF2B5EF4-FFF2-40B4-BE49-F238E27FC236}">
              <a16:creationId xmlns="" xmlns:a16="http://schemas.microsoft.com/office/drawing/2014/main" id="{5C125E02-BD72-4A5F-B861-4888764B03B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4" name="5 CuadroTexto" hidden="1">
          <a:extLst>
            <a:ext uri="{FF2B5EF4-FFF2-40B4-BE49-F238E27FC236}">
              <a16:creationId xmlns="" xmlns:a16="http://schemas.microsoft.com/office/drawing/2014/main" id="{8B185EBF-C286-4267-9FC6-9879E2FE7FB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5" name="5 CuadroTexto" hidden="1">
          <a:extLst>
            <a:ext uri="{FF2B5EF4-FFF2-40B4-BE49-F238E27FC236}">
              <a16:creationId xmlns="" xmlns:a16="http://schemas.microsoft.com/office/drawing/2014/main" id="{FD866DFE-8953-4846-A81F-C3E6230642E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6" name="5 CuadroTexto" hidden="1">
          <a:extLst>
            <a:ext uri="{FF2B5EF4-FFF2-40B4-BE49-F238E27FC236}">
              <a16:creationId xmlns="" xmlns:a16="http://schemas.microsoft.com/office/drawing/2014/main" id="{71AEFE30-F6E2-4A8A-9B17-833EDE9EF43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7" name="5 CuadroTexto" hidden="1">
          <a:extLst>
            <a:ext uri="{FF2B5EF4-FFF2-40B4-BE49-F238E27FC236}">
              <a16:creationId xmlns="" xmlns:a16="http://schemas.microsoft.com/office/drawing/2014/main" id="{D47B785C-988F-4489-A99E-10D93665DF4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8" name="5 CuadroTexto" hidden="1">
          <a:extLst>
            <a:ext uri="{FF2B5EF4-FFF2-40B4-BE49-F238E27FC236}">
              <a16:creationId xmlns="" xmlns:a16="http://schemas.microsoft.com/office/drawing/2014/main" id="{683976AA-9ECC-4F65-8E37-66FE849AE9E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29" name="5 CuadroTexto" hidden="1">
          <a:extLst>
            <a:ext uri="{FF2B5EF4-FFF2-40B4-BE49-F238E27FC236}">
              <a16:creationId xmlns="" xmlns:a16="http://schemas.microsoft.com/office/drawing/2014/main" id="{2041DB46-A481-483F-ADEB-B9459FA38A6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0" name="5 CuadroTexto" hidden="1">
          <a:extLst>
            <a:ext uri="{FF2B5EF4-FFF2-40B4-BE49-F238E27FC236}">
              <a16:creationId xmlns="" xmlns:a16="http://schemas.microsoft.com/office/drawing/2014/main" id="{493478BC-4EA1-48E9-A238-CD9ECB2357A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1" name="5 CuadroTexto" hidden="1">
          <a:extLst>
            <a:ext uri="{FF2B5EF4-FFF2-40B4-BE49-F238E27FC236}">
              <a16:creationId xmlns="" xmlns:a16="http://schemas.microsoft.com/office/drawing/2014/main" id="{597DECDD-66DE-430D-AA37-8882EE8EE40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2" name="5 CuadroTexto" hidden="1">
          <a:extLst>
            <a:ext uri="{FF2B5EF4-FFF2-40B4-BE49-F238E27FC236}">
              <a16:creationId xmlns="" xmlns:a16="http://schemas.microsoft.com/office/drawing/2014/main" id="{55F0BA26-7E88-4DB9-A0A2-3FC34B936F1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3" name="5 CuadroTexto" hidden="1">
          <a:extLst>
            <a:ext uri="{FF2B5EF4-FFF2-40B4-BE49-F238E27FC236}">
              <a16:creationId xmlns="" xmlns:a16="http://schemas.microsoft.com/office/drawing/2014/main" id="{F78A6D56-31B0-44B6-BB40-C69E1136BBD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4" name="5 CuadroTexto" hidden="1">
          <a:extLst>
            <a:ext uri="{FF2B5EF4-FFF2-40B4-BE49-F238E27FC236}">
              <a16:creationId xmlns="" xmlns:a16="http://schemas.microsoft.com/office/drawing/2014/main" id="{D2C6E676-9FAC-4BCB-A900-6EAE1421C7A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5" name="5 CuadroTexto" hidden="1">
          <a:extLst>
            <a:ext uri="{FF2B5EF4-FFF2-40B4-BE49-F238E27FC236}">
              <a16:creationId xmlns="" xmlns:a16="http://schemas.microsoft.com/office/drawing/2014/main" id="{5BF6E25B-F562-482F-885E-3DEB923DAF4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6" name="5 CuadroTexto" hidden="1">
          <a:extLst>
            <a:ext uri="{FF2B5EF4-FFF2-40B4-BE49-F238E27FC236}">
              <a16:creationId xmlns="" xmlns:a16="http://schemas.microsoft.com/office/drawing/2014/main" id="{6F45D0E4-E165-402E-9AA2-81476095C82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7" name="5 CuadroTexto" hidden="1">
          <a:extLst>
            <a:ext uri="{FF2B5EF4-FFF2-40B4-BE49-F238E27FC236}">
              <a16:creationId xmlns="" xmlns:a16="http://schemas.microsoft.com/office/drawing/2014/main" id="{C01BA012-320E-4859-82D0-098DD819E89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8" name="5 CuadroTexto" hidden="1">
          <a:extLst>
            <a:ext uri="{FF2B5EF4-FFF2-40B4-BE49-F238E27FC236}">
              <a16:creationId xmlns="" xmlns:a16="http://schemas.microsoft.com/office/drawing/2014/main" id="{C46C164F-4A40-48B3-8653-5AA2505FE93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39" name="5 CuadroTexto" hidden="1">
          <a:extLst>
            <a:ext uri="{FF2B5EF4-FFF2-40B4-BE49-F238E27FC236}">
              <a16:creationId xmlns="" xmlns:a16="http://schemas.microsoft.com/office/drawing/2014/main" id="{9FA4C2E1-F2FE-44CD-AE2E-781F69A51AC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0" name="5 CuadroTexto" hidden="1">
          <a:extLst>
            <a:ext uri="{FF2B5EF4-FFF2-40B4-BE49-F238E27FC236}">
              <a16:creationId xmlns="" xmlns:a16="http://schemas.microsoft.com/office/drawing/2014/main" id="{BB517FDE-F31A-4025-BEE3-6212F9882E3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1" name="5 CuadroTexto" hidden="1">
          <a:extLst>
            <a:ext uri="{FF2B5EF4-FFF2-40B4-BE49-F238E27FC236}">
              <a16:creationId xmlns="" xmlns:a16="http://schemas.microsoft.com/office/drawing/2014/main" id="{586F6BD2-51B6-47EC-81E0-E64F3006301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2" name="5 CuadroTexto" hidden="1">
          <a:extLst>
            <a:ext uri="{FF2B5EF4-FFF2-40B4-BE49-F238E27FC236}">
              <a16:creationId xmlns="" xmlns:a16="http://schemas.microsoft.com/office/drawing/2014/main" id="{637A6603-C450-4E51-97AD-FF9D64947A7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3" name="5 CuadroTexto" hidden="1">
          <a:extLst>
            <a:ext uri="{FF2B5EF4-FFF2-40B4-BE49-F238E27FC236}">
              <a16:creationId xmlns="" xmlns:a16="http://schemas.microsoft.com/office/drawing/2014/main" id="{2ECFD148-58DE-4DFB-AA38-01BC83DF02D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4" name="5 CuadroTexto" hidden="1">
          <a:extLst>
            <a:ext uri="{FF2B5EF4-FFF2-40B4-BE49-F238E27FC236}">
              <a16:creationId xmlns="" xmlns:a16="http://schemas.microsoft.com/office/drawing/2014/main" id="{0FE5CD92-D677-48C4-ADD3-06DD9A11F16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5" name="5 CuadroTexto" hidden="1">
          <a:extLst>
            <a:ext uri="{FF2B5EF4-FFF2-40B4-BE49-F238E27FC236}">
              <a16:creationId xmlns="" xmlns:a16="http://schemas.microsoft.com/office/drawing/2014/main" id="{AE4C7056-2EE5-4C6F-8A21-9F8567E3E43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6" name="5 CuadroTexto" hidden="1">
          <a:extLst>
            <a:ext uri="{FF2B5EF4-FFF2-40B4-BE49-F238E27FC236}">
              <a16:creationId xmlns="" xmlns:a16="http://schemas.microsoft.com/office/drawing/2014/main" id="{749B2123-5145-4B65-964D-0E5A8373407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7" name="5 CuadroTexto" hidden="1">
          <a:extLst>
            <a:ext uri="{FF2B5EF4-FFF2-40B4-BE49-F238E27FC236}">
              <a16:creationId xmlns="" xmlns:a16="http://schemas.microsoft.com/office/drawing/2014/main" id="{063CE9D3-C343-4B64-B56F-C4106A1EA9B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8" name="5 CuadroTexto" hidden="1">
          <a:extLst>
            <a:ext uri="{FF2B5EF4-FFF2-40B4-BE49-F238E27FC236}">
              <a16:creationId xmlns="" xmlns:a16="http://schemas.microsoft.com/office/drawing/2014/main" id="{1F705ABA-2C7A-4D04-BE03-DE4681B98EB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49" name="5 CuadroTexto" hidden="1">
          <a:extLst>
            <a:ext uri="{FF2B5EF4-FFF2-40B4-BE49-F238E27FC236}">
              <a16:creationId xmlns="" xmlns:a16="http://schemas.microsoft.com/office/drawing/2014/main" id="{987CFE95-663A-46DF-88C0-2F71F07D8A6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0" name="5 CuadroTexto" hidden="1">
          <a:extLst>
            <a:ext uri="{FF2B5EF4-FFF2-40B4-BE49-F238E27FC236}">
              <a16:creationId xmlns="" xmlns:a16="http://schemas.microsoft.com/office/drawing/2014/main" id="{D2B75066-673B-4363-8C09-B2CC85BBC21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1" name="5 CuadroTexto" hidden="1">
          <a:extLst>
            <a:ext uri="{FF2B5EF4-FFF2-40B4-BE49-F238E27FC236}">
              <a16:creationId xmlns="" xmlns:a16="http://schemas.microsoft.com/office/drawing/2014/main" id="{B2FD62D6-AEBE-424E-B086-09EFEE99CDA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2" name="2 CuadroTexto" hidden="1">
          <a:extLst>
            <a:ext uri="{FF2B5EF4-FFF2-40B4-BE49-F238E27FC236}">
              <a16:creationId xmlns="" xmlns:a16="http://schemas.microsoft.com/office/drawing/2014/main" id="{F58DC5D1-60B8-48D2-98AD-01297FF4A94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3" name="5 CuadroTexto" hidden="1">
          <a:extLst>
            <a:ext uri="{FF2B5EF4-FFF2-40B4-BE49-F238E27FC236}">
              <a16:creationId xmlns="" xmlns:a16="http://schemas.microsoft.com/office/drawing/2014/main" id="{011C48D1-FDD0-470A-B38E-96BB314786F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4" name="5 CuadroTexto" hidden="1">
          <a:extLst>
            <a:ext uri="{FF2B5EF4-FFF2-40B4-BE49-F238E27FC236}">
              <a16:creationId xmlns="" xmlns:a16="http://schemas.microsoft.com/office/drawing/2014/main" id="{339DE02A-FAFF-4304-B1CB-B18F86F0ECA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5" name="5 CuadroTexto" hidden="1">
          <a:extLst>
            <a:ext uri="{FF2B5EF4-FFF2-40B4-BE49-F238E27FC236}">
              <a16:creationId xmlns="" xmlns:a16="http://schemas.microsoft.com/office/drawing/2014/main" id="{0EAD0E00-2614-4728-9099-4C5A228C9A2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6" name="5 CuadroTexto" hidden="1">
          <a:extLst>
            <a:ext uri="{FF2B5EF4-FFF2-40B4-BE49-F238E27FC236}">
              <a16:creationId xmlns="" xmlns:a16="http://schemas.microsoft.com/office/drawing/2014/main" id="{FF7D279B-3620-4FD0-9B2E-D4090B5E359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7" name="5 CuadroTexto" hidden="1">
          <a:extLst>
            <a:ext uri="{FF2B5EF4-FFF2-40B4-BE49-F238E27FC236}">
              <a16:creationId xmlns="" xmlns:a16="http://schemas.microsoft.com/office/drawing/2014/main" id="{399FEB7A-3141-4F3B-ACF0-3BF04256FC8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8" name="5 CuadroTexto" hidden="1">
          <a:extLst>
            <a:ext uri="{FF2B5EF4-FFF2-40B4-BE49-F238E27FC236}">
              <a16:creationId xmlns="" xmlns:a16="http://schemas.microsoft.com/office/drawing/2014/main" id="{8E250BE0-E552-4EEE-9905-7AD7806A2F8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59" name="5 CuadroTexto" hidden="1">
          <a:extLst>
            <a:ext uri="{FF2B5EF4-FFF2-40B4-BE49-F238E27FC236}">
              <a16:creationId xmlns="" xmlns:a16="http://schemas.microsoft.com/office/drawing/2014/main" id="{C2B788BF-7B05-4FC8-839B-B0C2A75C060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0" name="5 CuadroTexto" hidden="1">
          <a:extLst>
            <a:ext uri="{FF2B5EF4-FFF2-40B4-BE49-F238E27FC236}">
              <a16:creationId xmlns="" xmlns:a16="http://schemas.microsoft.com/office/drawing/2014/main" id="{4D46C3C7-DBEF-4C17-9B35-2FD1969EA0F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1" name="5 CuadroTexto" hidden="1">
          <a:extLst>
            <a:ext uri="{FF2B5EF4-FFF2-40B4-BE49-F238E27FC236}">
              <a16:creationId xmlns="" xmlns:a16="http://schemas.microsoft.com/office/drawing/2014/main" id="{0E7896AE-81CF-4203-B15F-F16FC7AFBA3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2" name="5 CuadroTexto" hidden="1">
          <a:extLst>
            <a:ext uri="{FF2B5EF4-FFF2-40B4-BE49-F238E27FC236}">
              <a16:creationId xmlns="" xmlns:a16="http://schemas.microsoft.com/office/drawing/2014/main" id="{66989BC0-B36C-4826-94DE-15F231ACE4B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3" name="5 CuadroTexto" hidden="1">
          <a:extLst>
            <a:ext uri="{FF2B5EF4-FFF2-40B4-BE49-F238E27FC236}">
              <a16:creationId xmlns="" xmlns:a16="http://schemas.microsoft.com/office/drawing/2014/main" id="{BC564A68-D1D2-496A-BD92-C09647D55A8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4" name="5 CuadroTexto" hidden="1">
          <a:extLst>
            <a:ext uri="{FF2B5EF4-FFF2-40B4-BE49-F238E27FC236}">
              <a16:creationId xmlns="" xmlns:a16="http://schemas.microsoft.com/office/drawing/2014/main" id="{A196A8B0-8773-4B6D-A978-536E9F81A83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5" name="5 CuadroTexto" hidden="1">
          <a:extLst>
            <a:ext uri="{FF2B5EF4-FFF2-40B4-BE49-F238E27FC236}">
              <a16:creationId xmlns="" xmlns:a16="http://schemas.microsoft.com/office/drawing/2014/main" id="{1D6EB608-940D-483D-9BFC-F573711560E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6" name="5 CuadroTexto" hidden="1">
          <a:extLst>
            <a:ext uri="{FF2B5EF4-FFF2-40B4-BE49-F238E27FC236}">
              <a16:creationId xmlns="" xmlns:a16="http://schemas.microsoft.com/office/drawing/2014/main" id="{31836D89-379C-4879-84C5-83E6F3E67A0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7" name="5 CuadroTexto" hidden="1">
          <a:extLst>
            <a:ext uri="{FF2B5EF4-FFF2-40B4-BE49-F238E27FC236}">
              <a16:creationId xmlns="" xmlns:a16="http://schemas.microsoft.com/office/drawing/2014/main" id="{5C945111-6850-41F8-9533-462118D62E6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8" name="5 CuadroTexto" hidden="1">
          <a:extLst>
            <a:ext uri="{FF2B5EF4-FFF2-40B4-BE49-F238E27FC236}">
              <a16:creationId xmlns="" xmlns:a16="http://schemas.microsoft.com/office/drawing/2014/main" id="{67921889-CBA6-479C-885A-42459FB626D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69" name="5 CuadroTexto" hidden="1">
          <a:extLst>
            <a:ext uri="{FF2B5EF4-FFF2-40B4-BE49-F238E27FC236}">
              <a16:creationId xmlns="" xmlns:a16="http://schemas.microsoft.com/office/drawing/2014/main" id="{797A04DB-FE0E-459F-A968-1345E61278C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0" name="5 CuadroTexto" hidden="1">
          <a:extLst>
            <a:ext uri="{FF2B5EF4-FFF2-40B4-BE49-F238E27FC236}">
              <a16:creationId xmlns="" xmlns:a16="http://schemas.microsoft.com/office/drawing/2014/main" id="{5B026F97-9C40-40AB-B41F-421F58C484D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1" name="162 CuadroTexto" hidden="1">
          <a:extLst>
            <a:ext uri="{FF2B5EF4-FFF2-40B4-BE49-F238E27FC236}">
              <a16:creationId xmlns="" xmlns:a16="http://schemas.microsoft.com/office/drawing/2014/main" id="{5C004173-2A2A-4E88-882A-EC155B66225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2" name="2 CuadroTexto" hidden="1">
          <a:extLst>
            <a:ext uri="{FF2B5EF4-FFF2-40B4-BE49-F238E27FC236}">
              <a16:creationId xmlns="" xmlns:a16="http://schemas.microsoft.com/office/drawing/2014/main" id="{79C42F3C-C519-449E-AC41-0E60754FCD3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3" name="164 CuadroTexto" hidden="1">
          <a:extLst>
            <a:ext uri="{FF2B5EF4-FFF2-40B4-BE49-F238E27FC236}">
              <a16:creationId xmlns="" xmlns:a16="http://schemas.microsoft.com/office/drawing/2014/main" id="{156439E9-796D-4468-9CB5-852C9C3E476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4" name="2 CuadroTexto" hidden="1">
          <a:extLst>
            <a:ext uri="{FF2B5EF4-FFF2-40B4-BE49-F238E27FC236}">
              <a16:creationId xmlns="" xmlns:a16="http://schemas.microsoft.com/office/drawing/2014/main" id="{597AF5B5-CE26-4A50-A040-A03AB02E2DE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5" name="5 CuadroTexto" hidden="1">
          <a:extLst>
            <a:ext uri="{FF2B5EF4-FFF2-40B4-BE49-F238E27FC236}">
              <a16:creationId xmlns="" xmlns:a16="http://schemas.microsoft.com/office/drawing/2014/main" id="{17319E39-C79C-4E46-96BD-2239A4DF3F1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6" name="5 CuadroTexto" hidden="1">
          <a:extLst>
            <a:ext uri="{FF2B5EF4-FFF2-40B4-BE49-F238E27FC236}">
              <a16:creationId xmlns="" xmlns:a16="http://schemas.microsoft.com/office/drawing/2014/main" id="{A3DF9501-2BD9-431A-A6F6-C6829050A44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7" name="5 CuadroTexto" hidden="1">
          <a:extLst>
            <a:ext uri="{FF2B5EF4-FFF2-40B4-BE49-F238E27FC236}">
              <a16:creationId xmlns="" xmlns:a16="http://schemas.microsoft.com/office/drawing/2014/main" id="{8F3EDCAF-D056-4F50-8A94-C219A868C73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8" name="5 CuadroTexto" hidden="1">
          <a:extLst>
            <a:ext uri="{FF2B5EF4-FFF2-40B4-BE49-F238E27FC236}">
              <a16:creationId xmlns="" xmlns:a16="http://schemas.microsoft.com/office/drawing/2014/main" id="{CF927519-6708-44A1-8D93-CDCF396B43E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79" name="5 CuadroTexto" hidden="1">
          <a:extLst>
            <a:ext uri="{FF2B5EF4-FFF2-40B4-BE49-F238E27FC236}">
              <a16:creationId xmlns="" xmlns:a16="http://schemas.microsoft.com/office/drawing/2014/main" id="{E1563E5A-6926-4241-A4B2-CD290EAF2AA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0" name="5 CuadroTexto" hidden="1">
          <a:extLst>
            <a:ext uri="{FF2B5EF4-FFF2-40B4-BE49-F238E27FC236}">
              <a16:creationId xmlns="" xmlns:a16="http://schemas.microsoft.com/office/drawing/2014/main" id="{BCE6F6E1-BC14-44B0-A191-9F41A068197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1" name="5 CuadroTexto" hidden="1">
          <a:extLst>
            <a:ext uri="{FF2B5EF4-FFF2-40B4-BE49-F238E27FC236}">
              <a16:creationId xmlns="" xmlns:a16="http://schemas.microsoft.com/office/drawing/2014/main" id="{AE2C7257-8B4B-451E-A043-B98D365632B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2" name="5 CuadroTexto" hidden="1">
          <a:extLst>
            <a:ext uri="{FF2B5EF4-FFF2-40B4-BE49-F238E27FC236}">
              <a16:creationId xmlns="" xmlns:a16="http://schemas.microsoft.com/office/drawing/2014/main" id="{E5A3111E-A36D-44F8-A4D3-8B8CF38734D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3" name="5 CuadroTexto" hidden="1">
          <a:extLst>
            <a:ext uri="{FF2B5EF4-FFF2-40B4-BE49-F238E27FC236}">
              <a16:creationId xmlns="" xmlns:a16="http://schemas.microsoft.com/office/drawing/2014/main" id="{BFA87ED0-56B2-4640-B561-9AFCA1F97C4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4" name="5 CuadroTexto" hidden="1">
          <a:extLst>
            <a:ext uri="{FF2B5EF4-FFF2-40B4-BE49-F238E27FC236}">
              <a16:creationId xmlns="" xmlns:a16="http://schemas.microsoft.com/office/drawing/2014/main" id="{E297065C-02AD-4066-8226-C0505ABC19E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5" name="5 CuadroTexto" hidden="1">
          <a:extLst>
            <a:ext uri="{FF2B5EF4-FFF2-40B4-BE49-F238E27FC236}">
              <a16:creationId xmlns="" xmlns:a16="http://schemas.microsoft.com/office/drawing/2014/main" id="{9AF0F8FA-B337-478B-A2D6-64A0CDA51FA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6" name="5 CuadroTexto" hidden="1">
          <a:extLst>
            <a:ext uri="{FF2B5EF4-FFF2-40B4-BE49-F238E27FC236}">
              <a16:creationId xmlns="" xmlns:a16="http://schemas.microsoft.com/office/drawing/2014/main" id="{5BEFD14C-6DA8-409E-9E2C-904D89CEAF2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7" name="5 CuadroTexto" hidden="1">
          <a:extLst>
            <a:ext uri="{FF2B5EF4-FFF2-40B4-BE49-F238E27FC236}">
              <a16:creationId xmlns="" xmlns:a16="http://schemas.microsoft.com/office/drawing/2014/main" id="{0A4C511C-884F-41D9-B7F5-83E89097A65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8" name="5 CuadroTexto" hidden="1">
          <a:extLst>
            <a:ext uri="{FF2B5EF4-FFF2-40B4-BE49-F238E27FC236}">
              <a16:creationId xmlns="" xmlns:a16="http://schemas.microsoft.com/office/drawing/2014/main" id="{DE69D29D-D9D5-4DAE-84BC-81FED10012B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89" name="5 CuadroTexto" hidden="1">
          <a:extLst>
            <a:ext uri="{FF2B5EF4-FFF2-40B4-BE49-F238E27FC236}">
              <a16:creationId xmlns="" xmlns:a16="http://schemas.microsoft.com/office/drawing/2014/main" id="{B75E22B1-21B3-47BF-95AA-37E5D94C14F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0" name="5 CuadroTexto" hidden="1">
          <a:extLst>
            <a:ext uri="{FF2B5EF4-FFF2-40B4-BE49-F238E27FC236}">
              <a16:creationId xmlns="" xmlns:a16="http://schemas.microsoft.com/office/drawing/2014/main" id="{4D425873-B383-4BCB-99B0-B7887AC3046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1" name="182 CuadroTexto" hidden="1">
          <a:extLst>
            <a:ext uri="{FF2B5EF4-FFF2-40B4-BE49-F238E27FC236}">
              <a16:creationId xmlns="" xmlns:a16="http://schemas.microsoft.com/office/drawing/2014/main" id="{96EEA20F-47E6-4E7E-A65E-4362DDE28A2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2" name="183 CuadroTexto" hidden="1">
          <a:extLst>
            <a:ext uri="{FF2B5EF4-FFF2-40B4-BE49-F238E27FC236}">
              <a16:creationId xmlns="" xmlns:a16="http://schemas.microsoft.com/office/drawing/2014/main" id="{E59E4F14-18C5-4622-829E-EC9ED5F2646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3" name="5 CuadroTexto" hidden="1">
          <a:extLst>
            <a:ext uri="{FF2B5EF4-FFF2-40B4-BE49-F238E27FC236}">
              <a16:creationId xmlns="" xmlns:a16="http://schemas.microsoft.com/office/drawing/2014/main" id="{389C1539-279B-46F6-83F3-AD3FC9C117E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4" name="5 CuadroTexto" hidden="1">
          <a:extLst>
            <a:ext uri="{FF2B5EF4-FFF2-40B4-BE49-F238E27FC236}">
              <a16:creationId xmlns="" xmlns:a16="http://schemas.microsoft.com/office/drawing/2014/main" id="{886E8BB5-81D5-4DA0-975B-896616AE487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5" name="5 CuadroTexto" hidden="1">
          <a:extLst>
            <a:ext uri="{FF2B5EF4-FFF2-40B4-BE49-F238E27FC236}">
              <a16:creationId xmlns="" xmlns:a16="http://schemas.microsoft.com/office/drawing/2014/main" id="{C5C07A87-6EF2-48CA-B58C-C242D0A7D16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6" name="5 CuadroTexto" hidden="1">
          <a:extLst>
            <a:ext uri="{FF2B5EF4-FFF2-40B4-BE49-F238E27FC236}">
              <a16:creationId xmlns="" xmlns:a16="http://schemas.microsoft.com/office/drawing/2014/main" id="{D42F1F7D-F783-461F-8945-E5397D243C4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7" name="5 CuadroTexto" hidden="1">
          <a:extLst>
            <a:ext uri="{FF2B5EF4-FFF2-40B4-BE49-F238E27FC236}">
              <a16:creationId xmlns="" xmlns:a16="http://schemas.microsoft.com/office/drawing/2014/main" id="{3E98210E-1C8C-4E3E-AF6F-580D9816E87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8" name="5 CuadroTexto" hidden="1">
          <a:extLst>
            <a:ext uri="{FF2B5EF4-FFF2-40B4-BE49-F238E27FC236}">
              <a16:creationId xmlns="" xmlns:a16="http://schemas.microsoft.com/office/drawing/2014/main" id="{265C5F6C-586F-4ACC-9B26-09C51D3D5F6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499" name="5 CuadroTexto" hidden="1">
          <a:extLst>
            <a:ext uri="{FF2B5EF4-FFF2-40B4-BE49-F238E27FC236}">
              <a16:creationId xmlns="" xmlns:a16="http://schemas.microsoft.com/office/drawing/2014/main" id="{91D45736-03F5-43BC-A3D3-54D1AEE34A1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0" name="5 CuadroTexto" hidden="1">
          <a:extLst>
            <a:ext uri="{FF2B5EF4-FFF2-40B4-BE49-F238E27FC236}">
              <a16:creationId xmlns="" xmlns:a16="http://schemas.microsoft.com/office/drawing/2014/main" id="{41B79C4E-5720-41AE-8692-2D0C3DB2879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1" name="5 CuadroTexto" hidden="1">
          <a:extLst>
            <a:ext uri="{FF2B5EF4-FFF2-40B4-BE49-F238E27FC236}">
              <a16:creationId xmlns="" xmlns:a16="http://schemas.microsoft.com/office/drawing/2014/main" id="{6A7A4D0E-1D6B-485B-A936-373A624C6E6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2" name="5 CuadroTexto" hidden="1">
          <a:extLst>
            <a:ext uri="{FF2B5EF4-FFF2-40B4-BE49-F238E27FC236}">
              <a16:creationId xmlns="" xmlns:a16="http://schemas.microsoft.com/office/drawing/2014/main" id="{1785FC08-9603-4FC4-AEF8-83581FCA083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3" name="5 CuadroTexto" hidden="1">
          <a:extLst>
            <a:ext uri="{FF2B5EF4-FFF2-40B4-BE49-F238E27FC236}">
              <a16:creationId xmlns="" xmlns:a16="http://schemas.microsoft.com/office/drawing/2014/main" id="{179FA48D-88AE-49DB-845D-33FB38A79AC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4" name="5 CuadroTexto" hidden="1">
          <a:extLst>
            <a:ext uri="{FF2B5EF4-FFF2-40B4-BE49-F238E27FC236}">
              <a16:creationId xmlns="" xmlns:a16="http://schemas.microsoft.com/office/drawing/2014/main" id="{180247D7-401F-4E84-8296-2CF92EDBB54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5" name="5 CuadroTexto" hidden="1">
          <a:extLst>
            <a:ext uri="{FF2B5EF4-FFF2-40B4-BE49-F238E27FC236}">
              <a16:creationId xmlns="" xmlns:a16="http://schemas.microsoft.com/office/drawing/2014/main" id="{7891DE84-6A25-4294-87DA-535B38F0009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6" name="5 CuadroTexto" hidden="1">
          <a:extLst>
            <a:ext uri="{FF2B5EF4-FFF2-40B4-BE49-F238E27FC236}">
              <a16:creationId xmlns="" xmlns:a16="http://schemas.microsoft.com/office/drawing/2014/main" id="{05494994-C96D-4F2F-A34F-D9C12FC6615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7" name="5 CuadroTexto" hidden="1">
          <a:extLst>
            <a:ext uri="{FF2B5EF4-FFF2-40B4-BE49-F238E27FC236}">
              <a16:creationId xmlns="" xmlns:a16="http://schemas.microsoft.com/office/drawing/2014/main" id="{99497793-62AE-4110-9772-44E26ED0CC1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8" name="5 CuadroTexto" hidden="1">
          <a:extLst>
            <a:ext uri="{FF2B5EF4-FFF2-40B4-BE49-F238E27FC236}">
              <a16:creationId xmlns="" xmlns:a16="http://schemas.microsoft.com/office/drawing/2014/main" id="{F4086ECA-551A-4E55-8362-65322C6907E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09" name="5 CuadroTexto" hidden="1">
          <a:extLst>
            <a:ext uri="{FF2B5EF4-FFF2-40B4-BE49-F238E27FC236}">
              <a16:creationId xmlns="" xmlns:a16="http://schemas.microsoft.com/office/drawing/2014/main" id="{F935EF39-F1A7-418B-9DF6-604108D0893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0" name="5 CuadroTexto" hidden="1">
          <a:extLst>
            <a:ext uri="{FF2B5EF4-FFF2-40B4-BE49-F238E27FC236}">
              <a16:creationId xmlns="" xmlns:a16="http://schemas.microsoft.com/office/drawing/2014/main" id="{76A1D4AC-EC34-4745-8929-7EC59311AFE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1" name="5 CuadroTexto" hidden="1">
          <a:extLst>
            <a:ext uri="{FF2B5EF4-FFF2-40B4-BE49-F238E27FC236}">
              <a16:creationId xmlns="" xmlns:a16="http://schemas.microsoft.com/office/drawing/2014/main" id="{29D0B68F-026D-4B55-9D25-96B01072010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2" name="5 CuadroTexto" hidden="1">
          <a:extLst>
            <a:ext uri="{FF2B5EF4-FFF2-40B4-BE49-F238E27FC236}">
              <a16:creationId xmlns="" xmlns:a16="http://schemas.microsoft.com/office/drawing/2014/main" id="{A48B690E-7A98-47B3-9235-7EE14DAF295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3" name="5 CuadroTexto" hidden="1">
          <a:extLst>
            <a:ext uri="{FF2B5EF4-FFF2-40B4-BE49-F238E27FC236}">
              <a16:creationId xmlns="" xmlns:a16="http://schemas.microsoft.com/office/drawing/2014/main" id="{452FAA1C-CB25-4223-B605-30330AA5011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4" name="5 CuadroTexto" hidden="1">
          <a:extLst>
            <a:ext uri="{FF2B5EF4-FFF2-40B4-BE49-F238E27FC236}">
              <a16:creationId xmlns="" xmlns:a16="http://schemas.microsoft.com/office/drawing/2014/main" id="{DA2F0787-AF14-4BC2-A580-86223BC6D45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5" name="5 CuadroTexto" hidden="1">
          <a:extLst>
            <a:ext uri="{FF2B5EF4-FFF2-40B4-BE49-F238E27FC236}">
              <a16:creationId xmlns="" xmlns:a16="http://schemas.microsoft.com/office/drawing/2014/main" id="{4B57C716-3971-43F4-88A5-B31B9402104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6" name="5 CuadroTexto" hidden="1">
          <a:extLst>
            <a:ext uri="{FF2B5EF4-FFF2-40B4-BE49-F238E27FC236}">
              <a16:creationId xmlns="" xmlns:a16="http://schemas.microsoft.com/office/drawing/2014/main" id="{BE6E1881-1EC0-4674-8632-4441414A47C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7" name="5 CuadroTexto" hidden="1">
          <a:extLst>
            <a:ext uri="{FF2B5EF4-FFF2-40B4-BE49-F238E27FC236}">
              <a16:creationId xmlns="" xmlns:a16="http://schemas.microsoft.com/office/drawing/2014/main" id="{469EC5B8-BE1B-462B-8DFF-24661EB2845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8" name="5 CuadroTexto" hidden="1">
          <a:extLst>
            <a:ext uri="{FF2B5EF4-FFF2-40B4-BE49-F238E27FC236}">
              <a16:creationId xmlns="" xmlns:a16="http://schemas.microsoft.com/office/drawing/2014/main" id="{016CB4EB-3716-42FF-A959-F609E4C5D72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19" name="5 CuadroTexto" hidden="1">
          <a:extLst>
            <a:ext uri="{FF2B5EF4-FFF2-40B4-BE49-F238E27FC236}">
              <a16:creationId xmlns="" xmlns:a16="http://schemas.microsoft.com/office/drawing/2014/main" id="{E816F553-0BAF-4F8F-9903-54295A72534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0" name="5 CuadroTexto" hidden="1">
          <a:extLst>
            <a:ext uri="{FF2B5EF4-FFF2-40B4-BE49-F238E27FC236}">
              <a16:creationId xmlns="" xmlns:a16="http://schemas.microsoft.com/office/drawing/2014/main" id="{B1D8B7DC-4ED9-4539-83C3-5CF06F38027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1" name="5 CuadroTexto" hidden="1">
          <a:extLst>
            <a:ext uri="{FF2B5EF4-FFF2-40B4-BE49-F238E27FC236}">
              <a16:creationId xmlns="" xmlns:a16="http://schemas.microsoft.com/office/drawing/2014/main" id="{C0E42D22-D42F-463F-BBC4-3129AF7219B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2" name="5 CuadroTexto" hidden="1">
          <a:extLst>
            <a:ext uri="{FF2B5EF4-FFF2-40B4-BE49-F238E27FC236}">
              <a16:creationId xmlns="" xmlns:a16="http://schemas.microsoft.com/office/drawing/2014/main" id="{ABFB3354-A9E3-44B6-81D0-43948767284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3" name="5 CuadroTexto" hidden="1">
          <a:extLst>
            <a:ext uri="{FF2B5EF4-FFF2-40B4-BE49-F238E27FC236}">
              <a16:creationId xmlns="" xmlns:a16="http://schemas.microsoft.com/office/drawing/2014/main" id="{F30A59E1-C33A-46EA-9BD8-8D25ECC1F53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4" name="5 CuadroTexto" hidden="1">
          <a:extLst>
            <a:ext uri="{FF2B5EF4-FFF2-40B4-BE49-F238E27FC236}">
              <a16:creationId xmlns="" xmlns:a16="http://schemas.microsoft.com/office/drawing/2014/main" id="{33A7BE46-1678-4934-9C9C-C034CD8493B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5" name="2 CuadroTexto" hidden="1">
          <a:extLst>
            <a:ext uri="{FF2B5EF4-FFF2-40B4-BE49-F238E27FC236}">
              <a16:creationId xmlns="" xmlns:a16="http://schemas.microsoft.com/office/drawing/2014/main" id="{1103869A-AB14-41C9-BC30-5B1A19E8564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6" name="5 CuadroTexto" hidden="1">
          <a:extLst>
            <a:ext uri="{FF2B5EF4-FFF2-40B4-BE49-F238E27FC236}">
              <a16:creationId xmlns="" xmlns:a16="http://schemas.microsoft.com/office/drawing/2014/main" id="{E4762DE2-1259-4C75-8256-E7659041658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7" name="5 CuadroTexto" hidden="1">
          <a:extLst>
            <a:ext uri="{FF2B5EF4-FFF2-40B4-BE49-F238E27FC236}">
              <a16:creationId xmlns="" xmlns:a16="http://schemas.microsoft.com/office/drawing/2014/main" id="{80B4C754-8A85-4019-85FE-45BCE74ACFA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8" name="5 CuadroTexto" hidden="1">
          <a:extLst>
            <a:ext uri="{FF2B5EF4-FFF2-40B4-BE49-F238E27FC236}">
              <a16:creationId xmlns="" xmlns:a16="http://schemas.microsoft.com/office/drawing/2014/main" id="{3CDA4731-EBDB-428D-A9AF-25834C818E7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29" name="5 CuadroTexto" hidden="1">
          <a:extLst>
            <a:ext uri="{FF2B5EF4-FFF2-40B4-BE49-F238E27FC236}">
              <a16:creationId xmlns="" xmlns:a16="http://schemas.microsoft.com/office/drawing/2014/main" id="{1524D912-14C7-4E58-8833-525597A224D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0" name="5 CuadroTexto" hidden="1">
          <a:extLst>
            <a:ext uri="{FF2B5EF4-FFF2-40B4-BE49-F238E27FC236}">
              <a16:creationId xmlns="" xmlns:a16="http://schemas.microsoft.com/office/drawing/2014/main" id="{CE71136B-0C20-4997-A034-68088A2F4F9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1" name="5 CuadroTexto" hidden="1">
          <a:extLst>
            <a:ext uri="{FF2B5EF4-FFF2-40B4-BE49-F238E27FC236}">
              <a16:creationId xmlns="" xmlns:a16="http://schemas.microsoft.com/office/drawing/2014/main" id="{DB6E79E0-3BBD-411A-9D43-171BFD4160F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2" name="5 CuadroTexto" hidden="1">
          <a:extLst>
            <a:ext uri="{FF2B5EF4-FFF2-40B4-BE49-F238E27FC236}">
              <a16:creationId xmlns="" xmlns:a16="http://schemas.microsoft.com/office/drawing/2014/main" id="{D5D9B074-2A07-45C7-A935-736BEC904F3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3" name="5 CuadroTexto" hidden="1">
          <a:extLst>
            <a:ext uri="{FF2B5EF4-FFF2-40B4-BE49-F238E27FC236}">
              <a16:creationId xmlns="" xmlns:a16="http://schemas.microsoft.com/office/drawing/2014/main" id="{610B1ABE-E4F2-4E3A-A4D8-29317958D4B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4" name="5 CuadroTexto" hidden="1">
          <a:extLst>
            <a:ext uri="{FF2B5EF4-FFF2-40B4-BE49-F238E27FC236}">
              <a16:creationId xmlns="" xmlns:a16="http://schemas.microsoft.com/office/drawing/2014/main" id="{8656E2BF-BD32-489C-B5BF-5798F66C952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5" name="5 CuadroTexto" hidden="1">
          <a:extLst>
            <a:ext uri="{FF2B5EF4-FFF2-40B4-BE49-F238E27FC236}">
              <a16:creationId xmlns="" xmlns:a16="http://schemas.microsoft.com/office/drawing/2014/main" id="{145C6800-9724-47E4-A59F-38FE883F7B7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6" name="5 CuadroTexto" hidden="1">
          <a:extLst>
            <a:ext uri="{FF2B5EF4-FFF2-40B4-BE49-F238E27FC236}">
              <a16:creationId xmlns="" xmlns:a16="http://schemas.microsoft.com/office/drawing/2014/main" id="{5EFF45B7-2D72-4975-B772-262F2C28463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7" name="5 CuadroTexto" hidden="1">
          <a:extLst>
            <a:ext uri="{FF2B5EF4-FFF2-40B4-BE49-F238E27FC236}">
              <a16:creationId xmlns="" xmlns:a16="http://schemas.microsoft.com/office/drawing/2014/main" id="{7E0B3B6A-BC5B-4B1D-A966-4A9E919BE03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8" name="5 CuadroTexto" hidden="1">
          <a:extLst>
            <a:ext uri="{FF2B5EF4-FFF2-40B4-BE49-F238E27FC236}">
              <a16:creationId xmlns="" xmlns:a16="http://schemas.microsoft.com/office/drawing/2014/main" id="{44905C93-60B7-4772-AC81-9F4612E5F95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39" name="5 CuadroTexto" hidden="1">
          <a:extLst>
            <a:ext uri="{FF2B5EF4-FFF2-40B4-BE49-F238E27FC236}">
              <a16:creationId xmlns="" xmlns:a16="http://schemas.microsoft.com/office/drawing/2014/main" id="{7CFFF4F8-902C-4B87-AD9C-7CCA1784DA5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0" name="5 CuadroTexto" hidden="1">
          <a:extLst>
            <a:ext uri="{FF2B5EF4-FFF2-40B4-BE49-F238E27FC236}">
              <a16:creationId xmlns="" xmlns:a16="http://schemas.microsoft.com/office/drawing/2014/main" id="{D8830D36-D399-4479-9870-CB7C59E8567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1" name="5 CuadroTexto" hidden="1">
          <a:extLst>
            <a:ext uri="{FF2B5EF4-FFF2-40B4-BE49-F238E27FC236}">
              <a16:creationId xmlns="" xmlns:a16="http://schemas.microsoft.com/office/drawing/2014/main" id="{F1B63E88-DAE6-4404-A081-E09077FBEF9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2" name="5 CuadroTexto" hidden="1">
          <a:extLst>
            <a:ext uri="{FF2B5EF4-FFF2-40B4-BE49-F238E27FC236}">
              <a16:creationId xmlns="" xmlns:a16="http://schemas.microsoft.com/office/drawing/2014/main" id="{CE5A7527-CADA-485D-8334-FFC9C4ECA27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3" name="5 CuadroTexto" hidden="1">
          <a:extLst>
            <a:ext uri="{FF2B5EF4-FFF2-40B4-BE49-F238E27FC236}">
              <a16:creationId xmlns="" xmlns:a16="http://schemas.microsoft.com/office/drawing/2014/main" id="{CB3B2F88-00E2-4E1A-96CA-27B65EBF989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4" name="235 CuadroTexto" hidden="1">
          <a:extLst>
            <a:ext uri="{FF2B5EF4-FFF2-40B4-BE49-F238E27FC236}">
              <a16:creationId xmlns="" xmlns:a16="http://schemas.microsoft.com/office/drawing/2014/main" id="{ED5F1161-FB64-40C1-A9A2-9855C51D42F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5" name="2 CuadroTexto" hidden="1">
          <a:extLst>
            <a:ext uri="{FF2B5EF4-FFF2-40B4-BE49-F238E27FC236}">
              <a16:creationId xmlns="" xmlns:a16="http://schemas.microsoft.com/office/drawing/2014/main" id="{D966BDCE-E067-419B-9755-516F1BEA94D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6" name="237 CuadroTexto" hidden="1">
          <a:extLst>
            <a:ext uri="{FF2B5EF4-FFF2-40B4-BE49-F238E27FC236}">
              <a16:creationId xmlns="" xmlns:a16="http://schemas.microsoft.com/office/drawing/2014/main" id="{73FB979F-4B94-4FEA-A8DD-794F4DF3F71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7" name="2 CuadroTexto" hidden="1">
          <a:extLst>
            <a:ext uri="{FF2B5EF4-FFF2-40B4-BE49-F238E27FC236}">
              <a16:creationId xmlns="" xmlns:a16="http://schemas.microsoft.com/office/drawing/2014/main" id="{0544F68E-4493-4058-B4D6-02ADB8AB043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8" name="5 CuadroTexto" hidden="1">
          <a:extLst>
            <a:ext uri="{FF2B5EF4-FFF2-40B4-BE49-F238E27FC236}">
              <a16:creationId xmlns="" xmlns:a16="http://schemas.microsoft.com/office/drawing/2014/main" id="{F1441663-242A-4956-B57E-155C1CBEC96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49" name="5 CuadroTexto" hidden="1">
          <a:extLst>
            <a:ext uri="{FF2B5EF4-FFF2-40B4-BE49-F238E27FC236}">
              <a16:creationId xmlns="" xmlns:a16="http://schemas.microsoft.com/office/drawing/2014/main" id="{E51129E7-0CE9-4B73-925E-3BAF3B5595D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0" name="5 CuadroTexto" hidden="1">
          <a:extLst>
            <a:ext uri="{FF2B5EF4-FFF2-40B4-BE49-F238E27FC236}">
              <a16:creationId xmlns="" xmlns:a16="http://schemas.microsoft.com/office/drawing/2014/main" id="{95D9641E-DCAC-44A6-882D-865A5B73F2F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1" name="5 CuadroTexto" hidden="1">
          <a:extLst>
            <a:ext uri="{FF2B5EF4-FFF2-40B4-BE49-F238E27FC236}">
              <a16:creationId xmlns="" xmlns:a16="http://schemas.microsoft.com/office/drawing/2014/main" id="{93F39E4E-1331-479A-B019-81C789BED2D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2" name="5 CuadroTexto" hidden="1">
          <a:extLst>
            <a:ext uri="{FF2B5EF4-FFF2-40B4-BE49-F238E27FC236}">
              <a16:creationId xmlns="" xmlns:a16="http://schemas.microsoft.com/office/drawing/2014/main" id="{40943BB7-A6CA-46A5-A75A-A07F70297BE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3" name="5 CuadroTexto" hidden="1">
          <a:extLst>
            <a:ext uri="{FF2B5EF4-FFF2-40B4-BE49-F238E27FC236}">
              <a16:creationId xmlns="" xmlns:a16="http://schemas.microsoft.com/office/drawing/2014/main" id="{5F79B7EF-243E-4B91-A2B2-7F951EDD12C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4" name="5 CuadroTexto" hidden="1">
          <a:extLst>
            <a:ext uri="{FF2B5EF4-FFF2-40B4-BE49-F238E27FC236}">
              <a16:creationId xmlns="" xmlns:a16="http://schemas.microsoft.com/office/drawing/2014/main" id="{508E8D33-5661-4E3D-BEC9-9B33D517184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5" name="5 CuadroTexto" hidden="1">
          <a:extLst>
            <a:ext uri="{FF2B5EF4-FFF2-40B4-BE49-F238E27FC236}">
              <a16:creationId xmlns="" xmlns:a16="http://schemas.microsoft.com/office/drawing/2014/main" id="{0D2043CB-E9EA-471E-85C8-A5B5C70C96C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6" name="5 CuadroTexto" hidden="1">
          <a:extLst>
            <a:ext uri="{FF2B5EF4-FFF2-40B4-BE49-F238E27FC236}">
              <a16:creationId xmlns="" xmlns:a16="http://schemas.microsoft.com/office/drawing/2014/main" id="{78388972-DDED-4E8B-AE5A-08B69D948C3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7" name="5 CuadroTexto" hidden="1">
          <a:extLst>
            <a:ext uri="{FF2B5EF4-FFF2-40B4-BE49-F238E27FC236}">
              <a16:creationId xmlns="" xmlns:a16="http://schemas.microsoft.com/office/drawing/2014/main" id="{0F0CCE16-478C-4B41-AA19-35B233BDFAF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8" name="5 CuadroTexto" hidden="1">
          <a:extLst>
            <a:ext uri="{FF2B5EF4-FFF2-40B4-BE49-F238E27FC236}">
              <a16:creationId xmlns="" xmlns:a16="http://schemas.microsoft.com/office/drawing/2014/main" id="{BB48252D-E1C9-4B1A-AC26-69EF010F98D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59" name="5 CuadroTexto" hidden="1">
          <a:extLst>
            <a:ext uri="{FF2B5EF4-FFF2-40B4-BE49-F238E27FC236}">
              <a16:creationId xmlns="" xmlns:a16="http://schemas.microsoft.com/office/drawing/2014/main" id="{686BD09F-4EEE-49DE-B57E-8260A47529A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0" name="5 CuadroTexto" hidden="1">
          <a:extLst>
            <a:ext uri="{FF2B5EF4-FFF2-40B4-BE49-F238E27FC236}">
              <a16:creationId xmlns="" xmlns:a16="http://schemas.microsoft.com/office/drawing/2014/main" id="{C407C219-A401-4175-A7F1-E81FFC2383E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1" name="5 CuadroTexto" hidden="1">
          <a:extLst>
            <a:ext uri="{FF2B5EF4-FFF2-40B4-BE49-F238E27FC236}">
              <a16:creationId xmlns="" xmlns:a16="http://schemas.microsoft.com/office/drawing/2014/main" id="{B4CA71BA-DAF9-4369-B5A8-7812499F90E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2" name="5 CuadroTexto" hidden="1">
          <a:extLst>
            <a:ext uri="{FF2B5EF4-FFF2-40B4-BE49-F238E27FC236}">
              <a16:creationId xmlns="" xmlns:a16="http://schemas.microsoft.com/office/drawing/2014/main" id="{88D99791-D434-4798-92D9-44F1BC0E86A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3" name="5 CuadroTexto" hidden="1">
          <a:extLst>
            <a:ext uri="{FF2B5EF4-FFF2-40B4-BE49-F238E27FC236}">
              <a16:creationId xmlns="" xmlns:a16="http://schemas.microsoft.com/office/drawing/2014/main" id="{D2309701-30FD-4150-BF44-FF8B485A501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4" name="220 CuadroTexto" hidden="1">
          <a:extLst>
            <a:ext uri="{FF2B5EF4-FFF2-40B4-BE49-F238E27FC236}">
              <a16:creationId xmlns="" xmlns:a16="http://schemas.microsoft.com/office/drawing/2014/main" id="{5D073369-8C3E-48F3-94F5-E5B93E2C738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5" name="3 CuadroTexto" hidden="1">
          <a:extLst>
            <a:ext uri="{FF2B5EF4-FFF2-40B4-BE49-F238E27FC236}">
              <a16:creationId xmlns="" xmlns:a16="http://schemas.microsoft.com/office/drawing/2014/main" id="{D3DB7607-BD65-4001-99BD-636F3E00E51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6" name="5 CuadroTexto" hidden="1">
          <a:extLst>
            <a:ext uri="{FF2B5EF4-FFF2-40B4-BE49-F238E27FC236}">
              <a16:creationId xmlns="" xmlns:a16="http://schemas.microsoft.com/office/drawing/2014/main" id="{D946520A-213C-44C4-813B-3F7113162EF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7" name="5 CuadroTexto" hidden="1">
          <a:extLst>
            <a:ext uri="{FF2B5EF4-FFF2-40B4-BE49-F238E27FC236}">
              <a16:creationId xmlns="" xmlns:a16="http://schemas.microsoft.com/office/drawing/2014/main" id="{2646E160-3021-46CA-8E5C-8A7826774B7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8" name="224 CuadroTexto" hidden="1">
          <a:extLst>
            <a:ext uri="{FF2B5EF4-FFF2-40B4-BE49-F238E27FC236}">
              <a16:creationId xmlns="" xmlns:a16="http://schemas.microsoft.com/office/drawing/2014/main" id="{3E4FDB71-B740-4281-BDD1-17A6FFFBAFA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69" name="5 CuadroTexto" hidden="1">
          <a:extLst>
            <a:ext uri="{FF2B5EF4-FFF2-40B4-BE49-F238E27FC236}">
              <a16:creationId xmlns="" xmlns:a16="http://schemas.microsoft.com/office/drawing/2014/main" id="{44D7B93B-2FAB-4BF7-82B7-28CC85BF539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0" name="5 CuadroTexto" hidden="1">
          <a:extLst>
            <a:ext uri="{FF2B5EF4-FFF2-40B4-BE49-F238E27FC236}">
              <a16:creationId xmlns="" xmlns:a16="http://schemas.microsoft.com/office/drawing/2014/main" id="{AE3E0889-ECB7-4446-9B05-FC53CAD336A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1" name="5 CuadroTexto" hidden="1">
          <a:extLst>
            <a:ext uri="{FF2B5EF4-FFF2-40B4-BE49-F238E27FC236}">
              <a16:creationId xmlns="" xmlns:a16="http://schemas.microsoft.com/office/drawing/2014/main" id="{93CDE501-5BF6-4EE3-971F-6A32B540652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2" name="5 CuadroTexto" hidden="1">
          <a:extLst>
            <a:ext uri="{FF2B5EF4-FFF2-40B4-BE49-F238E27FC236}">
              <a16:creationId xmlns="" xmlns:a16="http://schemas.microsoft.com/office/drawing/2014/main" id="{A7A7C8F2-33E4-4B80-AB23-AAD1981144E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3" name="5 CuadroTexto" hidden="1">
          <a:extLst>
            <a:ext uri="{FF2B5EF4-FFF2-40B4-BE49-F238E27FC236}">
              <a16:creationId xmlns="" xmlns:a16="http://schemas.microsoft.com/office/drawing/2014/main" id="{8E7FE3E7-CBB1-496C-88DB-AFE6BC36E24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4" name="5 CuadroTexto" hidden="1">
          <a:extLst>
            <a:ext uri="{FF2B5EF4-FFF2-40B4-BE49-F238E27FC236}">
              <a16:creationId xmlns="" xmlns:a16="http://schemas.microsoft.com/office/drawing/2014/main" id="{65245625-BA4E-4030-8731-1F2EF9A7060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5" name="5 CuadroTexto" hidden="1">
          <a:extLst>
            <a:ext uri="{FF2B5EF4-FFF2-40B4-BE49-F238E27FC236}">
              <a16:creationId xmlns="" xmlns:a16="http://schemas.microsoft.com/office/drawing/2014/main" id="{0114BAC4-4F11-43AE-BE65-FB5C343BB54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6" name="5 CuadroTexto" hidden="1">
          <a:extLst>
            <a:ext uri="{FF2B5EF4-FFF2-40B4-BE49-F238E27FC236}">
              <a16:creationId xmlns="" xmlns:a16="http://schemas.microsoft.com/office/drawing/2014/main" id="{13E9E364-41EC-408A-A00B-5E6A0D0627E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7" name="5 CuadroTexto" hidden="1">
          <a:extLst>
            <a:ext uri="{FF2B5EF4-FFF2-40B4-BE49-F238E27FC236}">
              <a16:creationId xmlns="" xmlns:a16="http://schemas.microsoft.com/office/drawing/2014/main" id="{C0D4BFC5-BCA6-4FC7-89FC-FF93085DCC5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8" name="5 CuadroTexto" hidden="1">
          <a:extLst>
            <a:ext uri="{FF2B5EF4-FFF2-40B4-BE49-F238E27FC236}">
              <a16:creationId xmlns="" xmlns:a16="http://schemas.microsoft.com/office/drawing/2014/main" id="{4A9F7BD4-C5B7-47FB-B1E2-F1B884469AA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79" name="5 CuadroTexto" hidden="1">
          <a:extLst>
            <a:ext uri="{FF2B5EF4-FFF2-40B4-BE49-F238E27FC236}">
              <a16:creationId xmlns="" xmlns:a16="http://schemas.microsoft.com/office/drawing/2014/main" id="{A872ACD1-9FB6-4B66-AEC9-E661283E9D3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0" name="5 CuadroTexto" hidden="1">
          <a:extLst>
            <a:ext uri="{FF2B5EF4-FFF2-40B4-BE49-F238E27FC236}">
              <a16:creationId xmlns="" xmlns:a16="http://schemas.microsoft.com/office/drawing/2014/main" id="{9F204863-41C0-49E9-98C3-39C2D44B681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1" name="5 CuadroTexto" hidden="1">
          <a:extLst>
            <a:ext uri="{FF2B5EF4-FFF2-40B4-BE49-F238E27FC236}">
              <a16:creationId xmlns="" xmlns:a16="http://schemas.microsoft.com/office/drawing/2014/main" id="{F492E9FD-6E98-496A-BA01-25EF386822B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2" name="5 CuadroTexto" hidden="1">
          <a:extLst>
            <a:ext uri="{FF2B5EF4-FFF2-40B4-BE49-F238E27FC236}">
              <a16:creationId xmlns="" xmlns:a16="http://schemas.microsoft.com/office/drawing/2014/main" id="{4351A491-8A47-4CDB-BDDB-6F019F66D81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3" name="5 CuadroTexto" hidden="1">
          <a:extLst>
            <a:ext uri="{FF2B5EF4-FFF2-40B4-BE49-F238E27FC236}">
              <a16:creationId xmlns="" xmlns:a16="http://schemas.microsoft.com/office/drawing/2014/main" id="{1A8B0998-C380-4708-B18B-2E93E8E55DB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4" name="5 CuadroTexto" hidden="1">
          <a:extLst>
            <a:ext uri="{FF2B5EF4-FFF2-40B4-BE49-F238E27FC236}">
              <a16:creationId xmlns="" xmlns:a16="http://schemas.microsoft.com/office/drawing/2014/main" id="{A5DF9FE1-5E1F-4A45-855C-CE437CB257D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5" name="5 CuadroTexto" hidden="1">
          <a:extLst>
            <a:ext uri="{FF2B5EF4-FFF2-40B4-BE49-F238E27FC236}">
              <a16:creationId xmlns="" xmlns:a16="http://schemas.microsoft.com/office/drawing/2014/main" id="{19AC1B57-D7B4-43B6-AEC9-A5409C057B3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6" name="5 CuadroTexto" hidden="1">
          <a:extLst>
            <a:ext uri="{FF2B5EF4-FFF2-40B4-BE49-F238E27FC236}">
              <a16:creationId xmlns="" xmlns:a16="http://schemas.microsoft.com/office/drawing/2014/main" id="{391DC190-BDC6-48AF-97D9-C98784F9CC4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7" name="5 CuadroTexto" hidden="1">
          <a:extLst>
            <a:ext uri="{FF2B5EF4-FFF2-40B4-BE49-F238E27FC236}">
              <a16:creationId xmlns="" xmlns:a16="http://schemas.microsoft.com/office/drawing/2014/main" id="{32951684-9C8E-46C5-90B9-31BD7E73B6C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8" name="5 CuadroTexto" hidden="1">
          <a:extLst>
            <a:ext uri="{FF2B5EF4-FFF2-40B4-BE49-F238E27FC236}">
              <a16:creationId xmlns="" xmlns:a16="http://schemas.microsoft.com/office/drawing/2014/main" id="{D6C72F9A-0FF1-4BC1-AAC1-BBB21DDFAC9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89" name="5 CuadroTexto" hidden="1">
          <a:extLst>
            <a:ext uri="{FF2B5EF4-FFF2-40B4-BE49-F238E27FC236}">
              <a16:creationId xmlns="" xmlns:a16="http://schemas.microsoft.com/office/drawing/2014/main" id="{7B6BB2AA-FB0B-4758-AB7B-42DE8FF1445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0" name="5 CuadroTexto" hidden="1">
          <a:extLst>
            <a:ext uri="{FF2B5EF4-FFF2-40B4-BE49-F238E27FC236}">
              <a16:creationId xmlns="" xmlns:a16="http://schemas.microsoft.com/office/drawing/2014/main" id="{6CCD2B73-A06F-4950-92D8-4F37213DE25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1" name="5 CuadroTexto" hidden="1">
          <a:extLst>
            <a:ext uri="{FF2B5EF4-FFF2-40B4-BE49-F238E27FC236}">
              <a16:creationId xmlns="" xmlns:a16="http://schemas.microsoft.com/office/drawing/2014/main" id="{DD120CC7-1876-4B98-B4BF-9144C78A6DB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2" name="5 CuadroTexto" hidden="1">
          <a:extLst>
            <a:ext uri="{FF2B5EF4-FFF2-40B4-BE49-F238E27FC236}">
              <a16:creationId xmlns="" xmlns:a16="http://schemas.microsoft.com/office/drawing/2014/main" id="{F7A416A9-D102-4A15-947F-B9A3A751F26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3" name="5 CuadroTexto" hidden="1">
          <a:extLst>
            <a:ext uri="{FF2B5EF4-FFF2-40B4-BE49-F238E27FC236}">
              <a16:creationId xmlns="" xmlns:a16="http://schemas.microsoft.com/office/drawing/2014/main" id="{CEC67196-ABEE-4113-A59E-E759F2457D2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4" name="5 CuadroTexto" hidden="1">
          <a:extLst>
            <a:ext uri="{FF2B5EF4-FFF2-40B4-BE49-F238E27FC236}">
              <a16:creationId xmlns="" xmlns:a16="http://schemas.microsoft.com/office/drawing/2014/main" id="{74612502-4B94-466F-8FF3-45DCF74FE4F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5" name="5 CuadroTexto" hidden="1">
          <a:extLst>
            <a:ext uri="{FF2B5EF4-FFF2-40B4-BE49-F238E27FC236}">
              <a16:creationId xmlns="" xmlns:a16="http://schemas.microsoft.com/office/drawing/2014/main" id="{E5AA5BC8-CFE9-4778-B231-885FAE3B8F1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6" name="5 CuadroTexto" hidden="1">
          <a:extLst>
            <a:ext uri="{FF2B5EF4-FFF2-40B4-BE49-F238E27FC236}">
              <a16:creationId xmlns="" xmlns:a16="http://schemas.microsoft.com/office/drawing/2014/main" id="{3132CF8B-ED06-4CE7-A275-ED4560A0AC5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7" name="5 CuadroTexto" hidden="1">
          <a:extLst>
            <a:ext uri="{FF2B5EF4-FFF2-40B4-BE49-F238E27FC236}">
              <a16:creationId xmlns="" xmlns:a16="http://schemas.microsoft.com/office/drawing/2014/main" id="{1179ED30-901A-44BD-95AC-3B647A9CE09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8" name="2 CuadroTexto" hidden="1">
          <a:extLst>
            <a:ext uri="{FF2B5EF4-FFF2-40B4-BE49-F238E27FC236}">
              <a16:creationId xmlns="" xmlns:a16="http://schemas.microsoft.com/office/drawing/2014/main" id="{4D24A816-A9E6-43E0-91C2-DC20887712D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599" name="5 CuadroTexto" hidden="1">
          <a:extLst>
            <a:ext uri="{FF2B5EF4-FFF2-40B4-BE49-F238E27FC236}">
              <a16:creationId xmlns="" xmlns:a16="http://schemas.microsoft.com/office/drawing/2014/main" id="{67C43137-7DDC-4F05-A40F-F0820CF2672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0" name="5 CuadroTexto" hidden="1">
          <a:extLst>
            <a:ext uri="{FF2B5EF4-FFF2-40B4-BE49-F238E27FC236}">
              <a16:creationId xmlns="" xmlns:a16="http://schemas.microsoft.com/office/drawing/2014/main" id="{DFA7BDD3-3FBE-4ED1-A488-5738010D542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1" name="5 CuadroTexto" hidden="1">
          <a:extLst>
            <a:ext uri="{FF2B5EF4-FFF2-40B4-BE49-F238E27FC236}">
              <a16:creationId xmlns="" xmlns:a16="http://schemas.microsoft.com/office/drawing/2014/main" id="{B3F89DD4-6BF4-4D77-AE4C-C6D22D502A6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2" name="5 CuadroTexto" hidden="1">
          <a:extLst>
            <a:ext uri="{FF2B5EF4-FFF2-40B4-BE49-F238E27FC236}">
              <a16:creationId xmlns="" xmlns:a16="http://schemas.microsoft.com/office/drawing/2014/main" id="{FAEEE146-A4B5-42B7-88AB-2A0E243F476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3" name="5 CuadroTexto" hidden="1">
          <a:extLst>
            <a:ext uri="{FF2B5EF4-FFF2-40B4-BE49-F238E27FC236}">
              <a16:creationId xmlns="" xmlns:a16="http://schemas.microsoft.com/office/drawing/2014/main" id="{7175D106-D537-45AD-9B30-7CB3C60B194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4" name="5 CuadroTexto" hidden="1">
          <a:extLst>
            <a:ext uri="{FF2B5EF4-FFF2-40B4-BE49-F238E27FC236}">
              <a16:creationId xmlns="" xmlns:a16="http://schemas.microsoft.com/office/drawing/2014/main" id="{1FAF9851-0776-454D-8812-9C73E2CED05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5" name="5 CuadroTexto" hidden="1">
          <a:extLst>
            <a:ext uri="{FF2B5EF4-FFF2-40B4-BE49-F238E27FC236}">
              <a16:creationId xmlns="" xmlns:a16="http://schemas.microsoft.com/office/drawing/2014/main" id="{A510E66A-3C36-4394-9EA2-945BD85A701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6" name="5 CuadroTexto" hidden="1">
          <a:extLst>
            <a:ext uri="{FF2B5EF4-FFF2-40B4-BE49-F238E27FC236}">
              <a16:creationId xmlns="" xmlns:a16="http://schemas.microsoft.com/office/drawing/2014/main" id="{6CA67D56-3122-4D28-AF7D-E9A71C1BBDD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7" name="5 CuadroTexto" hidden="1">
          <a:extLst>
            <a:ext uri="{FF2B5EF4-FFF2-40B4-BE49-F238E27FC236}">
              <a16:creationId xmlns="" xmlns:a16="http://schemas.microsoft.com/office/drawing/2014/main" id="{2056DB19-18EC-4EE9-B5DA-6AF0545EF0F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8" name="5 CuadroTexto" hidden="1">
          <a:extLst>
            <a:ext uri="{FF2B5EF4-FFF2-40B4-BE49-F238E27FC236}">
              <a16:creationId xmlns="" xmlns:a16="http://schemas.microsoft.com/office/drawing/2014/main" id="{B8B963BE-1A1F-41D1-B280-8B4B1E45265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09" name="5 CuadroTexto" hidden="1">
          <a:extLst>
            <a:ext uri="{FF2B5EF4-FFF2-40B4-BE49-F238E27FC236}">
              <a16:creationId xmlns="" xmlns:a16="http://schemas.microsoft.com/office/drawing/2014/main" id="{E1B8CB62-EF72-4EAB-B57B-A2D44AECA62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0" name="5 CuadroTexto" hidden="1">
          <a:extLst>
            <a:ext uri="{FF2B5EF4-FFF2-40B4-BE49-F238E27FC236}">
              <a16:creationId xmlns="" xmlns:a16="http://schemas.microsoft.com/office/drawing/2014/main" id="{B40DFC89-0DFE-4135-9495-2805B0BB4FC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1" name="5 CuadroTexto" hidden="1">
          <a:extLst>
            <a:ext uri="{FF2B5EF4-FFF2-40B4-BE49-F238E27FC236}">
              <a16:creationId xmlns="" xmlns:a16="http://schemas.microsoft.com/office/drawing/2014/main" id="{C36C18AE-561C-476C-B544-BF39ACF4587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2" name="5 CuadroTexto" hidden="1">
          <a:extLst>
            <a:ext uri="{FF2B5EF4-FFF2-40B4-BE49-F238E27FC236}">
              <a16:creationId xmlns="" xmlns:a16="http://schemas.microsoft.com/office/drawing/2014/main" id="{A777DCFA-9824-4831-9385-96F6F7787D4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3" name="5 CuadroTexto" hidden="1">
          <a:extLst>
            <a:ext uri="{FF2B5EF4-FFF2-40B4-BE49-F238E27FC236}">
              <a16:creationId xmlns="" xmlns:a16="http://schemas.microsoft.com/office/drawing/2014/main" id="{33A72122-4EC1-41A2-BBA1-F46697911D3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4" name="5 CuadroTexto" hidden="1">
          <a:extLst>
            <a:ext uri="{FF2B5EF4-FFF2-40B4-BE49-F238E27FC236}">
              <a16:creationId xmlns="" xmlns:a16="http://schemas.microsoft.com/office/drawing/2014/main" id="{010A271F-EE22-48C2-B1F3-7522950D620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5" name="5 CuadroTexto" hidden="1">
          <a:extLst>
            <a:ext uri="{FF2B5EF4-FFF2-40B4-BE49-F238E27FC236}">
              <a16:creationId xmlns="" xmlns:a16="http://schemas.microsoft.com/office/drawing/2014/main" id="{00EF4775-783E-47C1-BAF4-1FF65E14362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6" name="5 CuadroTexto" hidden="1">
          <a:extLst>
            <a:ext uri="{FF2B5EF4-FFF2-40B4-BE49-F238E27FC236}">
              <a16:creationId xmlns="" xmlns:a16="http://schemas.microsoft.com/office/drawing/2014/main" id="{DA561046-EA1A-4D45-B21E-3B258083C2D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7" name="103 CuadroTexto" hidden="1">
          <a:extLst>
            <a:ext uri="{FF2B5EF4-FFF2-40B4-BE49-F238E27FC236}">
              <a16:creationId xmlns="" xmlns:a16="http://schemas.microsoft.com/office/drawing/2014/main" id="{C076926A-FC95-4512-AEA9-623C029D398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8" name="2 CuadroTexto" hidden="1">
          <a:extLst>
            <a:ext uri="{FF2B5EF4-FFF2-40B4-BE49-F238E27FC236}">
              <a16:creationId xmlns="" xmlns:a16="http://schemas.microsoft.com/office/drawing/2014/main" id="{E1BD5F0F-B5DD-4208-9557-1516E5800F3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19" name="106 CuadroTexto" hidden="1">
          <a:extLst>
            <a:ext uri="{FF2B5EF4-FFF2-40B4-BE49-F238E27FC236}">
              <a16:creationId xmlns="" xmlns:a16="http://schemas.microsoft.com/office/drawing/2014/main" id="{A673A4B0-7A5D-44C8-B7FC-24ACB4E2972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0" name="2 CuadroTexto" hidden="1">
          <a:extLst>
            <a:ext uri="{FF2B5EF4-FFF2-40B4-BE49-F238E27FC236}">
              <a16:creationId xmlns="" xmlns:a16="http://schemas.microsoft.com/office/drawing/2014/main" id="{D5468689-1543-4AAA-AC9C-3302B45F033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1" name="5 CuadroTexto" hidden="1">
          <a:extLst>
            <a:ext uri="{FF2B5EF4-FFF2-40B4-BE49-F238E27FC236}">
              <a16:creationId xmlns="" xmlns:a16="http://schemas.microsoft.com/office/drawing/2014/main" id="{8DBF432B-B6B2-4E51-A2AC-CE27FF123A0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2" name="5 CuadroTexto" hidden="1">
          <a:extLst>
            <a:ext uri="{FF2B5EF4-FFF2-40B4-BE49-F238E27FC236}">
              <a16:creationId xmlns="" xmlns:a16="http://schemas.microsoft.com/office/drawing/2014/main" id="{CA74BA19-9FF7-4898-BD03-B2BD7822ADD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3" name="5 CuadroTexto" hidden="1">
          <a:extLst>
            <a:ext uri="{FF2B5EF4-FFF2-40B4-BE49-F238E27FC236}">
              <a16:creationId xmlns="" xmlns:a16="http://schemas.microsoft.com/office/drawing/2014/main" id="{1C7DBF64-45BE-44CC-9324-92A9BFF5F25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4" name="5 CuadroTexto" hidden="1">
          <a:extLst>
            <a:ext uri="{FF2B5EF4-FFF2-40B4-BE49-F238E27FC236}">
              <a16:creationId xmlns="" xmlns:a16="http://schemas.microsoft.com/office/drawing/2014/main" id="{D7E5446B-1B4C-4F1C-B3B8-92C8125867E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5" name="5 CuadroTexto" hidden="1">
          <a:extLst>
            <a:ext uri="{FF2B5EF4-FFF2-40B4-BE49-F238E27FC236}">
              <a16:creationId xmlns="" xmlns:a16="http://schemas.microsoft.com/office/drawing/2014/main" id="{1F140279-9C7C-4DBD-B3CB-BEE1FF0859B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6" name="5 CuadroTexto" hidden="1">
          <a:extLst>
            <a:ext uri="{FF2B5EF4-FFF2-40B4-BE49-F238E27FC236}">
              <a16:creationId xmlns="" xmlns:a16="http://schemas.microsoft.com/office/drawing/2014/main" id="{DB192FF6-8F64-4A5E-BE95-F8B43BEEBD4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7" name="5 CuadroTexto" hidden="1">
          <a:extLst>
            <a:ext uri="{FF2B5EF4-FFF2-40B4-BE49-F238E27FC236}">
              <a16:creationId xmlns="" xmlns:a16="http://schemas.microsoft.com/office/drawing/2014/main" id="{F78C802B-6F97-4420-975B-B1F07C90D05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8" name="5 CuadroTexto" hidden="1">
          <a:extLst>
            <a:ext uri="{FF2B5EF4-FFF2-40B4-BE49-F238E27FC236}">
              <a16:creationId xmlns="" xmlns:a16="http://schemas.microsoft.com/office/drawing/2014/main" id="{1512ED41-4436-4C7B-8500-3F1BB845DF6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29" name="5 CuadroTexto" hidden="1">
          <a:extLst>
            <a:ext uri="{FF2B5EF4-FFF2-40B4-BE49-F238E27FC236}">
              <a16:creationId xmlns="" xmlns:a16="http://schemas.microsoft.com/office/drawing/2014/main" id="{518C2DB7-E1DA-459C-B6A8-6A3F24BD341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30" name="5 CuadroTexto" hidden="1">
          <a:extLst>
            <a:ext uri="{FF2B5EF4-FFF2-40B4-BE49-F238E27FC236}">
              <a16:creationId xmlns="" xmlns:a16="http://schemas.microsoft.com/office/drawing/2014/main" id="{416C411E-B5D5-43F7-82E0-3DD564F9EE4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31" name="5 CuadroTexto" hidden="1">
          <a:extLst>
            <a:ext uri="{FF2B5EF4-FFF2-40B4-BE49-F238E27FC236}">
              <a16:creationId xmlns="" xmlns:a16="http://schemas.microsoft.com/office/drawing/2014/main" id="{BCC197E2-1DD7-4499-B72B-B526EAB133E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32" name="5 CuadroTexto" hidden="1">
          <a:extLst>
            <a:ext uri="{FF2B5EF4-FFF2-40B4-BE49-F238E27FC236}">
              <a16:creationId xmlns="" xmlns:a16="http://schemas.microsoft.com/office/drawing/2014/main" id="{37FE8C98-A2A6-4F9F-8EC6-08B25C63A9F1}"/>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33" name="5 CuadroTexto" hidden="1">
          <a:extLst>
            <a:ext uri="{FF2B5EF4-FFF2-40B4-BE49-F238E27FC236}">
              <a16:creationId xmlns="" xmlns:a16="http://schemas.microsoft.com/office/drawing/2014/main" id="{1655D051-6B17-412D-BE8F-D75BEF74378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34" name="5 CuadroTexto" hidden="1">
          <a:extLst>
            <a:ext uri="{FF2B5EF4-FFF2-40B4-BE49-F238E27FC236}">
              <a16:creationId xmlns="" xmlns:a16="http://schemas.microsoft.com/office/drawing/2014/main" id="{A9C9AE6E-FF00-4867-81C1-2ACB2552711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35" name="5 CuadroTexto" hidden="1">
          <a:extLst>
            <a:ext uri="{FF2B5EF4-FFF2-40B4-BE49-F238E27FC236}">
              <a16:creationId xmlns="" xmlns:a16="http://schemas.microsoft.com/office/drawing/2014/main" id="{4D8E3AC3-4680-411E-A8C0-E35457B418B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638175</xdr:colOff>
      <xdr:row>1358</xdr:row>
      <xdr:rowOff>0</xdr:rowOff>
    </xdr:from>
    <xdr:ext cx="184731" cy="264560"/>
    <xdr:sp macro="" textlink="">
      <xdr:nvSpPr>
        <xdr:cNvPr id="5636" name="5 CuadroTexto" hidden="1">
          <a:extLst>
            <a:ext uri="{FF2B5EF4-FFF2-40B4-BE49-F238E27FC236}">
              <a16:creationId xmlns="" xmlns:a16="http://schemas.microsoft.com/office/drawing/2014/main" id="{682A7109-EBB0-426F-A5A7-2F0C1D44C49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0</xdr:col>
      <xdr:colOff>647700</xdr:colOff>
      <xdr:row>1358</xdr:row>
      <xdr:rowOff>0</xdr:rowOff>
    </xdr:from>
    <xdr:ext cx="184731" cy="264560"/>
    <xdr:sp macro="" textlink="">
      <xdr:nvSpPr>
        <xdr:cNvPr id="5637" name="1 CuadroTexto" hidden="1">
          <a:extLst>
            <a:ext uri="{FF2B5EF4-FFF2-40B4-BE49-F238E27FC236}">
              <a16:creationId xmlns="" xmlns:a16="http://schemas.microsoft.com/office/drawing/2014/main" id="{D3842014-FD25-444A-87C1-68B00791F71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38" name="3 CuadroTexto" hidden="1">
          <a:extLst>
            <a:ext uri="{FF2B5EF4-FFF2-40B4-BE49-F238E27FC236}">
              <a16:creationId xmlns="" xmlns:a16="http://schemas.microsoft.com/office/drawing/2014/main" id="{1B509645-DE43-44F6-AACE-000F1172993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39" name="5 CuadroTexto" hidden="1">
          <a:extLst>
            <a:ext uri="{FF2B5EF4-FFF2-40B4-BE49-F238E27FC236}">
              <a16:creationId xmlns="" xmlns:a16="http://schemas.microsoft.com/office/drawing/2014/main" id="{E2667378-BC7B-4F8F-B68E-64D29FCA924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0" name="5 CuadroTexto" hidden="1">
          <a:extLst>
            <a:ext uri="{FF2B5EF4-FFF2-40B4-BE49-F238E27FC236}">
              <a16:creationId xmlns="" xmlns:a16="http://schemas.microsoft.com/office/drawing/2014/main" id="{1222634F-ADBB-4D17-9538-90218061982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1" name="5 CuadroTexto" hidden="1">
          <a:extLst>
            <a:ext uri="{FF2B5EF4-FFF2-40B4-BE49-F238E27FC236}">
              <a16:creationId xmlns="" xmlns:a16="http://schemas.microsoft.com/office/drawing/2014/main" id="{412D73A7-CD5A-4229-BDBA-EFC00BA918E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2" name="5 CuadroTexto" hidden="1">
          <a:extLst>
            <a:ext uri="{FF2B5EF4-FFF2-40B4-BE49-F238E27FC236}">
              <a16:creationId xmlns="" xmlns:a16="http://schemas.microsoft.com/office/drawing/2014/main" id="{4A379376-9680-496C-B01B-14624E7794E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3" name="5 CuadroTexto" hidden="1">
          <a:extLst>
            <a:ext uri="{FF2B5EF4-FFF2-40B4-BE49-F238E27FC236}">
              <a16:creationId xmlns="" xmlns:a16="http://schemas.microsoft.com/office/drawing/2014/main" id="{B1F53411-009C-4E8A-8253-A7812297815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4" name="5 CuadroTexto" hidden="1">
          <a:extLst>
            <a:ext uri="{FF2B5EF4-FFF2-40B4-BE49-F238E27FC236}">
              <a16:creationId xmlns="" xmlns:a16="http://schemas.microsoft.com/office/drawing/2014/main" id="{01B12C12-A71C-4480-A6AD-5432F9F3EC7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5" name="5 CuadroTexto" hidden="1">
          <a:extLst>
            <a:ext uri="{FF2B5EF4-FFF2-40B4-BE49-F238E27FC236}">
              <a16:creationId xmlns="" xmlns:a16="http://schemas.microsoft.com/office/drawing/2014/main" id="{1F7FB7CB-2B0E-4FA8-943D-57F627095EC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6" name="5 CuadroTexto" hidden="1">
          <a:extLst>
            <a:ext uri="{FF2B5EF4-FFF2-40B4-BE49-F238E27FC236}">
              <a16:creationId xmlns="" xmlns:a16="http://schemas.microsoft.com/office/drawing/2014/main" id="{9FACFF25-C297-4C63-BC1F-D27A7BD0300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7" name="5 CuadroTexto" hidden="1">
          <a:extLst>
            <a:ext uri="{FF2B5EF4-FFF2-40B4-BE49-F238E27FC236}">
              <a16:creationId xmlns="" xmlns:a16="http://schemas.microsoft.com/office/drawing/2014/main" id="{8DB8937A-B452-4FF1-B658-1CDDCFFD0EC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8" name="5 CuadroTexto" hidden="1">
          <a:extLst>
            <a:ext uri="{FF2B5EF4-FFF2-40B4-BE49-F238E27FC236}">
              <a16:creationId xmlns="" xmlns:a16="http://schemas.microsoft.com/office/drawing/2014/main" id="{F0B49431-3C62-4EF5-8391-45DA52AA585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49" name="5 CuadroTexto" hidden="1">
          <a:extLst>
            <a:ext uri="{FF2B5EF4-FFF2-40B4-BE49-F238E27FC236}">
              <a16:creationId xmlns="" xmlns:a16="http://schemas.microsoft.com/office/drawing/2014/main" id="{4680F289-02F2-48FA-BE9D-D5AAAF87C7E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0" name="5 CuadroTexto" hidden="1">
          <a:extLst>
            <a:ext uri="{FF2B5EF4-FFF2-40B4-BE49-F238E27FC236}">
              <a16:creationId xmlns="" xmlns:a16="http://schemas.microsoft.com/office/drawing/2014/main" id="{4BCE294A-E14D-40BD-A2AD-097D1FB2652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1" name="5 CuadroTexto" hidden="1">
          <a:extLst>
            <a:ext uri="{FF2B5EF4-FFF2-40B4-BE49-F238E27FC236}">
              <a16:creationId xmlns="" xmlns:a16="http://schemas.microsoft.com/office/drawing/2014/main" id="{063F764C-96E9-4474-B336-606853AA18B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2" name="5 CuadroTexto" hidden="1">
          <a:extLst>
            <a:ext uri="{FF2B5EF4-FFF2-40B4-BE49-F238E27FC236}">
              <a16:creationId xmlns="" xmlns:a16="http://schemas.microsoft.com/office/drawing/2014/main" id="{E6624DD6-7C3C-499B-A2ED-EB1C48DE01E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3" name="5 CuadroTexto" hidden="1">
          <a:extLst>
            <a:ext uri="{FF2B5EF4-FFF2-40B4-BE49-F238E27FC236}">
              <a16:creationId xmlns="" xmlns:a16="http://schemas.microsoft.com/office/drawing/2014/main" id="{6C9B4911-8194-4F5E-B8EC-83EE7949DAD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4" name="5 CuadroTexto" hidden="1">
          <a:extLst>
            <a:ext uri="{FF2B5EF4-FFF2-40B4-BE49-F238E27FC236}">
              <a16:creationId xmlns="" xmlns:a16="http://schemas.microsoft.com/office/drawing/2014/main" id="{FC6A588F-B5C0-451C-9E8F-4F588967397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5" name="5 CuadroTexto" hidden="1">
          <a:extLst>
            <a:ext uri="{FF2B5EF4-FFF2-40B4-BE49-F238E27FC236}">
              <a16:creationId xmlns="" xmlns:a16="http://schemas.microsoft.com/office/drawing/2014/main" id="{FF40A3AA-0A7B-4432-A825-B9748D0DEC9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6" name="5 CuadroTexto" hidden="1">
          <a:extLst>
            <a:ext uri="{FF2B5EF4-FFF2-40B4-BE49-F238E27FC236}">
              <a16:creationId xmlns="" xmlns:a16="http://schemas.microsoft.com/office/drawing/2014/main" id="{0D989933-ABA1-43A2-BFC5-F84C2AA2196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7" name="5 CuadroTexto" hidden="1">
          <a:extLst>
            <a:ext uri="{FF2B5EF4-FFF2-40B4-BE49-F238E27FC236}">
              <a16:creationId xmlns="" xmlns:a16="http://schemas.microsoft.com/office/drawing/2014/main" id="{F4F5C401-CAA0-4969-B333-BEA3C1ECE06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8" name="5 CuadroTexto" hidden="1">
          <a:extLst>
            <a:ext uri="{FF2B5EF4-FFF2-40B4-BE49-F238E27FC236}">
              <a16:creationId xmlns="" xmlns:a16="http://schemas.microsoft.com/office/drawing/2014/main" id="{FF9C5C48-BCF6-40C3-A71C-1577129CC62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59" name="5 CuadroTexto" hidden="1">
          <a:extLst>
            <a:ext uri="{FF2B5EF4-FFF2-40B4-BE49-F238E27FC236}">
              <a16:creationId xmlns="" xmlns:a16="http://schemas.microsoft.com/office/drawing/2014/main" id="{49D5A6AD-1919-497B-B9E0-39D92C07680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0" name="5 CuadroTexto" hidden="1">
          <a:extLst>
            <a:ext uri="{FF2B5EF4-FFF2-40B4-BE49-F238E27FC236}">
              <a16:creationId xmlns="" xmlns:a16="http://schemas.microsoft.com/office/drawing/2014/main" id="{766A5933-7DA5-4919-9660-60522A86EC3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1" name="5 CuadroTexto" hidden="1">
          <a:extLst>
            <a:ext uri="{FF2B5EF4-FFF2-40B4-BE49-F238E27FC236}">
              <a16:creationId xmlns="" xmlns:a16="http://schemas.microsoft.com/office/drawing/2014/main" id="{7ABEC86B-6F98-4653-B75F-2D3A82FF3E9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2" name="5 CuadroTexto" hidden="1">
          <a:extLst>
            <a:ext uri="{FF2B5EF4-FFF2-40B4-BE49-F238E27FC236}">
              <a16:creationId xmlns="" xmlns:a16="http://schemas.microsoft.com/office/drawing/2014/main" id="{10AB3111-9FD0-413C-81A4-F3FC0F8C6C4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3" name="5 CuadroTexto" hidden="1">
          <a:extLst>
            <a:ext uri="{FF2B5EF4-FFF2-40B4-BE49-F238E27FC236}">
              <a16:creationId xmlns="" xmlns:a16="http://schemas.microsoft.com/office/drawing/2014/main" id="{17634157-1171-44FA-8F11-86D18A6617D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4" name="5 CuadroTexto" hidden="1">
          <a:extLst>
            <a:ext uri="{FF2B5EF4-FFF2-40B4-BE49-F238E27FC236}">
              <a16:creationId xmlns="" xmlns:a16="http://schemas.microsoft.com/office/drawing/2014/main" id="{3CCB025E-5122-426A-81E4-4152C9766C5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5" name="5 CuadroTexto" hidden="1">
          <a:extLst>
            <a:ext uri="{FF2B5EF4-FFF2-40B4-BE49-F238E27FC236}">
              <a16:creationId xmlns="" xmlns:a16="http://schemas.microsoft.com/office/drawing/2014/main" id="{7C1E766E-5131-4982-AADB-DF0E5BBD273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6" name="5 CuadroTexto" hidden="1">
          <a:extLst>
            <a:ext uri="{FF2B5EF4-FFF2-40B4-BE49-F238E27FC236}">
              <a16:creationId xmlns="" xmlns:a16="http://schemas.microsoft.com/office/drawing/2014/main" id="{1648BA07-5E31-45D1-83A9-E93E9935A79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7" name="5 CuadroTexto" hidden="1">
          <a:extLst>
            <a:ext uri="{FF2B5EF4-FFF2-40B4-BE49-F238E27FC236}">
              <a16:creationId xmlns="" xmlns:a16="http://schemas.microsoft.com/office/drawing/2014/main" id="{9261394E-C7D4-4359-86E4-2E34079373F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8" name="5 CuadroTexto" hidden="1">
          <a:extLst>
            <a:ext uri="{FF2B5EF4-FFF2-40B4-BE49-F238E27FC236}">
              <a16:creationId xmlns="" xmlns:a16="http://schemas.microsoft.com/office/drawing/2014/main" id="{A29AE6B9-9BAC-4396-B2AF-2F5D1E01906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69" name="5 CuadroTexto" hidden="1">
          <a:extLst>
            <a:ext uri="{FF2B5EF4-FFF2-40B4-BE49-F238E27FC236}">
              <a16:creationId xmlns="" xmlns:a16="http://schemas.microsoft.com/office/drawing/2014/main" id="{A54C1332-6C3B-41D3-9F34-452AA7F2883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0" name="5 CuadroTexto" hidden="1">
          <a:extLst>
            <a:ext uri="{FF2B5EF4-FFF2-40B4-BE49-F238E27FC236}">
              <a16:creationId xmlns="" xmlns:a16="http://schemas.microsoft.com/office/drawing/2014/main" id="{B197463B-A806-409D-9655-7ED04045A1F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1" name="2 CuadroTexto" hidden="1">
          <a:extLst>
            <a:ext uri="{FF2B5EF4-FFF2-40B4-BE49-F238E27FC236}">
              <a16:creationId xmlns="" xmlns:a16="http://schemas.microsoft.com/office/drawing/2014/main" id="{DB83B1C4-0A35-4061-9B1E-41F6B2EAFBB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2" name="5 CuadroTexto" hidden="1">
          <a:extLst>
            <a:ext uri="{FF2B5EF4-FFF2-40B4-BE49-F238E27FC236}">
              <a16:creationId xmlns="" xmlns:a16="http://schemas.microsoft.com/office/drawing/2014/main" id="{3C137AC1-9173-4B1C-BCB9-BA4EBB3031C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3" name="5 CuadroTexto" hidden="1">
          <a:extLst>
            <a:ext uri="{FF2B5EF4-FFF2-40B4-BE49-F238E27FC236}">
              <a16:creationId xmlns="" xmlns:a16="http://schemas.microsoft.com/office/drawing/2014/main" id="{16F150B1-9F68-44E7-84AF-3EA8458980C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4" name="5 CuadroTexto" hidden="1">
          <a:extLst>
            <a:ext uri="{FF2B5EF4-FFF2-40B4-BE49-F238E27FC236}">
              <a16:creationId xmlns="" xmlns:a16="http://schemas.microsoft.com/office/drawing/2014/main" id="{FAC24CAF-F28F-4C14-8990-87EFA8536B6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5" name="5 CuadroTexto" hidden="1">
          <a:extLst>
            <a:ext uri="{FF2B5EF4-FFF2-40B4-BE49-F238E27FC236}">
              <a16:creationId xmlns="" xmlns:a16="http://schemas.microsoft.com/office/drawing/2014/main" id="{31785C8D-2917-4AA4-B2B6-1AC9F3D1347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6" name="5 CuadroTexto" hidden="1">
          <a:extLst>
            <a:ext uri="{FF2B5EF4-FFF2-40B4-BE49-F238E27FC236}">
              <a16:creationId xmlns="" xmlns:a16="http://schemas.microsoft.com/office/drawing/2014/main" id="{A05AF095-2CA7-4B83-8B57-6BF6E3C16F2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7" name="5 CuadroTexto" hidden="1">
          <a:extLst>
            <a:ext uri="{FF2B5EF4-FFF2-40B4-BE49-F238E27FC236}">
              <a16:creationId xmlns="" xmlns:a16="http://schemas.microsoft.com/office/drawing/2014/main" id="{04AFFB48-CA10-4053-B68B-D99ADB3061F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8" name="5 CuadroTexto" hidden="1">
          <a:extLst>
            <a:ext uri="{FF2B5EF4-FFF2-40B4-BE49-F238E27FC236}">
              <a16:creationId xmlns="" xmlns:a16="http://schemas.microsoft.com/office/drawing/2014/main" id="{768BD97B-2434-4095-A84E-77614F85D1D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79" name="5 CuadroTexto" hidden="1">
          <a:extLst>
            <a:ext uri="{FF2B5EF4-FFF2-40B4-BE49-F238E27FC236}">
              <a16:creationId xmlns="" xmlns:a16="http://schemas.microsoft.com/office/drawing/2014/main" id="{463EB5CF-02B0-4F86-ADBC-B577ADD3355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0" name="5 CuadroTexto" hidden="1">
          <a:extLst>
            <a:ext uri="{FF2B5EF4-FFF2-40B4-BE49-F238E27FC236}">
              <a16:creationId xmlns="" xmlns:a16="http://schemas.microsoft.com/office/drawing/2014/main" id="{932F96A0-856E-49A8-B9F7-79DAC534AD6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1" name="5 CuadroTexto" hidden="1">
          <a:extLst>
            <a:ext uri="{FF2B5EF4-FFF2-40B4-BE49-F238E27FC236}">
              <a16:creationId xmlns="" xmlns:a16="http://schemas.microsoft.com/office/drawing/2014/main" id="{3C0F9C4D-78EF-4FA7-90D1-C4EC2D3AA16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2" name="5 CuadroTexto" hidden="1">
          <a:extLst>
            <a:ext uri="{FF2B5EF4-FFF2-40B4-BE49-F238E27FC236}">
              <a16:creationId xmlns="" xmlns:a16="http://schemas.microsoft.com/office/drawing/2014/main" id="{2B48DF21-FE02-468C-B666-7195818B303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3" name="5 CuadroTexto" hidden="1">
          <a:extLst>
            <a:ext uri="{FF2B5EF4-FFF2-40B4-BE49-F238E27FC236}">
              <a16:creationId xmlns="" xmlns:a16="http://schemas.microsoft.com/office/drawing/2014/main" id="{C82900F7-8238-49CD-8029-DE8835B4786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4" name="5 CuadroTexto" hidden="1">
          <a:extLst>
            <a:ext uri="{FF2B5EF4-FFF2-40B4-BE49-F238E27FC236}">
              <a16:creationId xmlns="" xmlns:a16="http://schemas.microsoft.com/office/drawing/2014/main" id="{FCAB9258-7875-46E3-BA86-0B5313D8F26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5" name="5 CuadroTexto" hidden="1">
          <a:extLst>
            <a:ext uri="{FF2B5EF4-FFF2-40B4-BE49-F238E27FC236}">
              <a16:creationId xmlns="" xmlns:a16="http://schemas.microsoft.com/office/drawing/2014/main" id="{EBC90C11-5060-4D86-BE0F-5BC152FEFB2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6" name="5 CuadroTexto" hidden="1">
          <a:extLst>
            <a:ext uri="{FF2B5EF4-FFF2-40B4-BE49-F238E27FC236}">
              <a16:creationId xmlns="" xmlns:a16="http://schemas.microsoft.com/office/drawing/2014/main" id="{5249B0BF-61A4-4C6E-9D68-B7F34AB73D8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7" name="5 CuadroTexto" hidden="1">
          <a:extLst>
            <a:ext uri="{FF2B5EF4-FFF2-40B4-BE49-F238E27FC236}">
              <a16:creationId xmlns="" xmlns:a16="http://schemas.microsoft.com/office/drawing/2014/main" id="{C2B4498B-0FCA-4113-9653-EF20620EE875}"/>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8" name="5 CuadroTexto" hidden="1">
          <a:extLst>
            <a:ext uri="{FF2B5EF4-FFF2-40B4-BE49-F238E27FC236}">
              <a16:creationId xmlns="" xmlns:a16="http://schemas.microsoft.com/office/drawing/2014/main" id="{D373F21B-8362-47B3-91FA-6562155ABD48}"/>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89" name="5 CuadroTexto" hidden="1">
          <a:extLst>
            <a:ext uri="{FF2B5EF4-FFF2-40B4-BE49-F238E27FC236}">
              <a16:creationId xmlns="" xmlns:a16="http://schemas.microsoft.com/office/drawing/2014/main" id="{F2222425-80C0-4D5B-8C01-4C81F18D17E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0" name="103 CuadroTexto" hidden="1">
          <a:extLst>
            <a:ext uri="{FF2B5EF4-FFF2-40B4-BE49-F238E27FC236}">
              <a16:creationId xmlns="" xmlns:a16="http://schemas.microsoft.com/office/drawing/2014/main" id="{C2D02E7F-F0A7-4636-8EFB-6A830518239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1" name="2 CuadroTexto" hidden="1">
          <a:extLst>
            <a:ext uri="{FF2B5EF4-FFF2-40B4-BE49-F238E27FC236}">
              <a16:creationId xmlns="" xmlns:a16="http://schemas.microsoft.com/office/drawing/2014/main" id="{8D609EEE-AC34-4699-925F-FFB8C9BB8D6E}"/>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2" name="106 CuadroTexto" hidden="1">
          <a:extLst>
            <a:ext uri="{FF2B5EF4-FFF2-40B4-BE49-F238E27FC236}">
              <a16:creationId xmlns="" xmlns:a16="http://schemas.microsoft.com/office/drawing/2014/main" id="{F4E50960-34CF-4A05-BE9C-A290FAEB711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3" name="2 CuadroTexto" hidden="1">
          <a:extLst>
            <a:ext uri="{FF2B5EF4-FFF2-40B4-BE49-F238E27FC236}">
              <a16:creationId xmlns="" xmlns:a16="http://schemas.microsoft.com/office/drawing/2014/main" id="{97BCCABC-7B09-44D3-B850-D67490A687D7}"/>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4" name="5 CuadroTexto" hidden="1">
          <a:extLst>
            <a:ext uri="{FF2B5EF4-FFF2-40B4-BE49-F238E27FC236}">
              <a16:creationId xmlns="" xmlns:a16="http://schemas.microsoft.com/office/drawing/2014/main" id="{EF0E223F-0518-4E6F-9EF7-4649445BF6F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5" name="5 CuadroTexto" hidden="1">
          <a:extLst>
            <a:ext uri="{FF2B5EF4-FFF2-40B4-BE49-F238E27FC236}">
              <a16:creationId xmlns="" xmlns:a16="http://schemas.microsoft.com/office/drawing/2014/main" id="{CCA5B9B9-FA0A-477B-A63C-2BEC5E9D2B2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6" name="5 CuadroTexto" hidden="1">
          <a:extLst>
            <a:ext uri="{FF2B5EF4-FFF2-40B4-BE49-F238E27FC236}">
              <a16:creationId xmlns="" xmlns:a16="http://schemas.microsoft.com/office/drawing/2014/main" id="{5743B10D-D7ED-4ADC-95EB-DE2E75278364}"/>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7" name="5 CuadroTexto" hidden="1">
          <a:extLst>
            <a:ext uri="{FF2B5EF4-FFF2-40B4-BE49-F238E27FC236}">
              <a16:creationId xmlns="" xmlns:a16="http://schemas.microsoft.com/office/drawing/2014/main" id="{1F304C75-1522-4C8E-8054-E37B4F148D7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8" name="5 CuadroTexto" hidden="1">
          <a:extLst>
            <a:ext uri="{FF2B5EF4-FFF2-40B4-BE49-F238E27FC236}">
              <a16:creationId xmlns="" xmlns:a16="http://schemas.microsoft.com/office/drawing/2014/main" id="{7E154642-9471-417B-BCF8-A70F3FC3092B}"/>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699" name="5 CuadroTexto" hidden="1">
          <a:extLst>
            <a:ext uri="{FF2B5EF4-FFF2-40B4-BE49-F238E27FC236}">
              <a16:creationId xmlns="" xmlns:a16="http://schemas.microsoft.com/office/drawing/2014/main" id="{7FF411BF-CBCF-44EA-B971-9AB0D472C0A0}"/>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0" name="5 CuadroTexto" hidden="1">
          <a:extLst>
            <a:ext uri="{FF2B5EF4-FFF2-40B4-BE49-F238E27FC236}">
              <a16:creationId xmlns="" xmlns:a16="http://schemas.microsoft.com/office/drawing/2014/main" id="{753840B4-78C2-4BBF-89DD-496C336E6FD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1" name="5 CuadroTexto" hidden="1">
          <a:extLst>
            <a:ext uri="{FF2B5EF4-FFF2-40B4-BE49-F238E27FC236}">
              <a16:creationId xmlns="" xmlns:a16="http://schemas.microsoft.com/office/drawing/2014/main" id="{6131A3E7-369F-4C67-94F2-2359E7957B8F}"/>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2" name="5 CuadroTexto" hidden="1">
          <a:extLst>
            <a:ext uri="{FF2B5EF4-FFF2-40B4-BE49-F238E27FC236}">
              <a16:creationId xmlns="" xmlns:a16="http://schemas.microsoft.com/office/drawing/2014/main" id="{427E3AB9-DE59-4AAD-BDE0-C0F5A70F5F83}"/>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3" name="5 CuadroTexto" hidden="1">
          <a:extLst>
            <a:ext uri="{FF2B5EF4-FFF2-40B4-BE49-F238E27FC236}">
              <a16:creationId xmlns="" xmlns:a16="http://schemas.microsoft.com/office/drawing/2014/main" id="{769237B0-E6C4-46BA-9F96-C2B2D629737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4" name="5 CuadroTexto" hidden="1">
          <a:extLst>
            <a:ext uri="{FF2B5EF4-FFF2-40B4-BE49-F238E27FC236}">
              <a16:creationId xmlns="" xmlns:a16="http://schemas.microsoft.com/office/drawing/2014/main" id="{495A9F23-B0F2-4E2F-8766-2E583F1A367D}"/>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5" name="5 CuadroTexto" hidden="1">
          <a:extLst>
            <a:ext uri="{FF2B5EF4-FFF2-40B4-BE49-F238E27FC236}">
              <a16:creationId xmlns="" xmlns:a16="http://schemas.microsoft.com/office/drawing/2014/main" id="{716C771A-F786-4722-9246-4378972C6209}"/>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6" name="5 CuadroTexto" hidden="1">
          <a:extLst>
            <a:ext uri="{FF2B5EF4-FFF2-40B4-BE49-F238E27FC236}">
              <a16:creationId xmlns="" xmlns:a16="http://schemas.microsoft.com/office/drawing/2014/main" id="{E4339397-667B-426F-BB01-A4CA57DA56EA}"/>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7" name="5 CuadroTexto" hidden="1">
          <a:extLst>
            <a:ext uri="{FF2B5EF4-FFF2-40B4-BE49-F238E27FC236}">
              <a16:creationId xmlns="" xmlns:a16="http://schemas.microsoft.com/office/drawing/2014/main" id="{F95EB901-1C7F-41DA-8951-D3668AD248DC}"/>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8" name="5 CuadroTexto" hidden="1">
          <a:extLst>
            <a:ext uri="{FF2B5EF4-FFF2-40B4-BE49-F238E27FC236}">
              <a16:creationId xmlns="" xmlns:a16="http://schemas.microsoft.com/office/drawing/2014/main" id="{BD4D7327-6504-4CE4-9FF1-924766B1C282}"/>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1358</xdr:row>
      <xdr:rowOff>0</xdr:rowOff>
    </xdr:from>
    <xdr:ext cx="184731" cy="264560"/>
    <xdr:sp macro="" textlink="">
      <xdr:nvSpPr>
        <xdr:cNvPr id="5709" name="5 CuadroTexto" hidden="1">
          <a:extLst>
            <a:ext uri="{FF2B5EF4-FFF2-40B4-BE49-F238E27FC236}">
              <a16:creationId xmlns="" xmlns:a16="http://schemas.microsoft.com/office/drawing/2014/main" id="{2E767813-47F7-4716-9F2D-94A88186B536}"/>
            </a:ext>
          </a:extLst>
        </xdr:cNvPr>
        <xdr:cNvSpPr txBox="1"/>
      </xdr:nvSpPr>
      <xdr:spPr>
        <a:xfrm>
          <a:off x="514350" y="631647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1385</xdr:row>
      <xdr:rowOff>0</xdr:rowOff>
    </xdr:from>
    <xdr:ext cx="184731" cy="264560"/>
    <xdr:sp macro="" textlink="">
      <xdr:nvSpPr>
        <xdr:cNvPr id="5710" name="1 CuadroTexto" hidden="1">
          <a:extLst>
            <a:ext uri="{FF2B5EF4-FFF2-40B4-BE49-F238E27FC236}">
              <a16:creationId xmlns="" xmlns:a16="http://schemas.microsoft.com/office/drawing/2014/main" id="{D3F7624B-1EFE-4ECC-90BC-D2D1AEF1F0A1}"/>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1" name="3 CuadroTexto" hidden="1">
          <a:extLst>
            <a:ext uri="{FF2B5EF4-FFF2-40B4-BE49-F238E27FC236}">
              <a16:creationId xmlns="" xmlns:a16="http://schemas.microsoft.com/office/drawing/2014/main" id="{112F9F93-3AF6-4B5A-877A-8A71DD03BCDE}"/>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2" name="5 CuadroTexto" hidden="1">
          <a:extLst>
            <a:ext uri="{FF2B5EF4-FFF2-40B4-BE49-F238E27FC236}">
              <a16:creationId xmlns="" xmlns:a16="http://schemas.microsoft.com/office/drawing/2014/main" id="{81FC6645-1D18-4FF5-87E4-1634B91EAC1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3" name="5 CuadroTexto" hidden="1">
          <a:extLst>
            <a:ext uri="{FF2B5EF4-FFF2-40B4-BE49-F238E27FC236}">
              <a16:creationId xmlns="" xmlns:a16="http://schemas.microsoft.com/office/drawing/2014/main" id="{FDE52C80-7255-46A9-AC98-DA42A5CD8B77}"/>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4" name="5 CuadroTexto" hidden="1">
          <a:extLst>
            <a:ext uri="{FF2B5EF4-FFF2-40B4-BE49-F238E27FC236}">
              <a16:creationId xmlns="" xmlns:a16="http://schemas.microsoft.com/office/drawing/2014/main" id="{569071DE-802A-43F4-9699-C9220BCD06E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5" name="5 CuadroTexto" hidden="1">
          <a:extLst>
            <a:ext uri="{FF2B5EF4-FFF2-40B4-BE49-F238E27FC236}">
              <a16:creationId xmlns="" xmlns:a16="http://schemas.microsoft.com/office/drawing/2014/main" id="{F70F5DE9-721E-4BAE-8DAE-CA9AA4C6F0ED}"/>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6" name="5 CuadroTexto" hidden="1">
          <a:extLst>
            <a:ext uri="{FF2B5EF4-FFF2-40B4-BE49-F238E27FC236}">
              <a16:creationId xmlns="" xmlns:a16="http://schemas.microsoft.com/office/drawing/2014/main" id="{DE568E0B-34C0-4C5E-9958-3C1F8283A73D}"/>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7" name="5 CuadroTexto" hidden="1">
          <a:extLst>
            <a:ext uri="{FF2B5EF4-FFF2-40B4-BE49-F238E27FC236}">
              <a16:creationId xmlns="" xmlns:a16="http://schemas.microsoft.com/office/drawing/2014/main" id="{D7AF6712-B5EA-4EB1-9ADA-D14B79FF2BC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8" name="5 CuadroTexto" hidden="1">
          <a:extLst>
            <a:ext uri="{FF2B5EF4-FFF2-40B4-BE49-F238E27FC236}">
              <a16:creationId xmlns="" xmlns:a16="http://schemas.microsoft.com/office/drawing/2014/main" id="{8D75BF9D-21FF-4927-AEB4-2FB44439A185}"/>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19" name="5 CuadroTexto" hidden="1">
          <a:extLst>
            <a:ext uri="{FF2B5EF4-FFF2-40B4-BE49-F238E27FC236}">
              <a16:creationId xmlns="" xmlns:a16="http://schemas.microsoft.com/office/drawing/2014/main" id="{B0C4506E-5565-4F63-8112-3A7140C0C9CA}"/>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0" name="5 CuadroTexto" hidden="1">
          <a:extLst>
            <a:ext uri="{FF2B5EF4-FFF2-40B4-BE49-F238E27FC236}">
              <a16:creationId xmlns="" xmlns:a16="http://schemas.microsoft.com/office/drawing/2014/main" id="{19247E35-482C-4544-9EE6-152C05DD4DD3}"/>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1" name="5 CuadroTexto" hidden="1">
          <a:extLst>
            <a:ext uri="{FF2B5EF4-FFF2-40B4-BE49-F238E27FC236}">
              <a16:creationId xmlns="" xmlns:a16="http://schemas.microsoft.com/office/drawing/2014/main" id="{C0F1FFAB-4067-40CC-BDD5-391A5A2FC892}"/>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2" name="5 CuadroTexto" hidden="1">
          <a:extLst>
            <a:ext uri="{FF2B5EF4-FFF2-40B4-BE49-F238E27FC236}">
              <a16:creationId xmlns="" xmlns:a16="http://schemas.microsoft.com/office/drawing/2014/main" id="{CC05F274-5CBE-4B33-B766-CBC9FB272F4D}"/>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3" name="5 CuadroTexto" hidden="1">
          <a:extLst>
            <a:ext uri="{FF2B5EF4-FFF2-40B4-BE49-F238E27FC236}">
              <a16:creationId xmlns="" xmlns:a16="http://schemas.microsoft.com/office/drawing/2014/main" id="{0F01E92A-08A0-4A79-87AA-C532F5D6893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4" name="5 CuadroTexto" hidden="1">
          <a:extLst>
            <a:ext uri="{FF2B5EF4-FFF2-40B4-BE49-F238E27FC236}">
              <a16:creationId xmlns="" xmlns:a16="http://schemas.microsoft.com/office/drawing/2014/main" id="{D1EE81F0-7DD9-4D43-B9C0-CA9CDA10CC1A}"/>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5" name="5 CuadroTexto" hidden="1">
          <a:extLst>
            <a:ext uri="{FF2B5EF4-FFF2-40B4-BE49-F238E27FC236}">
              <a16:creationId xmlns="" xmlns:a16="http://schemas.microsoft.com/office/drawing/2014/main" id="{4E3AC264-C9EB-4DC7-8D4A-9E53AF1CB618}"/>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6" name="5 CuadroTexto" hidden="1">
          <a:extLst>
            <a:ext uri="{FF2B5EF4-FFF2-40B4-BE49-F238E27FC236}">
              <a16:creationId xmlns="" xmlns:a16="http://schemas.microsoft.com/office/drawing/2014/main" id="{6E61CE06-7D58-4B51-A06A-856AC7A047E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7" name="5 CuadroTexto" hidden="1">
          <a:extLst>
            <a:ext uri="{FF2B5EF4-FFF2-40B4-BE49-F238E27FC236}">
              <a16:creationId xmlns="" xmlns:a16="http://schemas.microsoft.com/office/drawing/2014/main" id="{BC4D3D06-F1F6-4A87-B4ED-023B7AA5C3A6}"/>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8" name="5 CuadroTexto" hidden="1">
          <a:extLst>
            <a:ext uri="{FF2B5EF4-FFF2-40B4-BE49-F238E27FC236}">
              <a16:creationId xmlns="" xmlns:a16="http://schemas.microsoft.com/office/drawing/2014/main" id="{B27631A3-B2BF-4C88-8B15-FFB5BA218771}"/>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29" name="5 CuadroTexto" hidden="1">
          <a:extLst>
            <a:ext uri="{FF2B5EF4-FFF2-40B4-BE49-F238E27FC236}">
              <a16:creationId xmlns="" xmlns:a16="http://schemas.microsoft.com/office/drawing/2014/main" id="{2403384C-0A15-42DE-B514-9D728E845C8F}"/>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0" name="5 CuadroTexto" hidden="1">
          <a:extLst>
            <a:ext uri="{FF2B5EF4-FFF2-40B4-BE49-F238E27FC236}">
              <a16:creationId xmlns="" xmlns:a16="http://schemas.microsoft.com/office/drawing/2014/main" id="{32ABABFE-6016-4470-8E6A-FC239E4DB0A6}"/>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1" name="5 CuadroTexto" hidden="1">
          <a:extLst>
            <a:ext uri="{FF2B5EF4-FFF2-40B4-BE49-F238E27FC236}">
              <a16:creationId xmlns="" xmlns:a16="http://schemas.microsoft.com/office/drawing/2014/main" id="{AFA366C7-1AB0-414F-9FBB-C87BC4583E92}"/>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2" name="5 CuadroTexto" hidden="1">
          <a:extLst>
            <a:ext uri="{FF2B5EF4-FFF2-40B4-BE49-F238E27FC236}">
              <a16:creationId xmlns="" xmlns:a16="http://schemas.microsoft.com/office/drawing/2014/main" id="{43C4A0E5-AD87-4BFD-A1E6-91104F408C15}"/>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3" name="5 CuadroTexto" hidden="1">
          <a:extLst>
            <a:ext uri="{FF2B5EF4-FFF2-40B4-BE49-F238E27FC236}">
              <a16:creationId xmlns="" xmlns:a16="http://schemas.microsoft.com/office/drawing/2014/main" id="{6728F33A-EDC9-4D82-8824-5972D133233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4" name="5 CuadroTexto" hidden="1">
          <a:extLst>
            <a:ext uri="{FF2B5EF4-FFF2-40B4-BE49-F238E27FC236}">
              <a16:creationId xmlns="" xmlns:a16="http://schemas.microsoft.com/office/drawing/2014/main" id="{FB117DBE-C44A-4B52-B90E-0FB987FB240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5" name="5 CuadroTexto" hidden="1">
          <a:extLst>
            <a:ext uri="{FF2B5EF4-FFF2-40B4-BE49-F238E27FC236}">
              <a16:creationId xmlns="" xmlns:a16="http://schemas.microsoft.com/office/drawing/2014/main" id="{7A50C511-90FA-41FD-B33C-31FF8E3B9A36}"/>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6" name="5 CuadroTexto" hidden="1">
          <a:extLst>
            <a:ext uri="{FF2B5EF4-FFF2-40B4-BE49-F238E27FC236}">
              <a16:creationId xmlns="" xmlns:a16="http://schemas.microsoft.com/office/drawing/2014/main" id="{B494D639-33F6-4181-B1C2-ADD42019CF9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7" name="5 CuadroTexto" hidden="1">
          <a:extLst>
            <a:ext uri="{FF2B5EF4-FFF2-40B4-BE49-F238E27FC236}">
              <a16:creationId xmlns="" xmlns:a16="http://schemas.microsoft.com/office/drawing/2014/main" id="{BEF08A41-8E6A-48DC-A1CB-1A7BAC103D34}"/>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8" name="5 CuadroTexto" hidden="1">
          <a:extLst>
            <a:ext uri="{FF2B5EF4-FFF2-40B4-BE49-F238E27FC236}">
              <a16:creationId xmlns="" xmlns:a16="http://schemas.microsoft.com/office/drawing/2014/main" id="{07EA3116-2AE8-4F89-9424-DF420F5C2057}"/>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39" name="5 CuadroTexto" hidden="1">
          <a:extLst>
            <a:ext uri="{FF2B5EF4-FFF2-40B4-BE49-F238E27FC236}">
              <a16:creationId xmlns="" xmlns:a16="http://schemas.microsoft.com/office/drawing/2014/main" id="{23008067-7863-49DB-971E-CFE1A433394C}"/>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0" name="5 CuadroTexto" hidden="1">
          <a:extLst>
            <a:ext uri="{FF2B5EF4-FFF2-40B4-BE49-F238E27FC236}">
              <a16:creationId xmlns="" xmlns:a16="http://schemas.microsoft.com/office/drawing/2014/main" id="{AD7A9D1D-70CB-4B72-BD8F-C180F9EF7CA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1" name="5 CuadroTexto" hidden="1">
          <a:extLst>
            <a:ext uri="{FF2B5EF4-FFF2-40B4-BE49-F238E27FC236}">
              <a16:creationId xmlns="" xmlns:a16="http://schemas.microsoft.com/office/drawing/2014/main" id="{0D2BF607-947E-4319-87A4-D78EC45E121F}"/>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2" name="5 CuadroTexto" hidden="1">
          <a:extLst>
            <a:ext uri="{FF2B5EF4-FFF2-40B4-BE49-F238E27FC236}">
              <a16:creationId xmlns="" xmlns:a16="http://schemas.microsoft.com/office/drawing/2014/main" id="{09EB3BF3-F24F-401A-BF84-E8AEFA93A166}"/>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3" name="5 CuadroTexto" hidden="1">
          <a:extLst>
            <a:ext uri="{FF2B5EF4-FFF2-40B4-BE49-F238E27FC236}">
              <a16:creationId xmlns="" xmlns:a16="http://schemas.microsoft.com/office/drawing/2014/main" id="{9F23A1C3-19E8-44FE-8711-C6D725323D5F}"/>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4" name="2 CuadroTexto" hidden="1">
          <a:extLst>
            <a:ext uri="{FF2B5EF4-FFF2-40B4-BE49-F238E27FC236}">
              <a16:creationId xmlns="" xmlns:a16="http://schemas.microsoft.com/office/drawing/2014/main" id="{1DE062AA-AD49-4937-9D89-F3F2537A3927}"/>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5" name="5 CuadroTexto" hidden="1">
          <a:extLst>
            <a:ext uri="{FF2B5EF4-FFF2-40B4-BE49-F238E27FC236}">
              <a16:creationId xmlns="" xmlns:a16="http://schemas.microsoft.com/office/drawing/2014/main" id="{E915104F-AB9D-4B1C-923A-3EDC628DEE9E}"/>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6" name="5 CuadroTexto" hidden="1">
          <a:extLst>
            <a:ext uri="{FF2B5EF4-FFF2-40B4-BE49-F238E27FC236}">
              <a16:creationId xmlns="" xmlns:a16="http://schemas.microsoft.com/office/drawing/2014/main" id="{B29F954D-27BB-47BB-946A-9973ABFF3F12}"/>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7" name="5 CuadroTexto" hidden="1">
          <a:extLst>
            <a:ext uri="{FF2B5EF4-FFF2-40B4-BE49-F238E27FC236}">
              <a16:creationId xmlns="" xmlns:a16="http://schemas.microsoft.com/office/drawing/2014/main" id="{5F6DF0EA-30DC-471B-871E-F3916B8CC695}"/>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8" name="5 CuadroTexto" hidden="1">
          <a:extLst>
            <a:ext uri="{FF2B5EF4-FFF2-40B4-BE49-F238E27FC236}">
              <a16:creationId xmlns="" xmlns:a16="http://schemas.microsoft.com/office/drawing/2014/main" id="{40845440-1EB5-4113-B5D5-D6A8BF316A18}"/>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49" name="5 CuadroTexto" hidden="1">
          <a:extLst>
            <a:ext uri="{FF2B5EF4-FFF2-40B4-BE49-F238E27FC236}">
              <a16:creationId xmlns="" xmlns:a16="http://schemas.microsoft.com/office/drawing/2014/main" id="{80FD7F7B-E836-44B6-81B2-F7656719BC9C}"/>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0" name="5 CuadroTexto" hidden="1">
          <a:extLst>
            <a:ext uri="{FF2B5EF4-FFF2-40B4-BE49-F238E27FC236}">
              <a16:creationId xmlns="" xmlns:a16="http://schemas.microsoft.com/office/drawing/2014/main" id="{7EEF43CB-02F2-48F3-8779-2D76DC884DC5}"/>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1" name="5 CuadroTexto" hidden="1">
          <a:extLst>
            <a:ext uri="{FF2B5EF4-FFF2-40B4-BE49-F238E27FC236}">
              <a16:creationId xmlns="" xmlns:a16="http://schemas.microsoft.com/office/drawing/2014/main" id="{D81E25B5-F946-45EA-944A-C3D1A7D858A7}"/>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2" name="5 CuadroTexto" hidden="1">
          <a:extLst>
            <a:ext uri="{FF2B5EF4-FFF2-40B4-BE49-F238E27FC236}">
              <a16:creationId xmlns="" xmlns:a16="http://schemas.microsoft.com/office/drawing/2014/main" id="{0599927D-5770-4467-9874-6890B68B6B2C}"/>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3" name="5 CuadroTexto" hidden="1">
          <a:extLst>
            <a:ext uri="{FF2B5EF4-FFF2-40B4-BE49-F238E27FC236}">
              <a16:creationId xmlns="" xmlns:a16="http://schemas.microsoft.com/office/drawing/2014/main" id="{61AA3E44-4B5E-4922-838A-F675572A5913}"/>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4" name="5 CuadroTexto" hidden="1">
          <a:extLst>
            <a:ext uri="{FF2B5EF4-FFF2-40B4-BE49-F238E27FC236}">
              <a16:creationId xmlns="" xmlns:a16="http://schemas.microsoft.com/office/drawing/2014/main" id="{5A245796-7D98-41F2-A072-D4FB11B6738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5" name="5 CuadroTexto" hidden="1">
          <a:extLst>
            <a:ext uri="{FF2B5EF4-FFF2-40B4-BE49-F238E27FC236}">
              <a16:creationId xmlns="" xmlns:a16="http://schemas.microsoft.com/office/drawing/2014/main" id="{1D505940-AD6C-440D-B871-C610021E9385}"/>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6" name="5 CuadroTexto" hidden="1">
          <a:extLst>
            <a:ext uri="{FF2B5EF4-FFF2-40B4-BE49-F238E27FC236}">
              <a16:creationId xmlns="" xmlns:a16="http://schemas.microsoft.com/office/drawing/2014/main" id="{0E07D661-C074-4842-9E3A-A0CEA0FFA64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7" name="5 CuadroTexto" hidden="1">
          <a:extLst>
            <a:ext uri="{FF2B5EF4-FFF2-40B4-BE49-F238E27FC236}">
              <a16:creationId xmlns="" xmlns:a16="http://schemas.microsoft.com/office/drawing/2014/main" id="{A8474DAD-A94D-4062-ACF0-25FACEF7FDD8}"/>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8" name="5 CuadroTexto" hidden="1">
          <a:extLst>
            <a:ext uri="{FF2B5EF4-FFF2-40B4-BE49-F238E27FC236}">
              <a16:creationId xmlns="" xmlns:a16="http://schemas.microsoft.com/office/drawing/2014/main" id="{48704CEA-E1F9-4DEB-8A3C-AE8FFA5C096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59" name="5 CuadroTexto" hidden="1">
          <a:extLst>
            <a:ext uri="{FF2B5EF4-FFF2-40B4-BE49-F238E27FC236}">
              <a16:creationId xmlns="" xmlns:a16="http://schemas.microsoft.com/office/drawing/2014/main" id="{1F4C3A82-4BC9-4CAF-AAFE-693C4CDE8EA8}"/>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0" name="5 CuadroTexto" hidden="1">
          <a:extLst>
            <a:ext uri="{FF2B5EF4-FFF2-40B4-BE49-F238E27FC236}">
              <a16:creationId xmlns="" xmlns:a16="http://schemas.microsoft.com/office/drawing/2014/main" id="{4459CEBD-A19D-4FFE-A3AB-4565FAC08BB0}"/>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1" name="5 CuadroTexto" hidden="1">
          <a:extLst>
            <a:ext uri="{FF2B5EF4-FFF2-40B4-BE49-F238E27FC236}">
              <a16:creationId xmlns="" xmlns:a16="http://schemas.microsoft.com/office/drawing/2014/main" id="{2207371A-7CFD-4321-8958-178FEEF69E7D}"/>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2" name="5 CuadroTexto" hidden="1">
          <a:extLst>
            <a:ext uri="{FF2B5EF4-FFF2-40B4-BE49-F238E27FC236}">
              <a16:creationId xmlns="" xmlns:a16="http://schemas.microsoft.com/office/drawing/2014/main" id="{9C67D8A5-BBE8-42D0-BFDF-C01F77F44D7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3" name="103 CuadroTexto" hidden="1">
          <a:extLst>
            <a:ext uri="{FF2B5EF4-FFF2-40B4-BE49-F238E27FC236}">
              <a16:creationId xmlns="" xmlns:a16="http://schemas.microsoft.com/office/drawing/2014/main" id="{19E1EAE7-F6D6-4F7B-844E-1FF23EC4E39F}"/>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4" name="2 CuadroTexto" hidden="1">
          <a:extLst>
            <a:ext uri="{FF2B5EF4-FFF2-40B4-BE49-F238E27FC236}">
              <a16:creationId xmlns="" xmlns:a16="http://schemas.microsoft.com/office/drawing/2014/main" id="{D0206B29-4500-4938-9778-721CB24642CA}"/>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5" name="106 CuadroTexto" hidden="1">
          <a:extLst>
            <a:ext uri="{FF2B5EF4-FFF2-40B4-BE49-F238E27FC236}">
              <a16:creationId xmlns="" xmlns:a16="http://schemas.microsoft.com/office/drawing/2014/main" id="{DBF8B30B-4252-49B7-9012-EE324495479F}"/>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6" name="2 CuadroTexto" hidden="1">
          <a:extLst>
            <a:ext uri="{FF2B5EF4-FFF2-40B4-BE49-F238E27FC236}">
              <a16:creationId xmlns="" xmlns:a16="http://schemas.microsoft.com/office/drawing/2014/main" id="{B6524D29-C7A6-4696-9C2E-B7F9496EBB6B}"/>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7" name="5 CuadroTexto" hidden="1">
          <a:extLst>
            <a:ext uri="{FF2B5EF4-FFF2-40B4-BE49-F238E27FC236}">
              <a16:creationId xmlns="" xmlns:a16="http://schemas.microsoft.com/office/drawing/2014/main" id="{5198A237-5A61-4E30-A81B-BB54DC02713F}"/>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8" name="5 CuadroTexto" hidden="1">
          <a:extLst>
            <a:ext uri="{FF2B5EF4-FFF2-40B4-BE49-F238E27FC236}">
              <a16:creationId xmlns="" xmlns:a16="http://schemas.microsoft.com/office/drawing/2014/main" id="{EA459DF3-C569-4A77-A347-3A5F5900BC4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69" name="5 CuadroTexto" hidden="1">
          <a:extLst>
            <a:ext uri="{FF2B5EF4-FFF2-40B4-BE49-F238E27FC236}">
              <a16:creationId xmlns="" xmlns:a16="http://schemas.microsoft.com/office/drawing/2014/main" id="{A7EE71AF-63BD-441F-BC4C-143C425DF7BA}"/>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0" name="5 CuadroTexto" hidden="1">
          <a:extLst>
            <a:ext uri="{FF2B5EF4-FFF2-40B4-BE49-F238E27FC236}">
              <a16:creationId xmlns="" xmlns:a16="http://schemas.microsoft.com/office/drawing/2014/main" id="{A9329E17-34CF-4632-8E47-2435FDD5B9E0}"/>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1" name="5 CuadroTexto" hidden="1">
          <a:extLst>
            <a:ext uri="{FF2B5EF4-FFF2-40B4-BE49-F238E27FC236}">
              <a16:creationId xmlns="" xmlns:a16="http://schemas.microsoft.com/office/drawing/2014/main" id="{3A870118-E061-440F-A57B-3EA2B2EE4C1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2" name="5 CuadroTexto" hidden="1">
          <a:extLst>
            <a:ext uri="{FF2B5EF4-FFF2-40B4-BE49-F238E27FC236}">
              <a16:creationId xmlns="" xmlns:a16="http://schemas.microsoft.com/office/drawing/2014/main" id="{1ACC45D2-9F31-4B1D-A665-95586B0ED3E6}"/>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3" name="5 CuadroTexto" hidden="1">
          <a:extLst>
            <a:ext uri="{FF2B5EF4-FFF2-40B4-BE49-F238E27FC236}">
              <a16:creationId xmlns="" xmlns:a16="http://schemas.microsoft.com/office/drawing/2014/main" id="{518258D4-8809-4E7A-9B51-F5CC82334616}"/>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4" name="5 CuadroTexto" hidden="1">
          <a:extLst>
            <a:ext uri="{FF2B5EF4-FFF2-40B4-BE49-F238E27FC236}">
              <a16:creationId xmlns="" xmlns:a16="http://schemas.microsoft.com/office/drawing/2014/main" id="{2C04465C-8415-4018-BF51-7B2AF1567CF8}"/>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5" name="5 CuadroTexto" hidden="1">
          <a:extLst>
            <a:ext uri="{FF2B5EF4-FFF2-40B4-BE49-F238E27FC236}">
              <a16:creationId xmlns="" xmlns:a16="http://schemas.microsoft.com/office/drawing/2014/main" id="{2CE1249C-D19F-46E4-9C94-CE62378954F0}"/>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6" name="5 CuadroTexto" hidden="1">
          <a:extLst>
            <a:ext uri="{FF2B5EF4-FFF2-40B4-BE49-F238E27FC236}">
              <a16:creationId xmlns="" xmlns:a16="http://schemas.microsoft.com/office/drawing/2014/main" id="{FF169026-E31E-4B32-8120-14DB6E771C34}"/>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7" name="5 CuadroTexto" hidden="1">
          <a:extLst>
            <a:ext uri="{FF2B5EF4-FFF2-40B4-BE49-F238E27FC236}">
              <a16:creationId xmlns="" xmlns:a16="http://schemas.microsoft.com/office/drawing/2014/main" id="{E520A7A1-1CC0-4585-9367-7EA1E97B708D}"/>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8" name="5 CuadroTexto" hidden="1">
          <a:extLst>
            <a:ext uri="{FF2B5EF4-FFF2-40B4-BE49-F238E27FC236}">
              <a16:creationId xmlns="" xmlns:a16="http://schemas.microsoft.com/office/drawing/2014/main" id="{6DAAA1F1-9B97-4C77-83BC-ADA92A92CC61}"/>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79" name="5 CuadroTexto" hidden="1">
          <a:extLst>
            <a:ext uri="{FF2B5EF4-FFF2-40B4-BE49-F238E27FC236}">
              <a16:creationId xmlns="" xmlns:a16="http://schemas.microsoft.com/office/drawing/2014/main" id="{AECFFB3A-1EC3-42B9-8B84-B250ED1E5029}"/>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80" name="5 CuadroTexto" hidden="1">
          <a:extLst>
            <a:ext uri="{FF2B5EF4-FFF2-40B4-BE49-F238E27FC236}">
              <a16:creationId xmlns="" xmlns:a16="http://schemas.microsoft.com/office/drawing/2014/main" id="{199B3694-DD47-4FF4-B9F7-EE953D1E6371}"/>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81" name="5 CuadroTexto" hidden="1">
          <a:extLst>
            <a:ext uri="{FF2B5EF4-FFF2-40B4-BE49-F238E27FC236}">
              <a16:creationId xmlns="" xmlns:a16="http://schemas.microsoft.com/office/drawing/2014/main" id="{D375B154-348C-429D-BA35-37C7BACFBB35}"/>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1385</xdr:row>
      <xdr:rowOff>0</xdr:rowOff>
    </xdr:from>
    <xdr:ext cx="184731" cy="264560"/>
    <xdr:sp macro="" textlink="">
      <xdr:nvSpPr>
        <xdr:cNvPr id="5782" name="5 CuadroTexto" hidden="1">
          <a:extLst>
            <a:ext uri="{FF2B5EF4-FFF2-40B4-BE49-F238E27FC236}">
              <a16:creationId xmlns="" xmlns:a16="http://schemas.microsoft.com/office/drawing/2014/main" id="{25522FFA-2B95-4A50-91F0-01F7916EC4D4}"/>
            </a:ext>
          </a:extLst>
        </xdr:cNvPr>
        <xdr:cNvSpPr txBox="1"/>
      </xdr:nvSpPr>
      <xdr:spPr>
        <a:xfrm>
          <a:off x="64770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83" name="1 CuadroTexto" hidden="1">
          <a:extLst>
            <a:ext uri="{FF2B5EF4-FFF2-40B4-BE49-F238E27FC236}">
              <a16:creationId xmlns="" xmlns:a16="http://schemas.microsoft.com/office/drawing/2014/main" id="{0877D0CD-495F-4673-BA22-CCE220B4D7D1}"/>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84" name="3 CuadroTexto" hidden="1">
          <a:extLst>
            <a:ext uri="{FF2B5EF4-FFF2-40B4-BE49-F238E27FC236}">
              <a16:creationId xmlns="" xmlns:a16="http://schemas.microsoft.com/office/drawing/2014/main" id="{0808F05D-0BAD-46EE-A798-EF50F756AE6F}"/>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85" name="5 CuadroTexto" hidden="1">
          <a:extLst>
            <a:ext uri="{FF2B5EF4-FFF2-40B4-BE49-F238E27FC236}">
              <a16:creationId xmlns="" xmlns:a16="http://schemas.microsoft.com/office/drawing/2014/main" id="{A5810CA4-0FAA-4CD5-B318-1F5861D0F1B6}"/>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86" name="5 CuadroTexto" hidden="1">
          <a:extLst>
            <a:ext uri="{FF2B5EF4-FFF2-40B4-BE49-F238E27FC236}">
              <a16:creationId xmlns="" xmlns:a16="http://schemas.microsoft.com/office/drawing/2014/main" id="{523E9CCB-0FFD-4E02-847A-F261022F4FE1}"/>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87" name="5 CuadroTexto" hidden="1">
          <a:extLst>
            <a:ext uri="{FF2B5EF4-FFF2-40B4-BE49-F238E27FC236}">
              <a16:creationId xmlns="" xmlns:a16="http://schemas.microsoft.com/office/drawing/2014/main" id="{53684B01-F549-4DF8-A6AB-495FA3F9A709}"/>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88" name="5 CuadroTexto" hidden="1">
          <a:extLst>
            <a:ext uri="{FF2B5EF4-FFF2-40B4-BE49-F238E27FC236}">
              <a16:creationId xmlns="" xmlns:a16="http://schemas.microsoft.com/office/drawing/2014/main" id="{70F6C318-AF4F-494C-86AE-48151DA50B8D}"/>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89" name="5 CuadroTexto" hidden="1">
          <a:extLst>
            <a:ext uri="{FF2B5EF4-FFF2-40B4-BE49-F238E27FC236}">
              <a16:creationId xmlns="" xmlns:a16="http://schemas.microsoft.com/office/drawing/2014/main" id="{6BE14D9F-9CE3-47A8-82DE-1A639CC42BD5}"/>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0" name="5 CuadroTexto" hidden="1">
          <a:extLst>
            <a:ext uri="{FF2B5EF4-FFF2-40B4-BE49-F238E27FC236}">
              <a16:creationId xmlns="" xmlns:a16="http://schemas.microsoft.com/office/drawing/2014/main" id="{4F34FA70-0144-4C7D-BAD6-2E137B2FA644}"/>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1" name="5 CuadroTexto" hidden="1">
          <a:extLst>
            <a:ext uri="{FF2B5EF4-FFF2-40B4-BE49-F238E27FC236}">
              <a16:creationId xmlns="" xmlns:a16="http://schemas.microsoft.com/office/drawing/2014/main" id="{D99CAF17-C60F-4E1E-93BC-E9F7039088B4}"/>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2" name="5 CuadroTexto" hidden="1">
          <a:extLst>
            <a:ext uri="{FF2B5EF4-FFF2-40B4-BE49-F238E27FC236}">
              <a16:creationId xmlns="" xmlns:a16="http://schemas.microsoft.com/office/drawing/2014/main" id="{AA803C21-6137-480D-913A-FA8ADBFF87BC}"/>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3" name="5 CuadroTexto" hidden="1">
          <a:extLst>
            <a:ext uri="{FF2B5EF4-FFF2-40B4-BE49-F238E27FC236}">
              <a16:creationId xmlns="" xmlns:a16="http://schemas.microsoft.com/office/drawing/2014/main" id="{6C2FE8DC-E196-431B-8BC9-AA6C0FE06CC7}"/>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4" name="5 CuadroTexto" hidden="1">
          <a:extLst>
            <a:ext uri="{FF2B5EF4-FFF2-40B4-BE49-F238E27FC236}">
              <a16:creationId xmlns="" xmlns:a16="http://schemas.microsoft.com/office/drawing/2014/main" id="{257858BD-3B97-4B7E-89EE-595853DFB618}"/>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5" name="5 CuadroTexto" hidden="1">
          <a:extLst>
            <a:ext uri="{FF2B5EF4-FFF2-40B4-BE49-F238E27FC236}">
              <a16:creationId xmlns="" xmlns:a16="http://schemas.microsoft.com/office/drawing/2014/main" id="{C0252ECC-2B50-4720-9A95-BE4FB2D85B5E}"/>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6" name="5 CuadroTexto" hidden="1">
          <a:extLst>
            <a:ext uri="{FF2B5EF4-FFF2-40B4-BE49-F238E27FC236}">
              <a16:creationId xmlns="" xmlns:a16="http://schemas.microsoft.com/office/drawing/2014/main" id="{DC127E72-2199-457B-881A-9C8DB99F5498}"/>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7" name="5 CuadroTexto" hidden="1">
          <a:extLst>
            <a:ext uri="{FF2B5EF4-FFF2-40B4-BE49-F238E27FC236}">
              <a16:creationId xmlns="" xmlns:a16="http://schemas.microsoft.com/office/drawing/2014/main" id="{1A0C8192-9B1F-4FD1-B08E-9ACFC79E8099}"/>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8" name="5 CuadroTexto" hidden="1">
          <a:extLst>
            <a:ext uri="{FF2B5EF4-FFF2-40B4-BE49-F238E27FC236}">
              <a16:creationId xmlns="" xmlns:a16="http://schemas.microsoft.com/office/drawing/2014/main" id="{23737652-DCD9-42BC-BB2A-23400D5A56EE}"/>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799" name="5 CuadroTexto" hidden="1">
          <a:extLst>
            <a:ext uri="{FF2B5EF4-FFF2-40B4-BE49-F238E27FC236}">
              <a16:creationId xmlns="" xmlns:a16="http://schemas.microsoft.com/office/drawing/2014/main" id="{74EE1939-57F0-4F21-86DE-FF39FD2871FD}"/>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0" name="5 CuadroTexto" hidden="1">
          <a:extLst>
            <a:ext uri="{FF2B5EF4-FFF2-40B4-BE49-F238E27FC236}">
              <a16:creationId xmlns="" xmlns:a16="http://schemas.microsoft.com/office/drawing/2014/main" id="{CB4E0B63-9666-45A0-9733-5A6637E32985}"/>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1" name="5 CuadroTexto" hidden="1">
          <a:extLst>
            <a:ext uri="{FF2B5EF4-FFF2-40B4-BE49-F238E27FC236}">
              <a16:creationId xmlns="" xmlns:a16="http://schemas.microsoft.com/office/drawing/2014/main" id="{F0C6EE26-D49C-44F2-9036-D535B0D9E128}"/>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2" name="5 CuadroTexto" hidden="1">
          <a:extLst>
            <a:ext uri="{FF2B5EF4-FFF2-40B4-BE49-F238E27FC236}">
              <a16:creationId xmlns="" xmlns:a16="http://schemas.microsoft.com/office/drawing/2014/main" id="{188842C2-EF1A-400D-B7C6-2B53C0CC472D}"/>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3" name="5 CuadroTexto" hidden="1">
          <a:extLst>
            <a:ext uri="{FF2B5EF4-FFF2-40B4-BE49-F238E27FC236}">
              <a16:creationId xmlns="" xmlns:a16="http://schemas.microsoft.com/office/drawing/2014/main" id="{5A38AEAA-85D6-42BA-A3B4-6DB0F9A9635C}"/>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4" name="5 CuadroTexto" hidden="1">
          <a:extLst>
            <a:ext uri="{FF2B5EF4-FFF2-40B4-BE49-F238E27FC236}">
              <a16:creationId xmlns="" xmlns:a16="http://schemas.microsoft.com/office/drawing/2014/main" id="{C3C02D25-64F9-4D04-ACBF-D36CD06781DF}"/>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5" name="5 CuadroTexto" hidden="1">
          <a:extLst>
            <a:ext uri="{FF2B5EF4-FFF2-40B4-BE49-F238E27FC236}">
              <a16:creationId xmlns="" xmlns:a16="http://schemas.microsoft.com/office/drawing/2014/main" id="{7451CCE3-ABEB-4945-AD56-E6C296B38389}"/>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6" name="5 CuadroTexto" hidden="1">
          <a:extLst>
            <a:ext uri="{FF2B5EF4-FFF2-40B4-BE49-F238E27FC236}">
              <a16:creationId xmlns="" xmlns:a16="http://schemas.microsoft.com/office/drawing/2014/main" id="{7D68B951-FDB2-4638-831E-EBE95BBF4672}"/>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7" name="5 CuadroTexto" hidden="1">
          <a:extLst>
            <a:ext uri="{FF2B5EF4-FFF2-40B4-BE49-F238E27FC236}">
              <a16:creationId xmlns="" xmlns:a16="http://schemas.microsoft.com/office/drawing/2014/main" id="{143E1880-72F0-410D-9721-18171B4D62D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8" name="5 CuadroTexto" hidden="1">
          <a:extLst>
            <a:ext uri="{FF2B5EF4-FFF2-40B4-BE49-F238E27FC236}">
              <a16:creationId xmlns="" xmlns:a16="http://schemas.microsoft.com/office/drawing/2014/main" id="{F45BE0CF-E6CD-4FA7-8AD6-7928DD1E60B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09" name="5 CuadroTexto" hidden="1">
          <a:extLst>
            <a:ext uri="{FF2B5EF4-FFF2-40B4-BE49-F238E27FC236}">
              <a16:creationId xmlns="" xmlns:a16="http://schemas.microsoft.com/office/drawing/2014/main" id="{D01E48C5-E9A1-4711-8E0F-2270A22A759B}"/>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0" name="5 CuadroTexto" hidden="1">
          <a:extLst>
            <a:ext uri="{FF2B5EF4-FFF2-40B4-BE49-F238E27FC236}">
              <a16:creationId xmlns="" xmlns:a16="http://schemas.microsoft.com/office/drawing/2014/main" id="{950DEDE2-77E8-40D1-A638-A470897CCD6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1" name="5 CuadroTexto" hidden="1">
          <a:extLst>
            <a:ext uri="{FF2B5EF4-FFF2-40B4-BE49-F238E27FC236}">
              <a16:creationId xmlns="" xmlns:a16="http://schemas.microsoft.com/office/drawing/2014/main" id="{97766558-FC3B-4CDC-9729-995D58DA4E0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2" name="5 CuadroTexto" hidden="1">
          <a:extLst>
            <a:ext uri="{FF2B5EF4-FFF2-40B4-BE49-F238E27FC236}">
              <a16:creationId xmlns="" xmlns:a16="http://schemas.microsoft.com/office/drawing/2014/main" id="{B7A78949-59E9-47C9-ABF5-935276913994}"/>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3" name="5 CuadroTexto" hidden="1">
          <a:extLst>
            <a:ext uri="{FF2B5EF4-FFF2-40B4-BE49-F238E27FC236}">
              <a16:creationId xmlns="" xmlns:a16="http://schemas.microsoft.com/office/drawing/2014/main" id="{50157C19-9DE9-45FC-8AE4-AA6BDC9464B0}"/>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4" name="5 CuadroTexto" hidden="1">
          <a:extLst>
            <a:ext uri="{FF2B5EF4-FFF2-40B4-BE49-F238E27FC236}">
              <a16:creationId xmlns="" xmlns:a16="http://schemas.microsoft.com/office/drawing/2014/main" id="{48F44B3C-44DB-4F9C-AD57-68B5635D0656}"/>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5" name="5 CuadroTexto" hidden="1">
          <a:extLst>
            <a:ext uri="{FF2B5EF4-FFF2-40B4-BE49-F238E27FC236}">
              <a16:creationId xmlns="" xmlns:a16="http://schemas.microsoft.com/office/drawing/2014/main" id="{CC0C0089-3785-48C5-9149-6F8C15E40E0A}"/>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6" name="5 CuadroTexto" hidden="1">
          <a:extLst>
            <a:ext uri="{FF2B5EF4-FFF2-40B4-BE49-F238E27FC236}">
              <a16:creationId xmlns="" xmlns:a16="http://schemas.microsoft.com/office/drawing/2014/main" id="{B14E9965-78B0-45AE-81F8-BC5146B24897}"/>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7" name="2 CuadroTexto" hidden="1">
          <a:extLst>
            <a:ext uri="{FF2B5EF4-FFF2-40B4-BE49-F238E27FC236}">
              <a16:creationId xmlns="" xmlns:a16="http://schemas.microsoft.com/office/drawing/2014/main" id="{8C9AE0D1-4577-41A4-BB3F-E1EBBFEAED7E}"/>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8" name="5 CuadroTexto" hidden="1">
          <a:extLst>
            <a:ext uri="{FF2B5EF4-FFF2-40B4-BE49-F238E27FC236}">
              <a16:creationId xmlns="" xmlns:a16="http://schemas.microsoft.com/office/drawing/2014/main" id="{37467278-0B8C-4AD7-B53B-0B40A33CA2E2}"/>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19" name="5 CuadroTexto" hidden="1">
          <a:extLst>
            <a:ext uri="{FF2B5EF4-FFF2-40B4-BE49-F238E27FC236}">
              <a16:creationId xmlns="" xmlns:a16="http://schemas.microsoft.com/office/drawing/2014/main" id="{AE8A8C8C-0299-4E1C-BEF6-A7C5C49618F5}"/>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0" name="5 CuadroTexto" hidden="1">
          <a:extLst>
            <a:ext uri="{FF2B5EF4-FFF2-40B4-BE49-F238E27FC236}">
              <a16:creationId xmlns="" xmlns:a16="http://schemas.microsoft.com/office/drawing/2014/main" id="{08CB5020-2762-4D22-B50D-D0599D28ED00}"/>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1" name="5 CuadroTexto" hidden="1">
          <a:extLst>
            <a:ext uri="{FF2B5EF4-FFF2-40B4-BE49-F238E27FC236}">
              <a16:creationId xmlns="" xmlns:a16="http://schemas.microsoft.com/office/drawing/2014/main" id="{8C1FAAEB-D01B-495C-8901-69964BB2DA62}"/>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2" name="5 CuadroTexto" hidden="1">
          <a:extLst>
            <a:ext uri="{FF2B5EF4-FFF2-40B4-BE49-F238E27FC236}">
              <a16:creationId xmlns="" xmlns:a16="http://schemas.microsoft.com/office/drawing/2014/main" id="{DF287412-6165-4A8E-B596-859B05FB9B1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3" name="5 CuadroTexto" hidden="1">
          <a:extLst>
            <a:ext uri="{FF2B5EF4-FFF2-40B4-BE49-F238E27FC236}">
              <a16:creationId xmlns="" xmlns:a16="http://schemas.microsoft.com/office/drawing/2014/main" id="{A099BDAE-2D36-46C7-B88C-76A47D2C9D6F}"/>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4" name="5 CuadroTexto" hidden="1">
          <a:extLst>
            <a:ext uri="{FF2B5EF4-FFF2-40B4-BE49-F238E27FC236}">
              <a16:creationId xmlns="" xmlns:a16="http://schemas.microsoft.com/office/drawing/2014/main" id="{4394EC46-BE3F-4659-BB66-8E7E691674C4}"/>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5" name="5 CuadroTexto" hidden="1">
          <a:extLst>
            <a:ext uri="{FF2B5EF4-FFF2-40B4-BE49-F238E27FC236}">
              <a16:creationId xmlns="" xmlns:a16="http://schemas.microsoft.com/office/drawing/2014/main" id="{04EC48E9-EC11-466C-ABA9-DDE0B226625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6" name="5 CuadroTexto" hidden="1">
          <a:extLst>
            <a:ext uri="{FF2B5EF4-FFF2-40B4-BE49-F238E27FC236}">
              <a16:creationId xmlns="" xmlns:a16="http://schemas.microsoft.com/office/drawing/2014/main" id="{12176E71-3C5D-45FD-BA7F-112EFC6924A4}"/>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7" name="5 CuadroTexto" hidden="1">
          <a:extLst>
            <a:ext uri="{FF2B5EF4-FFF2-40B4-BE49-F238E27FC236}">
              <a16:creationId xmlns="" xmlns:a16="http://schemas.microsoft.com/office/drawing/2014/main" id="{9A1371A5-178A-4824-834B-487DA5B41DAA}"/>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8" name="5 CuadroTexto" hidden="1">
          <a:extLst>
            <a:ext uri="{FF2B5EF4-FFF2-40B4-BE49-F238E27FC236}">
              <a16:creationId xmlns="" xmlns:a16="http://schemas.microsoft.com/office/drawing/2014/main" id="{65A98609-BD1B-4CDC-8C14-F50F40E621FD}"/>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29" name="5 CuadroTexto" hidden="1">
          <a:extLst>
            <a:ext uri="{FF2B5EF4-FFF2-40B4-BE49-F238E27FC236}">
              <a16:creationId xmlns="" xmlns:a16="http://schemas.microsoft.com/office/drawing/2014/main" id="{D58B508C-BA1A-46B7-95FE-E6C32D94F0C0}"/>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0" name="5 CuadroTexto" hidden="1">
          <a:extLst>
            <a:ext uri="{FF2B5EF4-FFF2-40B4-BE49-F238E27FC236}">
              <a16:creationId xmlns="" xmlns:a16="http://schemas.microsoft.com/office/drawing/2014/main" id="{54A91C30-77E8-49D8-9031-AA36E490C641}"/>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1" name="5 CuadroTexto" hidden="1">
          <a:extLst>
            <a:ext uri="{FF2B5EF4-FFF2-40B4-BE49-F238E27FC236}">
              <a16:creationId xmlns="" xmlns:a16="http://schemas.microsoft.com/office/drawing/2014/main" id="{72E12ADF-A6CA-4E67-90DB-5AF90C8DCD7D}"/>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2" name="5 CuadroTexto" hidden="1">
          <a:extLst>
            <a:ext uri="{FF2B5EF4-FFF2-40B4-BE49-F238E27FC236}">
              <a16:creationId xmlns="" xmlns:a16="http://schemas.microsoft.com/office/drawing/2014/main" id="{D55D83DB-2C95-4F6E-A6F4-486A514D3DCD}"/>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3" name="5 CuadroTexto" hidden="1">
          <a:extLst>
            <a:ext uri="{FF2B5EF4-FFF2-40B4-BE49-F238E27FC236}">
              <a16:creationId xmlns="" xmlns:a16="http://schemas.microsoft.com/office/drawing/2014/main" id="{DCD0C6EF-4762-4FA0-B4D7-167C26F989E5}"/>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4" name="5 CuadroTexto" hidden="1">
          <a:extLst>
            <a:ext uri="{FF2B5EF4-FFF2-40B4-BE49-F238E27FC236}">
              <a16:creationId xmlns="" xmlns:a16="http://schemas.microsoft.com/office/drawing/2014/main" id="{981E267D-122F-49A5-871D-E0D146CAFEE4}"/>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5" name="5 CuadroTexto" hidden="1">
          <a:extLst>
            <a:ext uri="{FF2B5EF4-FFF2-40B4-BE49-F238E27FC236}">
              <a16:creationId xmlns="" xmlns:a16="http://schemas.microsoft.com/office/drawing/2014/main" id="{5508FB97-A8B1-4C4D-8518-116F84A47E50}"/>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6" name="103 CuadroTexto" hidden="1">
          <a:extLst>
            <a:ext uri="{FF2B5EF4-FFF2-40B4-BE49-F238E27FC236}">
              <a16:creationId xmlns="" xmlns:a16="http://schemas.microsoft.com/office/drawing/2014/main" id="{D6D7D2E3-E7F9-4841-AC28-F560519D1A4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7" name="2 CuadroTexto" hidden="1">
          <a:extLst>
            <a:ext uri="{FF2B5EF4-FFF2-40B4-BE49-F238E27FC236}">
              <a16:creationId xmlns="" xmlns:a16="http://schemas.microsoft.com/office/drawing/2014/main" id="{E27B60D0-11C0-4E0C-B79F-BD07BB55768F}"/>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8" name="106 CuadroTexto" hidden="1">
          <a:extLst>
            <a:ext uri="{FF2B5EF4-FFF2-40B4-BE49-F238E27FC236}">
              <a16:creationId xmlns="" xmlns:a16="http://schemas.microsoft.com/office/drawing/2014/main" id="{0B51D89D-1296-48BA-ACC6-7A1E02CE2014}"/>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39" name="2 CuadroTexto" hidden="1">
          <a:extLst>
            <a:ext uri="{FF2B5EF4-FFF2-40B4-BE49-F238E27FC236}">
              <a16:creationId xmlns="" xmlns:a16="http://schemas.microsoft.com/office/drawing/2014/main" id="{473DDE8B-F566-435F-B313-366721DAB5AF}"/>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0" name="5 CuadroTexto" hidden="1">
          <a:extLst>
            <a:ext uri="{FF2B5EF4-FFF2-40B4-BE49-F238E27FC236}">
              <a16:creationId xmlns="" xmlns:a16="http://schemas.microsoft.com/office/drawing/2014/main" id="{1485BD9D-4EE3-4574-B9E5-63FC6E10F9CD}"/>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1" name="5 CuadroTexto" hidden="1">
          <a:extLst>
            <a:ext uri="{FF2B5EF4-FFF2-40B4-BE49-F238E27FC236}">
              <a16:creationId xmlns="" xmlns:a16="http://schemas.microsoft.com/office/drawing/2014/main" id="{DB4BD9C2-84C6-44F4-9EA2-323C8C4E2401}"/>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2" name="5 CuadroTexto" hidden="1">
          <a:extLst>
            <a:ext uri="{FF2B5EF4-FFF2-40B4-BE49-F238E27FC236}">
              <a16:creationId xmlns="" xmlns:a16="http://schemas.microsoft.com/office/drawing/2014/main" id="{4AF3AC10-D81D-4D9D-9136-EC9249F5DC3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3" name="5 CuadroTexto" hidden="1">
          <a:extLst>
            <a:ext uri="{FF2B5EF4-FFF2-40B4-BE49-F238E27FC236}">
              <a16:creationId xmlns="" xmlns:a16="http://schemas.microsoft.com/office/drawing/2014/main" id="{65BCFAC0-7387-41F0-AD07-95548B91E68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4" name="5 CuadroTexto" hidden="1">
          <a:extLst>
            <a:ext uri="{FF2B5EF4-FFF2-40B4-BE49-F238E27FC236}">
              <a16:creationId xmlns="" xmlns:a16="http://schemas.microsoft.com/office/drawing/2014/main" id="{CA8938FD-D11A-4F2E-9526-8AAE15D9849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5" name="5 CuadroTexto" hidden="1">
          <a:extLst>
            <a:ext uri="{FF2B5EF4-FFF2-40B4-BE49-F238E27FC236}">
              <a16:creationId xmlns="" xmlns:a16="http://schemas.microsoft.com/office/drawing/2014/main" id="{3694B433-36DA-4FBE-A6D0-DEC003DC2A41}"/>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6" name="5 CuadroTexto" hidden="1">
          <a:extLst>
            <a:ext uri="{FF2B5EF4-FFF2-40B4-BE49-F238E27FC236}">
              <a16:creationId xmlns="" xmlns:a16="http://schemas.microsoft.com/office/drawing/2014/main" id="{3891009E-1C1D-44A3-B9BF-1A9A879F173F}"/>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7" name="5 CuadroTexto" hidden="1">
          <a:extLst>
            <a:ext uri="{FF2B5EF4-FFF2-40B4-BE49-F238E27FC236}">
              <a16:creationId xmlns="" xmlns:a16="http://schemas.microsoft.com/office/drawing/2014/main" id="{78ECC2C8-9CA8-4D0C-A456-458FA6237ABE}"/>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8" name="5 CuadroTexto" hidden="1">
          <a:extLst>
            <a:ext uri="{FF2B5EF4-FFF2-40B4-BE49-F238E27FC236}">
              <a16:creationId xmlns="" xmlns:a16="http://schemas.microsoft.com/office/drawing/2014/main" id="{B91EDE7E-7C69-47DB-A97E-917299690473}"/>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49" name="5 CuadroTexto" hidden="1">
          <a:extLst>
            <a:ext uri="{FF2B5EF4-FFF2-40B4-BE49-F238E27FC236}">
              <a16:creationId xmlns="" xmlns:a16="http://schemas.microsoft.com/office/drawing/2014/main" id="{2481D2A2-D9A6-40C1-9194-8FA0E192A579}"/>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50" name="5 CuadroTexto" hidden="1">
          <a:extLst>
            <a:ext uri="{FF2B5EF4-FFF2-40B4-BE49-F238E27FC236}">
              <a16:creationId xmlns="" xmlns:a16="http://schemas.microsoft.com/office/drawing/2014/main" id="{1476ADC2-B70D-4EE2-8DFB-D86B889F9F7C}"/>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51" name="5 CuadroTexto" hidden="1">
          <a:extLst>
            <a:ext uri="{FF2B5EF4-FFF2-40B4-BE49-F238E27FC236}">
              <a16:creationId xmlns="" xmlns:a16="http://schemas.microsoft.com/office/drawing/2014/main" id="{870FBFA6-CF31-4E52-84B1-C87D8F9E6307}"/>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52" name="5 CuadroTexto" hidden="1">
          <a:extLst>
            <a:ext uri="{FF2B5EF4-FFF2-40B4-BE49-F238E27FC236}">
              <a16:creationId xmlns="" xmlns:a16="http://schemas.microsoft.com/office/drawing/2014/main" id="{7BA45E4E-F3D0-442A-833E-9D233891A2C6}"/>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53" name="5 CuadroTexto" hidden="1">
          <a:extLst>
            <a:ext uri="{FF2B5EF4-FFF2-40B4-BE49-F238E27FC236}">
              <a16:creationId xmlns="" xmlns:a16="http://schemas.microsoft.com/office/drawing/2014/main" id="{EEEE42F2-B8E9-4A1E-99E4-9D3865AB4CFE}"/>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54" name="5 CuadroTexto" hidden="1">
          <a:extLst>
            <a:ext uri="{FF2B5EF4-FFF2-40B4-BE49-F238E27FC236}">
              <a16:creationId xmlns="" xmlns:a16="http://schemas.microsoft.com/office/drawing/2014/main" id="{6AB9AD6B-EBC7-4B35-9CE7-ECB539ED7E69}"/>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1407</xdr:row>
      <xdr:rowOff>0</xdr:rowOff>
    </xdr:from>
    <xdr:ext cx="184731" cy="264560"/>
    <xdr:sp macro="" textlink="">
      <xdr:nvSpPr>
        <xdr:cNvPr id="5855" name="5 CuadroTexto" hidden="1">
          <a:extLst>
            <a:ext uri="{FF2B5EF4-FFF2-40B4-BE49-F238E27FC236}">
              <a16:creationId xmlns="" xmlns:a16="http://schemas.microsoft.com/office/drawing/2014/main" id="{8D1B6C0C-6245-4807-B83B-EDEB9BDAF3C0}"/>
            </a:ext>
          </a:extLst>
        </xdr:cNvPr>
        <xdr:cNvSpPr txBox="1"/>
      </xdr:nvSpPr>
      <xdr:spPr>
        <a:xfrm>
          <a:off x="647700" y="1716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6</xdr:col>
      <xdr:colOff>1114425</xdr:colOff>
      <xdr:row>1360</xdr:row>
      <xdr:rowOff>133350</xdr:rowOff>
    </xdr:from>
    <xdr:to>
      <xdr:col>8</xdr:col>
      <xdr:colOff>466725</xdr:colOff>
      <xdr:row>1366</xdr:row>
      <xdr:rowOff>28575</xdr:rowOff>
    </xdr:to>
    <xdr:pic>
      <xdr:nvPicPr>
        <xdr:cNvPr id="5856" name="Imagen 1">
          <a:extLst>
            <a:ext uri="{FF2B5EF4-FFF2-40B4-BE49-F238E27FC236}">
              <a16:creationId xmlns="" xmlns:a16="http://schemas.microsoft.com/office/drawing/2014/main" id="{78F17124-6F9A-4066-A7DC-62C4147AB4D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06200" y="333375"/>
          <a:ext cx="20955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647700</xdr:colOff>
      <xdr:row>1477</xdr:row>
      <xdr:rowOff>0</xdr:rowOff>
    </xdr:from>
    <xdr:ext cx="184731" cy="264560"/>
    <xdr:sp macro="" textlink="">
      <xdr:nvSpPr>
        <xdr:cNvPr id="5857" name="1 CuadroTexto" hidden="1">
          <a:extLst>
            <a:ext uri="{FF2B5EF4-FFF2-40B4-BE49-F238E27FC236}">
              <a16:creationId xmlns="" xmlns:a16="http://schemas.microsoft.com/office/drawing/2014/main" id="{BB76AEF8-B520-4D55-80A1-A977202CF494}"/>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58" name="3 CuadroTexto" hidden="1">
          <a:extLst>
            <a:ext uri="{FF2B5EF4-FFF2-40B4-BE49-F238E27FC236}">
              <a16:creationId xmlns="" xmlns:a16="http://schemas.microsoft.com/office/drawing/2014/main" id="{3133FEEE-118C-4927-ACB2-3EC25D84A8BD}"/>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59" name="5 CuadroTexto" hidden="1">
          <a:extLst>
            <a:ext uri="{FF2B5EF4-FFF2-40B4-BE49-F238E27FC236}">
              <a16:creationId xmlns="" xmlns:a16="http://schemas.microsoft.com/office/drawing/2014/main" id="{23DA5C05-A3C7-44D6-9D11-244AFB1EAB6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0" name="5 CuadroTexto" hidden="1">
          <a:extLst>
            <a:ext uri="{FF2B5EF4-FFF2-40B4-BE49-F238E27FC236}">
              <a16:creationId xmlns="" xmlns:a16="http://schemas.microsoft.com/office/drawing/2014/main" id="{C5773343-C076-4CDC-B877-640DC1F3768D}"/>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1" name="5 CuadroTexto" hidden="1">
          <a:extLst>
            <a:ext uri="{FF2B5EF4-FFF2-40B4-BE49-F238E27FC236}">
              <a16:creationId xmlns="" xmlns:a16="http://schemas.microsoft.com/office/drawing/2014/main" id="{9DE331FD-6E6B-4B81-AB32-0424168AC133}"/>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2" name="5 CuadroTexto" hidden="1">
          <a:extLst>
            <a:ext uri="{FF2B5EF4-FFF2-40B4-BE49-F238E27FC236}">
              <a16:creationId xmlns="" xmlns:a16="http://schemas.microsoft.com/office/drawing/2014/main" id="{846EEF5A-8562-41C1-B3AF-EA2AADCFBDE9}"/>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3" name="5 CuadroTexto" hidden="1">
          <a:extLst>
            <a:ext uri="{FF2B5EF4-FFF2-40B4-BE49-F238E27FC236}">
              <a16:creationId xmlns="" xmlns:a16="http://schemas.microsoft.com/office/drawing/2014/main" id="{8167A10C-1F1C-448D-9AE9-C60E5E179389}"/>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4" name="5 CuadroTexto" hidden="1">
          <a:extLst>
            <a:ext uri="{FF2B5EF4-FFF2-40B4-BE49-F238E27FC236}">
              <a16:creationId xmlns="" xmlns:a16="http://schemas.microsoft.com/office/drawing/2014/main" id="{D91B2497-E889-4F8A-B587-DFA1888EED36}"/>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5" name="5 CuadroTexto" hidden="1">
          <a:extLst>
            <a:ext uri="{FF2B5EF4-FFF2-40B4-BE49-F238E27FC236}">
              <a16:creationId xmlns="" xmlns:a16="http://schemas.microsoft.com/office/drawing/2014/main" id="{CC6C1B2E-14EE-4931-BC3B-817EACC702C1}"/>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6" name="5 CuadroTexto" hidden="1">
          <a:extLst>
            <a:ext uri="{FF2B5EF4-FFF2-40B4-BE49-F238E27FC236}">
              <a16:creationId xmlns="" xmlns:a16="http://schemas.microsoft.com/office/drawing/2014/main" id="{4BA6EB8C-2FFA-4133-A717-4E1CE58DF945}"/>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7" name="5 CuadroTexto" hidden="1">
          <a:extLst>
            <a:ext uri="{FF2B5EF4-FFF2-40B4-BE49-F238E27FC236}">
              <a16:creationId xmlns="" xmlns:a16="http://schemas.microsoft.com/office/drawing/2014/main" id="{B89CE663-D7FF-44E8-9CA5-B64099E95435}"/>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8" name="5 CuadroTexto" hidden="1">
          <a:extLst>
            <a:ext uri="{FF2B5EF4-FFF2-40B4-BE49-F238E27FC236}">
              <a16:creationId xmlns="" xmlns:a16="http://schemas.microsoft.com/office/drawing/2014/main" id="{E4AB5CE6-6747-445D-A8F2-544BECBAAAE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69" name="5 CuadroTexto" hidden="1">
          <a:extLst>
            <a:ext uri="{FF2B5EF4-FFF2-40B4-BE49-F238E27FC236}">
              <a16:creationId xmlns="" xmlns:a16="http://schemas.microsoft.com/office/drawing/2014/main" id="{78CCF591-E245-48A7-BD4A-DE479F93C119}"/>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0" name="5 CuadroTexto" hidden="1">
          <a:extLst>
            <a:ext uri="{FF2B5EF4-FFF2-40B4-BE49-F238E27FC236}">
              <a16:creationId xmlns="" xmlns:a16="http://schemas.microsoft.com/office/drawing/2014/main" id="{DF469963-214C-4E40-B989-8EC843DECFB9}"/>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1" name="5 CuadroTexto" hidden="1">
          <a:extLst>
            <a:ext uri="{FF2B5EF4-FFF2-40B4-BE49-F238E27FC236}">
              <a16:creationId xmlns="" xmlns:a16="http://schemas.microsoft.com/office/drawing/2014/main" id="{1686BA3E-E6DD-4D11-A2B3-21B22F408AD6}"/>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2" name="5 CuadroTexto" hidden="1">
          <a:extLst>
            <a:ext uri="{FF2B5EF4-FFF2-40B4-BE49-F238E27FC236}">
              <a16:creationId xmlns="" xmlns:a16="http://schemas.microsoft.com/office/drawing/2014/main" id="{F3633455-5D38-4B7D-A27F-E21F1E5E2705}"/>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3" name="5 CuadroTexto" hidden="1">
          <a:extLst>
            <a:ext uri="{FF2B5EF4-FFF2-40B4-BE49-F238E27FC236}">
              <a16:creationId xmlns="" xmlns:a16="http://schemas.microsoft.com/office/drawing/2014/main" id="{F83EF558-94BF-4755-8C8B-F1772F1382EE}"/>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4" name="5 CuadroTexto" hidden="1">
          <a:extLst>
            <a:ext uri="{FF2B5EF4-FFF2-40B4-BE49-F238E27FC236}">
              <a16:creationId xmlns="" xmlns:a16="http://schemas.microsoft.com/office/drawing/2014/main" id="{A3BD3381-9DA3-4BB5-88AB-7819227682DA}"/>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5" name="5 CuadroTexto" hidden="1">
          <a:extLst>
            <a:ext uri="{FF2B5EF4-FFF2-40B4-BE49-F238E27FC236}">
              <a16:creationId xmlns="" xmlns:a16="http://schemas.microsoft.com/office/drawing/2014/main" id="{36DB59B7-FA6C-4369-9F9E-B2821842FA24}"/>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6" name="5 CuadroTexto" hidden="1">
          <a:extLst>
            <a:ext uri="{FF2B5EF4-FFF2-40B4-BE49-F238E27FC236}">
              <a16:creationId xmlns="" xmlns:a16="http://schemas.microsoft.com/office/drawing/2014/main" id="{E639F62A-E9EE-46D0-B533-02057D1544B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7" name="5 CuadroTexto" hidden="1">
          <a:extLst>
            <a:ext uri="{FF2B5EF4-FFF2-40B4-BE49-F238E27FC236}">
              <a16:creationId xmlns="" xmlns:a16="http://schemas.microsoft.com/office/drawing/2014/main" id="{9838BEFB-5EEF-405D-845D-959E3F42FB6C}"/>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8" name="5 CuadroTexto" hidden="1">
          <a:extLst>
            <a:ext uri="{FF2B5EF4-FFF2-40B4-BE49-F238E27FC236}">
              <a16:creationId xmlns="" xmlns:a16="http://schemas.microsoft.com/office/drawing/2014/main" id="{8722F3A0-0AFC-4852-B521-35FEFB0C1C17}"/>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79" name="5 CuadroTexto" hidden="1">
          <a:extLst>
            <a:ext uri="{FF2B5EF4-FFF2-40B4-BE49-F238E27FC236}">
              <a16:creationId xmlns="" xmlns:a16="http://schemas.microsoft.com/office/drawing/2014/main" id="{FE5CC827-88D7-434D-BDF3-C2D7D931651A}"/>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0" name="5 CuadroTexto" hidden="1">
          <a:extLst>
            <a:ext uri="{FF2B5EF4-FFF2-40B4-BE49-F238E27FC236}">
              <a16:creationId xmlns="" xmlns:a16="http://schemas.microsoft.com/office/drawing/2014/main" id="{08F0DC68-C3EA-4EF3-8B57-7E8B7F2E2BD2}"/>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1" name="5 CuadroTexto" hidden="1">
          <a:extLst>
            <a:ext uri="{FF2B5EF4-FFF2-40B4-BE49-F238E27FC236}">
              <a16:creationId xmlns="" xmlns:a16="http://schemas.microsoft.com/office/drawing/2014/main" id="{5E6A3447-DC2F-466C-9910-7F139523A319}"/>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2" name="5 CuadroTexto" hidden="1">
          <a:extLst>
            <a:ext uri="{FF2B5EF4-FFF2-40B4-BE49-F238E27FC236}">
              <a16:creationId xmlns="" xmlns:a16="http://schemas.microsoft.com/office/drawing/2014/main" id="{EEF90E0C-95DB-4BBB-966E-5D7756B24C23}"/>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3" name="5 CuadroTexto" hidden="1">
          <a:extLst>
            <a:ext uri="{FF2B5EF4-FFF2-40B4-BE49-F238E27FC236}">
              <a16:creationId xmlns="" xmlns:a16="http://schemas.microsoft.com/office/drawing/2014/main" id="{83B80530-422B-4DE4-9B67-5647C72878D1}"/>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4" name="5 CuadroTexto" hidden="1">
          <a:extLst>
            <a:ext uri="{FF2B5EF4-FFF2-40B4-BE49-F238E27FC236}">
              <a16:creationId xmlns="" xmlns:a16="http://schemas.microsoft.com/office/drawing/2014/main" id="{070934EC-68FB-4DBE-B39D-41FF09678A71}"/>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5" name="5 CuadroTexto" hidden="1">
          <a:extLst>
            <a:ext uri="{FF2B5EF4-FFF2-40B4-BE49-F238E27FC236}">
              <a16:creationId xmlns="" xmlns:a16="http://schemas.microsoft.com/office/drawing/2014/main" id="{B9FF3928-2D1B-41BD-91AA-54746A6BA2A3}"/>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6" name="5 CuadroTexto" hidden="1">
          <a:extLst>
            <a:ext uri="{FF2B5EF4-FFF2-40B4-BE49-F238E27FC236}">
              <a16:creationId xmlns="" xmlns:a16="http://schemas.microsoft.com/office/drawing/2014/main" id="{DADDA1B3-BFFF-431C-A389-51B6145D775E}"/>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7" name="5 CuadroTexto" hidden="1">
          <a:extLst>
            <a:ext uri="{FF2B5EF4-FFF2-40B4-BE49-F238E27FC236}">
              <a16:creationId xmlns="" xmlns:a16="http://schemas.microsoft.com/office/drawing/2014/main" id="{9854BEF2-0395-462E-AC2F-A9881F1CC1E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8" name="5 CuadroTexto" hidden="1">
          <a:extLst>
            <a:ext uri="{FF2B5EF4-FFF2-40B4-BE49-F238E27FC236}">
              <a16:creationId xmlns="" xmlns:a16="http://schemas.microsoft.com/office/drawing/2014/main" id="{21FA57B5-6CFE-4D42-8692-240B2EE6F928}"/>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89" name="5 CuadroTexto" hidden="1">
          <a:extLst>
            <a:ext uri="{FF2B5EF4-FFF2-40B4-BE49-F238E27FC236}">
              <a16:creationId xmlns="" xmlns:a16="http://schemas.microsoft.com/office/drawing/2014/main" id="{844487F2-B181-4EAA-9C96-7C14592FF17B}"/>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0" name="5 CuadroTexto" hidden="1">
          <a:extLst>
            <a:ext uri="{FF2B5EF4-FFF2-40B4-BE49-F238E27FC236}">
              <a16:creationId xmlns="" xmlns:a16="http://schemas.microsoft.com/office/drawing/2014/main" id="{9FBE30A9-4BDA-4AC5-8198-2C89D7F13663}"/>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1" name="2 CuadroTexto" hidden="1">
          <a:extLst>
            <a:ext uri="{FF2B5EF4-FFF2-40B4-BE49-F238E27FC236}">
              <a16:creationId xmlns="" xmlns:a16="http://schemas.microsoft.com/office/drawing/2014/main" id="{50C4FCF6-003A-4F64-A94A-B7F86590EC80}"/>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2" name="5 CuadroTexto" hidden="1">
          <a:extLst>
            <a:ext uri="{FF2B5EF4-FFF2-40B4-BE49-F238E27FC236}">
              <a16:creationId xmlns="" xmlns:a16="http://schemas.microsoft.com/office/drawing/2014/main" id="{89444224-BA1B-454E-BEF3-42272AFE5381}"/>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3" name="5 CuadroTexto" hidden="1">
          <a:extLst>
            <a:ext uri="{FF2B5EF4-FFF2-40B4-BE49-F238E27FC236}">
              <a16:creationId xmlns="" xmlns:a16="http://schemas.microsoft.com/office/drawing/2014/main" id="{BDD8F47D-4495-4250-AFEF-1210EF19ADFD}"/>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4" name="5 CuadroTexto" hidden="1">
          <a:extLst>
            <a:ext uri="{FF2B5EF4-FFF2-40B4-BE49-F238E27FC236}">
              <a16:creationId xmlns="" xmlns:a16="http://schemas.microsoft.com/office/drawing/2014/main" id="{BF51C048-D3CF-4D59-A3AB-88AC54A558C3}"/>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5" name="5 CuadroTexto" hidden="1">
          <a:extLst>
            <a:ext uri="{FF2B5EF4-FFF2-40B4-BE49-F238E27FC236}">
              <a16:creationId xmlns="" xmlns:a16="http://schemas.microsoft.com/office/drawing/2014/main" id="{76A28891-731A-4334-8910-D839BDAE5DB7}"/>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6" name="5 CuadroTexto" hidden="1">
          <a:extLst>
            <a:ext uri="{FF2B5EF4-FFF2-40B4-BE49-F238E27FC236}">
              <a16:creationId xmlns="" xmlns:a16="http://schemas.microsoft.com/office/drawing/2014/main" id="{3A521794-8C19-4EA6-B2F3-ABC912887E0E}"/>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7" name="5 CuadroTexto" hidden="1">
          <a:extLst>
            <a:ext uri="{FF2B5EF4-FFF2-40B4-BE49-F238E27FC236}">
              <a16:creationId xmlns="" xmlns:a16="http://schemas.microsoft.com/office/drawing/2014/main" id="{97F3D469-5266-40E8-A7FA-7F2093779A19}"/>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8" name="5 CuadroTexto" hidden="1">
          <a:extLst>
            <a:ext uri="{FF2B5EF4-FFF2-40B4-BE49-F238E27FC236}">
              <a16:creationId xmlns="" xmlns:a16="http://schemas.microsoft.com/office/drawing/2014/main" id="{7250E0FA-A5D8-40B5-9D39-F1E88D30C91D}"/>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899" name="5 CuadroTexto" hidden="1">
          <a:extLst>
            <a:ext uri="{FF2B5EF4-FFF2-40B4-BE49-F238E27FC236}">
              <a16:creationId xmlns="" xmlns:a16="http://schemas.microsoft.com/office/drawing/2014/main" id="{8934B023-C2FB-472E-A81B-2335768415CB}"/>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0" name="5 CuadroTexto" hidden="1">
          <a:extLst>
            <a:ext uri="{FF2B5EF4-FFF2-40B4-BE49-F238E27FC236}">
              <a16:creationId xmlns="" xmlns:a16="http://schemas.microsoft.com/office/drawing/2014/main" id="{230A799C-8ED5-4D94-9C48-0803D6177722}"/>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1" name="5 CuadroTexto" hidden="1">
          <a:extLst>
            <a:ext uri="{FF2B5EF4-FFF2-40B4-BE49-F238E27FC236}">
              <a16:creationId xmlns="" xmlns:a16="http://schemas.microsoft.com/office/drawing/2014/main" id="{8A752099-A2DA-4736-BEA5-0C4A01D94921}"/>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2" name="5 CuadroTexto" hidden="1">
          <a:extLst>
            <a:ext uri="{FF2B5EF4-FFF2-40B4-BE49-F238E27FC236}">
              <a16:creationId xmlns="" xmlns:a16="http://schemas.microsoft.com/office/drawing/2014/main" id="{D029AD88-1C32-4038-859E-733F412B27C2}"/>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3" name="5 CuadroTexto" hidden="1">
          <a:extLst>
            <a:ext uri="{FF2B5EF4-FFF2-40B4-BE49-F238E27FC236}">
              <a16:creationId xmlns="" xmlns:a16="http://schemas.microsoft.com/office/drawing/2014/main" id="{38A4E2A3-BDCB-445C-82CD-738A375A6CE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4" name="5 CuadroTexto" hidden="1">
          <a:extLst>
            <a:ext uri="{FF2B5EF4-FFF2-40B4-BE49-F238E27FC236}">
              <a16:creationId xmlns="" xmlns:a16="http://schemas.microsoft.com/office/drawing/2014/main" id="{8B51F0F5-38BB-4F99-92D7-3D188167803D}"/>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5" name="5 CuadroTexto" hidden="1">
          <a:extLst>
            <a:ext uri="{FF2B5EF4-FFF2-40B4-BE49-F238E27FC236}">
              <a16:creationId xmlns="" xmlns:a16="http://schemas.microsoft.com/office/drawing/2014/main" id="{10918C16-DD79-4F6E-A6A5-AF86DB389FF5}"/>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6" name="5 CuadroTexto" hidden="1">
          <a:extLst>
            <a:ext uri="{FF2B5EF4-FFF2-40B4-BE49-F238E27FC236}">
              <a16:creationId xmlns="" xmlns:a16="http://schemas.microsoft.com/office/drawing/2014/main" id="{1F9DAD49-525B-4E23-8A4C-F4722009A20E}"/>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7" name="5 CuadroTexto" hidden="1">
          <a:extLst>
            <a:ext uri="{FF2B5EF4-FFF2-40B4-BE49-F238E27FC236}">
              <a16:creationId xmlns="" xmlns:a16="http://schemas.microsoft.com/office/drawing/2014/main" id="{63E3AA1A-7CDD-4699-A955-D0DDC4F5D427}"/>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8" name="5 CuadroTexto" hidden="1">
          <a:extLst>
            <a:ext uri="{FF2B5EF4-FFF2-40B4-BE49-F238E27FC236}">
              <a16:creationId xmlns="" xmlns:a16="http://schemas.microsoft.com/office/drawing/2014/main" id="{A4F49A83-CBD7-41CB-8DE5-80F1FB72857D}"/>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09" name="5 CuadroTexto" hidden="1">
          <a:extLst>
            <a:ext uri="{FF2B5EF4-FFF2-40B4-BE49-F238E27FC236}">
              <a16:creationId xmlns="" xmlns:a16="http://schemas.microsoft.com/office/drawing/2014/main" id="{4A1EB15E-4C75-4A76-A8DE-A13D5A9BD118}"/>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0" name="103 CuadroTexto" hidden="1">
          <a:extLst>
            <a:ext uri="{FF2B5EF4-FFF2-40B4-BE49-F238E27FC236}">
              <a16:creationId xmlns="" xmlns:a16="http://schemas.microsoft.com/office/drawing/2014/main" id="{230EE68C-18A2-4138-B003-0D7D1A6AF89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1" name="2 CuadroTexto" hidden="1">
          <a:extLst>
            <a:ext uri="{FF2B5EF4-FFF2-40B4-BE49-F238E27FC236}">
              <a16:creationId xmlns="" xmlns:a16="http://schemas.microsoft.com/office/drawing/2014/main" id="{54549015-4047-4336-A12C-97070BF4B4F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2" name="106 CuadroTexto" hidden="1">
          <a:extLst>
            <a:ext uri="{FF2B5EF4-FFF2-40B4-BE49-F238E27FC236}">
              <a16:creationId xmlns="" xmlns:a16="http://schemas.microsoft.com/office/drawing/2014/main" id="{430C0A31-4D90-4DC9-892C-39E60DAB9FD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3" name="2 CuadroTexto" hidden="1">
          <a:extLst>
            <a:ext uri="{FF2B5EF4-FFF2-40B4-BE49-F238E27FC236}">
              <a16:creationId xmlns="" xmlns:a16="http://schemas.microsoft.com/office/drawing/2014/main" id="{05929070-73AD-46FD-8D67-CF3F74D9A514}"/>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4" name="5 CuadroTexto" hidden="1">
          <a:extLst>
            <a:ext uri="{FF2B5EF4-FFF2-40B4-BE49-F238E27FC236}">
              <a16:creationId xmlns="" xmlns:a16="http://schemas.microsoft.com/office/drawing/2014/main" id="{EEF748F9-73DE-46BF-90C8-7DD3D0C4AF0A}"/>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5" name="5 CuadroTexto" hidden="1">
          <a:extLst>
            <a:ext uri="{FF2B5EF4-FFF2-40B4-BE49-F238E27FC236}">
              <a16:creationId xmlns="" xmlns:a16="http://schemas.microsoft.com/office/drawing/2014/main" id="{275E8639-7A13-44F0-9112-20211231DC40}"/>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6" name="5 CuadroTexto" hidden="1">
          <a:extLst>
            <a:ext uri="{FF2B5EF4-FFF2-40B4-BE49-F238E27FC236}">
              <a16:creationId xmlns="" xmlns:a16="http://schemas.microsoft.com/office/drawing/2014/main" id="{3EB42D6D-3B60-4336-826A-594AB1F066E9}"/>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7" name="5 CuadroTexto" hidden="1">
          <a:extLst>
            <a:ext uri="{FF2B5EF4-FFF2-40B4-BE49-F238E27FC236}">
              <a16:creationId xmlns="" xmlns:a16="http://schemas.microsoft.com/office/drawing/2014/main" id="{A6F68352-8D96-4A4C-A52F-770CB87A1A0B}"/>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8" name="5 CuadroTexto" hidden="1">
          <a:extLst>
            <a:ext uri="{FF2B5EF4-FFF2-40B4-BE49-F238E27FC236}">
              <a16:creationId xmlns="" xmlns:a16="http://schemas.microsoft.com/office/drawing/2014/main" id="{618CCBA5-FDB2-4851-9B29-3AD53608E816}"/>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19" name="5 CuadroTexto" hidden="1">
          <a:extLst>
            <a:ext uri="{FF2B5EF4-FFF2-40B4-BE49-F238E27FC236}">
              <a16:creationId xmlns="" xmlns:a16="http://schemas.microsoft.com/office/drawing/2014/main" id="{075A56A0-06C3-4A76-B452-C0D7EF9A1B70}"/>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0" name="5 CuadroTexto" hidden="1">
          <a:extLst>
            <a:ext uri="{FF2B5EF4-FFF2-40B4-BE49-F238E27FC236}">
              <a16:creationId xmlns="" xmlns:a16="http://schemas.microsoft.com/office/drawing/2014/main" id="{DF75A141-D13A-4046-9A0B-E95603D7B741}"/>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1" name="5 CuadroTexto" hidden="1">
          <a:extLst>
            <a:ext uri="{FF2B5EF4-FFF2-40B4-BE49-F238E27FC236}">
              <a16:creationId xmlns="" xmlns:a16="http://schemas.microsoft.com/office/drawing/2014/main" id="{0387EE4C-07D0-41B4-B84D-28A83C2589DF}"/>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2" name="5 CuadroTexto" hidden="1">
          <a:extLst>
            <a:ext uri="{FF2B5EF4-FFF2-40B4-BE49-F238E27FC236}">
              <a16:creationId xmlns="" xmlns:a16="http://schemas.microsoft.com/office/drawing/2014/main" id="{D591D7CB-AED8-46D3-AB25-668F638A42C4}"/>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3" name="5 CuadroTexto" hidden="1">
          <a:extLst>
            <a:ext uri="{FF2B5EF4-FFF2-40B4-BE49-F238E27FC236}">
              <a16:creationId xmlns="" xmlns:a16="http://schemas.microsoft.com/office/drawing/2014/main" id="{9CC16713-69D3-4055-9566-19788803927C}"/>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4" name="5 CuadroTexto" hidden="1">
          <a:extLst>
            <a:ext uri="{FF2B5EF4-FFF2-40B4-BE49-F238E27FC236}">
              <a16:creationId xmlns="" xmlns:a16="http://schemas.microsoft.com/office/drawing/2014/main" id="{CC9EAFAC-0738-4D1A-88C8-7D2F4C473794}"/>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5" name="5 CuadroTexto" hidden="1">
          <a:extLst>
            <a:ext uri="{FF2B5EF4-FFF2-40B4-BE49-F238E27FC236}">
              <a16:creationId xmlns="" xmlns:a16="http://schemas.microsoft.com/office/drawing/2014/main" id="{BDD755AF-E404-4BD3-BD96-4DA517C241EE}"/>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6" name="5 CuadroTexto" hidden="1">
          <a:extLst>
            <a:ext uri="{FF2B5EF4-FFF2-40B4-BE49-F238E27FC236}">
              <a16:creationId xmlns="" xmlns:a16="http://schemas.microsoft.com/office/drawing/2014/main" id="{5B526836-5488-4C33-A987-04FCDDB1392A}"/>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7" name="5 CuadroTexto" hidden="1">
          <a:extLst>
            <a:ext uri="{FF2B5EF4-FFF2-40B4-BE49-F238E27FC236}">
              <a16:creationId xmlns="" xmlns:a16="http://schemas.microsoft.com/office/drawing/2014/main" id="{3F77E3E4-3590-4367-A019-9272FD831033}"/>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8" name="5 CuadroTexto" hidden="1">
          <a:extLst>
            <a:ext uri="{FF2B5EF4-FFF2-40B4-BE49-F238E27FC236}">
              <a16:creationId xmlns="" xmlns:a16="http://schemas.microsoft.com/office/drawing/2014/main" id="{CD505859-9EFC-4AA3-B2D5-93CEFE83BEE7}"/>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1477</xdr:row>
      <xdr:rowOff>0</xdr:rowOff>
    </xdr:from>
    <xdr:ext cx="184731" cy="264560"/>
    <xdr:sp macro="" textlink="">
      <xdr:nvSpPr>
        <xdr:cNvPr id="5929" name="5 CuadroTexto" hidden="1">
          <a:extLst>
            <a:ext uri="{FF2B5EF4-FFF2-40B4-BE49-F238E27FC236}">
              <a16:creationId xmlns="" xmlns:a16="http://schemas.microsoft.com/office/drawing/2014/main" id="{9C9A044D-08B2-44A2-B8FA-0C12249F317A}"/>
            </a:ext>
          </a:extLst>
        </xdr:cNvPr>
        <xdr:cNvSpPr txBox="1"/>
      </xdr:nvSpPr>
      <xdr:spPr>
        <a:xfrm>
          <a:off x="64770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6</xdr:col>
      <xdr:colOff>142875</xdr:colOff>
      <xdr:row>1426</xdr:row>
      <xdr:rowOff>95251</xdr:rowOff>
    </xdr:from>
    <xdr:to>
      <xdr:col>7</xdr:col>
      <xdr:colOff>790575</xdr:colOff>
      <xdr:row>1432</xdr:row>
      <xdr:rowOff>95251</xdr:rowOff>
    </xdr:to>
    <xdr:pic>
      <xdr:nvPicPr>
        <xdr:cNvPr id="5930" name="Imagen 1">
          <a:extLst>
            <a:ext uri="{FF2B5EF4-FFF2-40B4-BE49-F238E27FC236}">
              <a16:creationId xmlns="" xmlns:a16="http://schemas.microsoft.com/office/drawing/2014/main" id="{D683ADD9-BD61-4A10-9851-09DEA61B9D8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782425" y="476251"/>
          <a:ext cx="21050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647700</xdr:colOff>
      <xdr:row>1529</xdr:row>
      <xdr:rowOff>0</xdr:rowOff>
    </xdr:from>
    <xdr:ext cx="184731" cy="264560"/>
    <xdr:sp macro="" textlink="">
      <xdr:nvSpPr>
        <xdr:cNvPr id="5931" name="1 CuadroTexto" hidden="1">
          <a:extLst>
            <a:ext uri="{FF2B5EF4-FFF2-40B4-BE49-F238E27FC236}">
              <a16:creationId xmlns="" xmlns:a16="http://schemas.microsoft.com/office/drawing/2014/main" id="{3FFD8310-6C79-4C82-8AA7-71D53927890F}"/>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2" name="3 CuadroTexto" hidden="1">
          <a:extLst>
            <a:ext uri="{FF2B5EF4-FFF2-40B4-BE49-F238E27FC236}">
              <a16:creationId xmlns="" xmlns:a16="http://schemas.microsoft.com/office/drawing/2014/main" id="{42A596C3-6BC6-4CA4-B370-D4688015852F}"/>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3" name="5 CuadroTexto" hidden="1">
          <a:extLst>
            <a:ext uri="{FF2B5EF4-FFF2-40B4-BE49-F238E27FC236}">
              <a16:creationId xmlns="" xmlns:a16="http://schemas.microsoft.com/office/drawing/2014/main" id="{17582D75-A89F-4B56-BAA5-EB5B20D6BBF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4" name="5 CuadroTexto" hidden="1">
          <a:extLst>
            <a:ext uri="{FF2B5EF4-FFF2-40B4-BE49-F238E27FC236}">
              <a16:creationId xmlns="" xmlns:a16="http://schemas.microsoft.com/office/drawing/2014/main" id="{E8D12E4E-98C3-4041-B5D7-C52F6E6CA4D8}"/>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5" name="5 CuadroTexto" hidden="1">
          <a:extLst>
            <a:ext uri="{FF2B5EF4-FFF2-40B4-BE49-F238E27FC236}">
              <a16:creationId xmlns="" xmlns:a16="http://schemas.microsoft.com/office/drawing/2014/main" id="{917D9CB9-B7DC-4D13-88C7-F32E17640A9D}"/>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6" name="5 CuadroTexto" hidden="1">
          <a:extLst>
            <a:ext uri="{FF2B5EF4-FFF2-40B4-BE49-F238E27FC236}">
              <a16:creationId xmlns="" xmlns:a16="http://schemas.microsoft.com/office/drawing/2014/main" id="{6461D659-F043-41FB-9EAC-EE5A87EF3CF5}"/>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7" name="5 CuadroTexto" hidden="1">
          <a:extLst>
            <a:ext uri="{FF2B5EF4-FFF2-40B4-BE49-F238E27FC236}">
              <a16:creationId xmlns="" xmlns:a16="http://schemas.microsoft.com/office/drawing/2014/main" id="{086D3B47-8090-404C-AFBF-51DF8FC9C334}"/>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8" name="5 CuadroTexto" hidden="1">
          <a:extLst>
            <a:ext uri="{FF2B5EF4-FFF2-40B4-BE49-F238E27FC236}">
              <a16:creationId xmlns="" xmlns:a16="http://schemas.microsoft.com/office/drawing/2014/main" id="{69C01A32-9973-4C9D-9C3B-F6B1C05B9F23}"/>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39" name="5 CuadroTexto" hidden="1">
          <a:extLst>
            <a:ext uri="{FF2B5EF4-FFF2-40B4-BE49-F238E27FC236}">
              <a16:creationId xmlns="" xmlns:a16="http://schemas.microsoft.com/office/drawing/2014/main" id="{B1C5B34A-DC14-4732-8652-71BC68DD685F}"/>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0" name="5 CuadroTexto" hidden="1">
          <a:extLst>
            <a:ext uri="{FF2B5EF4-FFF2-40B4-BE49-F238E27FC236}">
              <a16:creationId xmlns="" xmlns:a16="http://schemas.microsoft.com/office/drawing/2014/main" id="{F12EF7BE-AF60-4AA0-A0BA-52A58DBD4F65}"/>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1" name="5 CuadroTexto" hidden="1">
          <a:extLst>
            <a:ext uri="{FF2B5EF4-FFF2-40B4-BE49-F238E27FC236}">
              <a16:creationId xmlns="" xmlns:a16="http://schemas.microsoft.com/office/drawing/2014/main" id="{181E9716-7DE1-4EED-9F68-B479FCE3D2F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2" name="5 CuadroTexto" hidden="1">
          <a:extLst>
            <a:ext uri="{FF2B5EF4-FFF2-40B4-BE49-F238E27FC236}">
              <a16:creationId xmlns="" xmlns:a16="http://schemas.microsoft.com/office/drawing/2014/main" id="{8A0AED71-A932-45C2-BC28-ABCC16DC80E3}"/>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3" name="5 CuadroTexto" hidden="1">
          <a:extLst>
            <a:ext uri="{FF2B5EF4-FFF2-40B4-BE49-F238E27FC236}">
              <a16:creationId xmlns="" xmlns:a16="http://schemas.microsoft.com/office/drawing/2014/main" id="{616FD8ED-7129-4144-AFA5-0EFD19B9EE3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4" name="5 CuadroTexto" hidden="1">
          <a:extLst>
            <a:ext uri="{FF2B5EF4-FFF2-40B4-BE49-F238E27FC236}">
              <a16:creationId xmlns="" xmlns:a16="http://schemas.microsoft.com/office/drawing/2014/main" id="{B42EEE26-2389-4DC0-9559-098CF7A0A2E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5" name="5 CuadroTexto" hidden="1">
          <a:extLst>
            <a:ext uri="{FF2B5EF4-FFF2-40B4-BE49-F238E27FC236}">
              <a16:creationId xmlns="" xmlns:a16="http://schemas.microsoft.com/office/drawing/2014/main" id="{9948ADC5-E7B9-47C9-A4DE-5483185EA662}"/>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6" name="5 CuadroTexto" hidden="1">
          <a:extLst>
            <a:ext uri="{FF2B5EF4-FFF2-40B4-BE49-F238E27FC236}">
              <a16:creationId xmlns="" xmlns:a16="http://schemas.microsoft.com/office/drawing/2014/main" id="{A3B725BC-B688-40F3-B7DD-1553C33306C6}"/>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7" name="5 CuadroTexto" hidden="1">
          <a:extLst>
            <a:ext uri="{FF2B5EF4-FFF2-40B4-BE49-F238E27FC236}">
              <a16:creationId xmlns="" xmlns:a16="http://schemas.microsoft.com/office/drawing/2014/main" id="{2F6C0E51-B83F-4E3A-A6D6-23A890A93EE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8" name="5 CuadroTexto" hidden="1">
          <a:extLst>
            <a:ext uri="{FF2B5EF4-FFF2-40B4-BE49-F238E27FC236}">
              <a16:creationId xmlns="" xmlns:a16="http://schemas.microsoft.com/office/drawing/2014/main" id="{4B3127E4-6DC0-42E1-B639-178912C9F478}"/>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49" name="5 CuadroTexto" hidden="1">
          <a:extLst>
            <a:ext uri="{FF2B5EF4-FFF2-40B4-BE49-F238E27FC236}">
              <a16:creationId xmlns="" xmlns:a16="http://schemas.microsoft.com/office/drawing/2014/main" id="{1D884555-A4CB-4D0F-B550-459516C3D635}"/>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0" name="5 CuadroTexto" hidden="1">
          <a:extLst>
            <a:ext uri="{FF2B5EF4-FFF2-40B4-BE49-F238E27FC236}">
              <a16:creationId xmlns="" xmlns:a16="http://schemas.microsoft.com/office/drawing/2014/main" id="{3DBB4664-82BD-47F4-A3C8-21B98BB1B869}"/>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1" name="5 CuadroTexto" hidden="1">
          <a:extLst>
            <a:ext uri="{FF2B5EF4-FFF2-40B4-BE49-F238E27FC236}">
              <a16:creationId xmlns="" xmlns:a16="http://schemas.microsoft.com/office/drawing/2014/main" id="{164CDB0D-9892-4AA7-B0E4-1DC8070A2D90}"/>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2" name="5 CuadroTexto" hidden="1">
          <a:extLst>
            <a:ext uri="{FF2B5EF4-FFF2-40B4-BE49-F238E27FC236}">
              <a16:creationId xmlns="" xmlns:a16="http://schemas.microsoft.com/office/drawing/2014/main" id="{08A16015-E30B-4572-AE4A-7B46A08CD34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3" name="5 CuadroTexto" hidden="1">
          <a:extLst>
            <a:ext uri="{FF2B5EF4-FFF2-40B4-BE49-F238E27FC236}">
              <a16:creationId xmlns="" xmlns:a16="http://schemas.microsoft.com/office/drawing/2014/main" id="{B8738F89-6C8F-4738-B7C5-68309FBAA8DD}"/>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4" name="5 CuadroTexto" hidden="1">
          <a:extLst>
            <a:ext uri="{FF2B5EF4-FFF2-40B4-BE49-F238E27FC236}">
              <a16:creationId xmlns="" xmlns:a16="http://schemas.microsoft.com/office/drawing/2014/main" id="{332229FA-7102-422E-ABD8-5487F362ED9B}"/>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5" name="5 CuadroTexto" hidden="1">
          <a:extLst>
            <a:ext uri="{FF2B5EF4-FFF2-40B4-BE49-F238E27FC236}">
              <a16:creationId xmlns="" xmlns:a16="http://schemas.microsoft.com/office/drawing/2014/main" id="{1B0C6873-3B89-45E0-8A3F-60E064589B7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6" name="5 CuadroTexto" hidden="1">
          <a:extLst>
            <a:ext uri="{FF2B5EF4-FFF2-40B4-BE49-F238E27FC236}">
              <a16:creationId xmlns="" xmlns:a16="http://schemas.microsoft.com/office/drawing/2014/main" id="{1C00CB3B-BE77-4BB5-99FA-4BEED95EEE7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7" name="5 CuadroTexto" hidden="1">
          <a:extLst>
            <a:ext uri="{FF2B5EF4-FFF2-40B4-BE49-F238E27FC236}">
              <a16:creationId xmlns="" xmlns:a16="http://schemas.microsoft.com/office/drawing/2014/main" id="{3C28C701-BA91-4F58-993F-05C0E180FC6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8" name="5 CuadroTexto" hidden="1">
          <a:extLst>
            <a:ext uri="{FF2B5EF4-FFF2-40B4-BE49-F238E27FC236}">
              <a16:creationId xmlns="" xmlns:a16="http://schemas.microsoft.com/office/drawing/2014/main" id="{5BE1D2EC-17F6-41EC-8BCD-F3D65517333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59" name="5 CuadroTexto" hidden="1">
          <a:extLst>
            <a:ext uri="{FF2B5EF4-FFF2-40B4-BE49-F238E27FC236}">
              <a16:creationId xmlns="" xmlns:a16="http://schemas.microsoft.com/office/drawing/2014/main" id="{375CA311-27CD-452E-A0A5-32E12588B6A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0" name="5 CuadroTexto" hidden="1">
          <a:extLst>
            <a:ext uri="{FF2B5EF4-FFF2-40B4-BE49-F238E27FC236}">
              <a16:creationId xmlns="" xmlns:a16="http://schemas.microsoft.com/office/drawing/2014/main" id="{15B80FC3-5795-44AB-A4A7-E784364C635D}"/>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1" name="5 CuadroTexto" hidden="1">
          <a:extLst>
            <a:ext uri="{FF2B5EF4-FFF2-40B4-BE49-F238E27FC236}">
              <a16:creationId xmlns="" xmlns:a16="http://schemas.microsoft.com/office/drawing/2014/main" id="{3EACD177-45BD-4896-B86B-612F019EE13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2" name="5 CuadroTexto" hidden="1">
          <a:extLst>
            <a:ext uri="{FF2B5EF4-FFF2-40B4-BE49-F238E27FC236}">
              <a16:creationId xmlns="" xmlns:a16="http://schemas.microsoft.com/office/drawing/2014/main" id="{B68BA5BC-D497-47D6-AAF5-6256A739920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3" name="5 CuadroTexto" hidden="1">
          <a:extLst>
            <a:ext uri="{FF2B5EF4-FFF2-40B4-BE49-F238E27FC236}">
              <a16:creationId xmlns="" xmlns:a16="http://schemas.microsoft.com/office/drawing/2014/main" id="{D01D6DBA-4B60-4511-ADCC-788F9C0747BD}"/>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4" name="5 CuadroTexto" hidden="1">
          <a:extLst>
            <a:ext uri="{FF2B5EF4-FFF2-40B4-BE49-F238E27FC236}">
              <a16:creationId xmlns="" xmlns:a16="http://schemas.microsoft.com/office/drawing/2014/main" id="{F0C454E8-B53B-4C89-94F4-1E25F2C384F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5" name="2 CuadroTexto" hidden="1">
          <a:extLst>
            <a:ext uri="{FF2B5EF4-FFF2-40B4-BE49-F238E27FC236}">
              <a16:creationId xmlns="" xmlns:a16="http://schemas.microsoft.com/office/drawing/2014/main" id="{C08637B8-53C0-47C9-A724-9C7A6CD0440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6" name="5 CuadroTexto" hidden="1">
          <a:extLst>
            <a:ext uri="{FF2B5EF4-FFF2-40B4-BE49-F238E27FC236}">
              <a16:creationId xmlns="" xmlns:a16="http://schemas.microsoft.com/office/drawing/2014/main" id="{54DDA6FC-B8E9-4E76-8BD0-882F94CBD3C3}"/>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7" name="5 CuadroTexto" hidden="1">
          <a:extLst>
            <a:ext uri="{FF2B5EF4-FFF2-40B4-BE49-F238E27FC236}">
              <a16:creationId xmlns="" xmlns:a16="http://schemas.microsoft.com/office/drawing/2014/main" id="{FE269EF9-BF82-4391-BE24-4CD82DDCDBCD}"/>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8" name="5 CuadroTexto" hidden="1">
          <a:extLst>
            <a:ext uri="{FF2B5EF4-FFF2-40B4-BE49-F238E27FC236}">
              <a16:creationId xmlns="" xmlns:a16="http://schemas.microsoft.com/office/drawing/2014/main" id="{26F33839-EB96-4E97-BAE8-6B56CB2A895C}"/>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69" name="5 CuadroTexto" hidden="1">
          <a:extLst>
            <a:ext uri="{FF2B5EF4-FFF2-40B4-BE49-F238E27FC236}">
              <a16:creationId xmlns="" xmlns:a16="http://schemas.microsoft.com/office/drawing/2014/main" id="{7B8DCEC0-3685-4B42-A0EE-4ED39581436F}"/>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0" name="5 CuadroTexto" hidden="1">
          <a:extLst>
            <a:ext uri="{FF2B5EF4-FFF2-40B4-BE49-F238E27FC236}">
              <a16:creationId xmlns="" xmlns:a16="http://schemas.microsoft.com/office/drawing/2014/main" id="{B9B6C522-5879-4D45-B207-48A49B2B745D}"/>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1" name="5 CuadroTexto" hidden="1">
          <a:extLst>
            <a:ext uri="{FF2B5EF4-FFF2-40B4-BE49-F238E27FC236}">
              <a16:creationId xmlns="" xmlns:a16="http://schemas.microsoft.com/office/drawing/2014/main" id="{41BADFC9-D700-4A5A-8E10-5A9C1CA99389}"/>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2" name="5 CuadroTexto" hidden="1">
          <a:extLst>
            <a:ext uri="{FF2B5EF4-FFF2-40B4-BE49-F238E27FC236}">
              <a16:creationId xmlns="" xmlns:a16="http://schemas.microsoft.com/office/drawing/2014/main" id="{CF15AB32-ED5B-423D-BDAF-BC41EC3A5D1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3" name="5 CuadroTexto" hidden="1">
          <a:extLst>
            <a:ext uri="{FF2B5EF4-FFF2-40B4-BE49-F238E27FC236}">
              <a16:creationId xmlns="" xmlns:a16="http://schemas.microsoft.com/office/drawing/2014/main" id="{D0D35A40-D33F-45C9-B516-CBA1B6E350BE}"/>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4" name="5 CuadroTexto" hidden="1">
          <a:extLst>
            <a:ext uri="{FF2B5EF4-FFF2-40B4-BE49-F238E27FC236}">
              <a16:creationId xmlns="" xmlns:a16="http://schemas.microsoft.com/office/drawing/2014/main" id="{88AFAB33-95FE-4490-BA03-967DE5CFCBE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5" name="5 CuadroTexto" hidden="1">
          <a:extLst>
            <a:ext uri="{FF2B5EF4-FFF2-40B4-BE49-F238E27FC236}">
              <a16:creationId xmlns="" xmlns:a16="http://schemas.microsoft.com/office/drawing/2014/main" id="{15E9736A-4381-4203-961B-31A3B8CB52F9}"/>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6" name="5 CuadroTexto" hidden="1">
          <a:extLst>
            <a:ext uri="{FF2B5EF4-FFF2-40B4-BE49-F238E27FC236}">
              <a16:creationId xmlns="" xmlns:a16="http://schemas.microsoft.com/office/drawing/2014/main" id="{B92F72E3-DB8C-4886-9DB9-FD98B36A83E2}"/>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7" name="5 CuadroTexto" hidden="1">
          <a:extLst>
            <a:ext uri="{FF2B5EF4-FFF2-40B4-BE49-F238E27FC236}">
              <a16:creationId xmlns="" xmlns:a16="http://schemas.microsoft.com/office/drawing/2014/main" id="{7D5D017D-F50A-4B1D-8C13-2851E4D98D13}"/>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8" name="5 CuadroTexto" hidden="1">
          <a:extLst>
            <a:ext uri="{FF2B5EF4-FFF2-40B4-BE49-F238E27FC236}">
              <a16:creationId xmlns="" xmlns:a16="http://schemas.microsoft.com/office/drawing/2014/main" id="{DA2939AB-DE08-40C9-B3BC-F05B1F73808F}"/>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79" name="5 CuadroTexto" hidden="1">
          <a:extLst>
            <a:ext uri="{FF2B5EF4-FFF2-40B4-BE49-F238E27FC236}">
              <a16:creationId xmlns="" xmlns:a16="http://schemas.microsoft.com/office/drawing/2014/main" id="{D96D4E53-0FCA-4F1E-9626-16FE9AD2BF5C}"/>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0" name="5 CuadroTexto" hidden="1">
          <a:extLst>
            <a:ext uri="{FF2B5EF4-FFF2-40B4-BE49-F238E27FC236}">
              <a16:creationId xmlns="" xmlns:a16="http://schemas.microsoft.com/office/drawing/2014/main" id="{D68BFDE7-704B-4DDA-8936-521F8C07B7EF}"/>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1" name="5 CuadroTexto" hidden="1">
          <a:extLst>
            <a:ext uri="{FF2B5EF4-FFF2-40B4-BE49-F238E27FC236}">
              <a16:creationId xmlns="" xmlns:a16="http://schemas.microsoft.com/office/drawing/2014/main" id="{9D9EE37B-9604-40F8-A9E1-514EABE72DF0}"/>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2" name="5 CuadroTexto" hidden="1">
          <a:extLst>
            <a:ext uri="{FF2B5EF4-FFF2-40B4-BE49-F238E27FC236}">
              <a16:creationId xmlns="" xmlns:a16="http://schemas.microsoft.com/office/drawing/2014/main" id="{2F5DA608-54FB-4CF0-A4B7-ABA090758606}"/>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3" name="5 CuadroTexto" hidden="1">
          <a:extLst>
            <a:ext uri="{FF2B5EF4-FFF2-40B4-BE49-F238E27FC236}">
              <a16:creationId xmlns="" xmlns:a16="http://schemas.microsoft.com/office/drawing/2014/main" id="{9DA9A14C-F9B5-4185-98CF-DF9C93B29ED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4" name="103 CuadroTexto" hidden="1">
          <a:extLst>
            <a:ext uri="{FF2B5EF4-FFF2-40B4-BE49-F238E27FC236}">
              <a16:creationId xmlns="" xmlns:a16="http://schemas.microsoft.com/office/drawing/2014/main" id="{680F1FF9-6936-41C0-A3A0-DE433D0B2D69}"/>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5" name="2 CuadroTexto" hidden="1">
          <a:extLst>
            <a:ext uri="{FF2B5EF4-FFF2-40B4-BE49-F238E27FC236}">
              <a16:creationId xmlns="" xmlns:a16="http://schemas.microsoft.com/office/drawing/2014/main" id="{90076A14-B9A0-4996-8949-9A4D63F4411E}"/>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6" name="106 CuadroTexto" hidden="1">
          <a:extLst>
            <a:ext uri="{FF2B5EF4-FFF2-40B4-BE49-F238E27FC236}">
              <a16:creationId xmlns="" xmlns:a16="http://schemas.microsoft.com/office/drawing/2014/main" id="{C3054CC6-31CF-46FA-8106-CA5659F707C8}"/>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7" name="2 CuadroTexto" hidden="1">
          <a:extLst>
            <a:ext uri="{FF2B5EF4-FFF2-40B4-BE49-F238E27FC236}">
              <a16:creationId xmlns="" xmlns:a16="http://schemas.microsoft.com/office/drawing/2014/main" id="{68096667-C940-47C5-8770-5EC33523756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8" name="5 CuadroTexto" hidden="1">
          <a:extLst>
            <a:ext uri="{FF2B5EF4-FFF2-40B4-BE49-F238E27FC236}">
              <a16:creationId xmlns="" xmlns:a16="http://schemas.microsoft.com/office/drawing/2014/main" id="{ECBA9580-7DFC-4B11-9DCC-A8867CB9991C}"/>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89" name="5 CuadroTexto" hidden="1">
          <a:extLst>
            <a:ext uri="{FF2B5EF4-FFF2-40B4-BE49-F238E27FC236}">
              <a16:creationId xmlns="" xmlns:a16="http://schemas.microsoft.com/office/drawing/2014/main" id="{BB86A1AB-D79E-40D0-A218-0F0CC7B9421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0" name="5 CuadroTexto" hidden="1">
          <a:extLst>
            <a:ext uri="{FF2B5EF4-FFF2-40B4-BE49-F238E27FC236}">
              <a16:creationId xmlns="" xmlns:a16="http://schemas.microsoft.com/office/drawing/2014/main" id="{C5D417EB-8814-4DA1-B8C4-A1AA4CDF1535}"/>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1" name="5 CuadroTexto" hidden="1">
          <a:extLst>
            <a:ext uri="{FF2B5EF4-FFF2-40B4-BE49-F238E27FC236}">
              <a16:creationId xmlns="" xmlns:a16="http://schemas.microsoft.com/office/drawing/2014/main" id="{7ECB9736-022F-4C28-9C15-53F087D3D39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2" name="5 CuadroTexto" hidden="1">
          <a:extLst>
            <a:ext uri="{FF2B5EF4-FFF2-40B4-BE49-F238E27FC236}">
              <a16:creationId xmlns="" xmlns:a16="http://schemas.microsoft.com/office/drawing/2014/main" id="{59B3EDA0-773B-493C-AD46-77D5DE55921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3" name="5 CuadroTexto" hidden="1">
          <a:extLst>
            <a:ext uri="{FF2B5EF4-FFF2-40B4-BE49-F238E27FC236}">
              <a16:creationId xmlns="" xmlns:a16="http://schemas.microsoft.com/office/drawing/2014/main" id="{D0EF9B6D-9B27-4C67-BACD-4025A5EB5AC9}"/>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4" name="5 CuadroTexto" hidden="1">
          <a:extLst>
            <a:ext uri="{FF2B5EF4-FFF2-40B4-BE49-F238E27FC236}">
              <a16:creationId xmlns="" xmlns:a16="http://schemas.microsoft.com/office/drawing/2014/main" id="{2ADD2EC5-B7F0-4411-B100-9BAB182BCBE0}"/>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5" name="5 CuadroTexto" hidden="1">
          <a:extLst>
            <a:ext uri="{FF2B5EF4-FFF2-40B4-BE49-F238E27FC236}">
              <a16:creationId xmlns="" xmlns:a16="http://schemas.microsoft.com/office/drawing/2014/main" id="{CE707727-36DF-4CB6-9CD7-75163763A368}"/>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6" name="5 CuadroTexto" hidden="1">
          <a:extLst>
            <a:ext uri="{FF2B5EF4-FFF2-40B4-BE49-F238E27FC236}">
              <a16:creationId xmlns="" xmlns:a16="http://schemas.microsoft.com/office/drawing/2014/main" id="{D73E9D63-9D6B-484E-9FB9-1FD9388F5E39}"/>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7" name="5 CuadroTexto" hidden="1">
          <a:extLst>
            <a:ext uri="{FF2B5EF4-FFF2-40B4-BE49-F238E27FC236}">
              <a16:creationId xmlns="" xmlns:a16="http://schemas.microsoft.com/office/drawing/2014/main" id="{71D3DD70-0903-49CC-9D33-011A3DA9BC6A}"/>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8" name="5 CuadroTexto" hidden="1">
          <a:extLst>
            <a:ext uri="{FF2B5EF4-FFF2-40B4-BE49-F238E27FC236}">
              <a16:creationId xmlns="" xmlns:a16="http://schemas.microsoft.com/office/drawing/2014/main" id="{DCDEF580-056F-4C5B-8EF5-E837D82A18FB}"/>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5999" name="5 CuadroTexto" hidden="1">
          <a:extLst>
            <a:ext uri="{FF2B5EF4-FFF2-40B4-BE49-F238E27FC236}">
              <a16:creationId xmlns="" xmlns:a16="http://schemas.microsoft.com/office/drawing/2014/main" id="{2F6ACD59-B4A4-4673-ABBE-0C1EDEFCEBC9}"/>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6000" name="5 CuadroTexto" hidden="1">
          <a:extLst>
            <a:ext uri="{FF2B5EF4-FFF2-40B4-BE49-F238E27FC236}">
              <a16:creationId xmlns="" xmlns:a16="http://schemas.microsoft.com/office/drawing/2014/main" id="{90DC986B-3B2F-47A7-8622-E3514D242EB4}"/>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6001" name="5 CuadroTexto" hidden="1">
          <a:extLst>
            <a:ext uri="{FF2B5EF4-FFF2-40B4-BE49-F238E27FC236}">
              <a16:creationId xmlns="" xmlns:a16="http://schemas.microsoft.com/office/drawing/2014/main" id="{5D6DDBE2-4709-4ED8-815C-0D7437D8C531}"/>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6002" name="5 CuadroTexto" hidden="1">
          <a:extLst>
            <a:ext uri="{FF2B5EF4-FFF2-40B4-BE49-F238E27FC236}">
              <a16:creationId xmlns="" xmlns:a16="http://schemas.microsoft.com/office/drawing/2014/main" id="{8D872627-9790-464B-AD0F-C38E852454A7}"/>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1529</xdr:row>
      <xdr:rowOff>0</xdr:rowOff>
    </xdr:from>
    <xdr:ext cx="184731" cy="264560"/>
    <xdr:sp macro="" textlink="">
      <xdr:nvSpPr>
        <xdr:cNvPr id="6003" name="5 CuadroTexto" hidden="1">
          <a:extLst>
            <a:ext uri="{FF2B5EF4-FFF2-40B4-BE49-F238E27FC236}">
              <a16:creationId xmlns="" xmlns:a16="http://schemas.microsoft.com/office/drawing/2014/main" id="{3515ED95-FC55-42F4-9BD4-0EB4346BFA84}"/>
            </a:ext>
          </a:extLst>
        </xdr:cNvPr>
        <xdr:cNvSpPr txBox="1"/>
      </xdr:nvSpPr>
      <xdr:spPr>
        <a:xfrm>
          <a:off x="6477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4</xdr:col>
      <xdr:colOff>888547</xdr:colOff>
      <xdr:row>1496</xdr:row>
      <xdr:rowOff>127907</xdr:rowOff>
    </xdr:from>
    <xdr:to>
      <xdr:col>6</xdr:col>
      <xdr:colOff>774247</xdr:colOff>
      <xdr:row>1502</xdr:row>
      <xdr:rowOff>122464</xdr:rowOff>
    </xdr:to>
    <xdr:pic>
      <xdr:nvPicPr>
        <xdr:cNvPr id="6004" name="Imagen 1">
          <a:extLst>
            <a:ext uri="{FF2B5EF4-FFF2-40B4-BE49-F238E27FC236}">
              <a16:creationId xmlns="" xmlns:a16="http://schemas.microsoft.com/office/drawing/2014/main" id="{7B0FE671-D7F4-432C-9811-B5196192136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46672" y="318407"/>
          <a:ext cx="2095500" cy="1137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647700</xdr:colOff>
      <xdr:row>1737</xdr:row>
      <xdr:rowOff>0</xdr:rowOff>
    </xdr:from>
    <xdr:ext cx="184731" cy="264560"/>
    <xdr:sp macro="" textlink="">
      <xdr:nvSpPr>
        <xdr:cNvPr id="6005" name="1 CuadroTexto" hidden="1">
          <a:extLst>
            <a:ext uri="{FF2B5EF4-FFF2-40B4-BE49-F238E27FC236}">
              <a16:creationId xmlns="" xmlns:a16="http://schemas.microsoft.com/office/drawing/2014/main" id="{B9F6B745-69CC-4996-BAC5-0DB516D5FBF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06" name="3 CuadroTexto" hidden="1">
          <a:extLst>
            <a:ext uri="{FF2B5EF4-FFF2-40B4-BE49-F238E27FC236}">
              <a16:creationId xmlns="" xmlns:a16="http://schemas.microsoft.com/office/drawing/2014/main" id="{58725ED4-806B-49E5-B887-9D639DA74BA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07" name="5 CuadroTexto" hidden="1">
          <a:extLst>
            <a:ext uri="{FF2B5EF4-FFF2-40B4-BE49-F238E27FC236}">
              <a16:creationId xmlns="" xmlns:a16="http://schemas.microsoft.com/office/drawing/2014/main" id="{53F7DB71-894F-47E3-95A3-1443734F141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08" name="5 CuadroTexto" hidden="1">
          <a:extLst>
            <a:ext uri="{FF2B5EF4-FFF2-40B4-BE49-F238E27FC236}">
              <a16:creationId xmlns="" xmlns:a16="http://schemas.microsoft.com/office/drawing/2014/main" id="{0C7C4B6A-961D-4A0F-B4EE-2197D39D0F5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09" name="5 CuadroTexto" hidden="1">
          <a:extLst>
            <a:ext uri="{FF2B5EF4-FFF2-40B4-BE49-F238E27FC236}">
              <a16:creationId xmlns="" xmlns:a16="http://schemas.microsoft.com/office/drawing/2014/main" id="{3006BF56-00C7-4484-8474-C1F4F181EB3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0" name="5 CuadroTexto" hidden="1">
          <a:extLst>
            <a:ext uri="{FF2B5EF4-FFF2-40B4-BE49-F238E27FC236}">
              <a16:creationId xmlns="" xmlns:a16="http://schemas.microsoft.com/office/drawing/2014/main" id="{B8AC74F2-F34F-456F-95D7-A6DA05971BA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1" name="5 CuadroTexto" hidden="1">
          <a:extLst>
            <a:ext uri="{FF2B5EF4-FFF2-40B4-BE49-F238E27FC236}">
              <a16:creationId xmlns="" xmlns:a16="http://schemas.microsoft.com/office/drawing/2014/main" id="{3CA842EA-1039-4385-AC36-28C60D70F4D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2" name="5 CuadroTexto" hidden="1">
          <a:extLst>
            <a:ext uri="{FF2B5EF4-FFF2-40B4-BE49-F238E27FC236}">
              <a16:creationId xmlns="" xmlns:a16="http://schemas.microsoft.com/office/drawing/2014/main" id="{B82FC467-4F5E-4541-95DB-621336938DC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3" name="5 CuadroTexto" hidden="1">
          <a:extLst>
            <a:ext uri="{FF2B5EF4-FFF2-40B4-BE49-F238E27FC236}">
              <a16:creationId xmlns="" xmlns:a16="http://schemas.microsoft.com/office/drawing/2014/main" id="{F7C55D1B-491B-4F94-9630-E752CC68B80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4" name="5 CuadroTexto" hidden="1">
          <a:extLst>
            <a:ext uri="{FF2B5EF4-FFF2-40B4-BE49-F238E27FC236}">
              <a16:creationId xmlns="" xmlns:a16="http://schemas.microsoft.com/office/drawing/2014/main" id="{27CF811F-3A52-44D1-9EA1-4DDC6CE6CF4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5" name="5 CuadroTexto" hidden="1">
          <a:extLst>
            <a:ext uri="{FF2B5EF4-FFF2-40B4-BE49-F238E27FC236}">
              <a16:creationId xmlns="" xmlns:a16="http://schemas.microsoft.com/office/drawing/2014/main" id="{414BCA73-470D-4F7C-BAD0-E3F37018FD2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6" name="5 CuadroTexto" hidden="1">
          <a:extLst>
            <a:ext uri="{FF2B5EF4-FFF2-40B4-BE49-F238E27FC236}">
              <a16:creationId xmlns="" xmlns:a16="http://schemas.microsoft.com/office/drawing/2014/main" id="{857AAE5F-E5D6-4904-A82D-32D662CB61E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7" name="5 CuadroTexto" hidden="1">
          <a:extLst>
            <a:ext uri="{FF2B5EF4-FFF2-40B4-BE49-F238E27FC236}">
              <a16:creationId xmlns="" xmlns:a16="http://schemas.microsoft.com/office/drawing/2014/main" id="{1D1BB8A1-C8DF-46F4-A6B6-72FBFA79DAD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8" name="5 CuadroTexto" hidden="1">
          <a:extLst>
            <a:ext uri="{FF2B5EF4-FFF2-40B4-BE49-F238E27FC236}">
              <a16:creationId xmlns="" xmlns:a16="http://schemas.microsoft.com/office/drawing/2014/main" id="{9EE7E8A9-71DC-4070-B579-A3FD36FBB4B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19" name="5 CuadroTexto" hidden="1">
          <a:extLst>
            <a:ext uri="{FF2B5EF4-FFF2-40B4-BE49-F238E27FC236}">
              <a16:creationId xmlns="" xmlns:a16="http://schemas.microsoft.com/office/drawing/2014/main" id="{91F14684-5BF9-440C-AA9E-617076BFB8A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0" name="5 CuadroTexto" hidden="1">
          <a:extLst>
            <a:ext uri="{FF2B5EF4-FFF2-40B4-BE49-F238E27FC236}">
              <a16:creationId xmlns="" xmlns:a16="http://schemas.microsoft.com/office/drawing/2014/main" id="{E4112338-1560-4C7A-A22B-32AE8F93B50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1" name="5 CuadroTexto" hidden="1">
          <a:extLst>
            <a:ext uri="{FF2B5EF4-FFF2-40B4-BE49-F238E27FC236}">
              <a16:creationId xmlns="" xmlns:a16="http://schemas.microsoft.com/office/drawing/2014/main" id="{9B59602D-9AA1-4BB4-8685-1B2D56DB957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2" name="5 CuadroTexto" hidden="1">
          <a:extLst>
            <a:ext uri="{FF2B5EF4-FFF2-40B4-BE49-F238E27FC236}">
              <a16:creationId xmlns="" xmlns:a16="http://schemas.microsoft.com/office/drawing/2014/main" id="{AE5445D3-BA95-4560-99C4-55553D2BACC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3" name="5 CuadroTexto" hidden="1">
          <a:extLst>
            <a:ext uri="{FF2B5EF4-FFF2-40B4-BE49-F238E27FC236}">
              <a16:creationId xmlns="" xmlns:a16="http://schemas.microsoft.com/office/drawing/2014/main" id="{C41E8497-7B6A-459B-90E1-DFE4A036BEF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4" name="5 CuadroTexto" hidden="1">
          <a:extLst>
            <a:ext uri="{FF2B5EF4-FFF2-40B4-BE49-F238E27FC236}">
              <a16:creationId xmlns="" xmlns:a16="http://schemas.microsoft.com/office/drawing/2014/main" id="{8DE4DE66-9878-4821-92A1-305D1A133B3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5" name="5 CuadroTexto" hidden="1">
          <a:extLst>
            <a:ext uri="{FF2B5EF4-FFF2-40B4-BE49-F238E27FC236}">
              <a16:creationId xmlns="" xmlns:a16="http://schemas.microsoft.com/office/drawing/2014/main" id="{8D65041F-EFA7-4433-A85F-926F9208918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6" name="5 CuadroTexto" hidden="1">
          <a:extLst>
            <a:ext uri="{FF2B5EF4-FFF2-40B4-BE49-F238E27FC236}">
              <a16:creationId xmlns="" xmlns:a16="http://schemas.microsoft.com/office/drawing/2014/main" id="{0C9F0FDC-6807-4311-BA4D-2E9FE3154F1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7" name="5 CuadroTexto" hidden="1">
          <a:extLst>
            <a:ext uri="{FF2B5EF4-FFF2-40B4-BE49-F238E27FC236}">
              <a16:creationId xmlns="" xmlns:a16="http://schemas.microsoft.com/office/drawing/2014/main" id="{9E90211F-5628-45ED-9466-16B19ADF5AC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8" name="5 CuadroTexto" hidden="1">
          <a:extLst>
            <a:ext uri="{FF2B5EF4-FFF2-40B4-BE49-F238E27FC236}">
              <a16:creationId xmlns="" xmlns:a16="http://schemas.microsoft.com/office/drawing/2014/main" id="{9DBD1BED-93AD-49B9-8F6D-B0BFDE0F375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29" name="5 CuadroTexto" hidden="1">
          <a:extLst>
            <a:ext uri="{FF2B5EF4-FFF2-40B4-BE49-F238E27FC236}">
              <a16:creationId xmlns="" xmlns:a16="http://schemas.microsoft.com/office/drawing/2014/main" id="{7320856B-AD48-4E92-A88C-FF7D4C67AEA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0" name="5 CuadroTexto" hidden="1">
          <a:extLst>
            <a:ext uri="{FF2B5EF4-FFF2-40B4-BE49-F238E27FC236}">
              <a16:creationId xmlns="" xmlns:a16="http://schemas.microsoft.com/office/drawing/2014/main" id="{7FF4DD6D-C711-43D5-93F6-37A8502CFD0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1" name="5 CuadroTexto" hidden="1">
          <a:extLst>
            <a:ext uri="{FF2B5EF4-FFF2-40B4-BE49-F238E27FC236}">
              <a16:creationId xmlns="" xmlns:a16="http://schemas.microsoft.com/office/drawing/2014/main" id="{8CB1C545-3764-47EB-B99B-BB5F89E51D2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2" name="5 CuadroTexto" hidden="1">
          <a:extLst>
            <a:ext uri="{FF2B5EF4-FFF2-40B4-BE49-F238E27FC236}">
              <a16:creationId xmlns="" xmlns:a16="http://schemas.microsoft.com/office/drawing/2014/main" id="{C8DB8C57-52E8-40E1-848B-67202B26FA5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3" name="5 CuadroTexto" hidden="1">
          <a:extLst>
            <a:ext uri="{FF2B5EF4-FFF2-40B4-BE49-F238E27FC236}">
              <a16:creationId xmlns="" xmlns:a16="http://schemas.microsoft.com/office/drawing/2014/main" id="{14EA0ED5-28C1-4A48-BDA8-13950AF3B9F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4" name="5 CuadroTexto" hidden="1">
          <a:extLst>
            <a:ext uri="{FF2B5EF4-FFF2-40B4-BE49-F238E27FC236}">
              <a16:creationId xmlns="" xmlns:a16="http://schemas.microsoft.com/office/drawing/2014/main" id="{655F82FE-A058-4A08-8499-6BF8D2FAF87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5" name="5 CuadroTexto" hidden="1">
          <a:extLst>
            <a:ext uri="{FF2B5EF4-FFF2-40B4-BE49-F238E27FC236}">
              <a16:creationId xmlns="" xmlns:a16="http://schemas.microsoft.com/office/drawing/2014/main" id="{1ACA58B2-6F7A-484E-BC26-A3B392F70C5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6" name="5 CuadroTexto" hidden="1">
          <a:extLst>
            <a:ext uri="{FF2B5EF4-FFF2-40B4-BE49-F238E27FC236}">
              <a16:creationId xmlns="" xmlns:a16="http://schemas.microsoft.com/office/drawing/2014/main" id="{11E7754F-D66A-4865-88F5-5B26DC83536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7" name="5 CuadroTexto" hidden="1">
          <a:extLst>
            <a:ext uri="{FF2B5EF4-FFF2-40B4-BE49-F238E27FC236}">
              <a16:creationId xmlns="" xmlns:a16="http://schemas.microsoft.com/office/drawing/2014/main" id="{66265893-484F-4A4D-B533-29985E5A3CA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8" name="5 CuadroTexto" hidden="1">
          <a:extLst>
            <a:ext uri="{FF2B5EF4-FFF2-40B4-BE49-F238E27FC236}">
              <a16:creationId xmlns="" xmlns:a16="http://schemas.microsoft.com/office/drawing/2014/main" id="{AB928B78-D5B8-48E9-B1DB-2C17E254419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39" name="2 CuadroTexto" hidden="1">
          <a:extLst>
            <a:ext uri="{FF2B5EF4-FFF2-40B4-BE49-F238E27FC236}">
              <a16:creationId xmlns="" xmlns:a16="http://schemas.microsoft.com/office/drawing/2014/main" id="{F5B5CB7D-ED80-4675-B9F7-5CFE3F05588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0" name="5 CuadroTexto" hidden="1">
          <a:extLst>
            <a:ext uri="{FF2B5EF4-FFF2-40B4-BE49-F238E27FC236}">
              <a16:creationId xmlns="" xmlns:a16="http://schemas.microsoft.com/office/drawing/2014/main" id="{39EEB205-6667-497A-8A6D-1B96E873ED7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1" name="5 CuadroTexto" hidden="1">
          <a:extLst>
            <a:ext uri="{FF2B5EF4-FFF2-40B4-BE49-F238E27FC236}">
              <a16:creationId xmlns="" xmlns:a16="http://schemas.microsoft.com/office/drawing/2014/main" id="{F7E2AEF4-A125-4626-BE0E-610D0DD75AD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2" name="5 CuadroTexto" hidden="1">
          <a:extLst>
            <a:ext uri="{FF2B5EF4-FFF2-40B4-BE49-F238E27FC236}">
              <a16:creationId xmlns="" xmlns:a16="http://schemas.microsoft.com/office/drawing/2014/main" id="{800E78BD-7627-486A-A0CD-BD88021B99B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3" name="5 CuadroTexto" hidden="1">
          <a:extLst>
            <a:ext uri="{FF2B5EF4-FFF2-40B4-BE49-F238E27FC236}">
              <a16:creationId xmlns="" xmlns:a16="http://schemas.microsoft.com/office/drawing/2014/main" id="{2337C2F0-03A5-4CD8-9824-DE8A26D3F14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4" name="5 CuadroTexto" hidden="1">
          <a:extLst>
            <a:ext uri="{FF2B5EF4-FFF2-40B4-BE49-F238E27FC236}">
              <a16:creationId xmlns="" xmlns:a16="http://schemas.microsoft.com/office/drawing/2014/main" id="{7CA9254D-8B40-4B3F-B44D-EA69D67F2B7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5" name="5 CuadroTexto" hidden="1">
          <a:extLst>
            <a:ext uri="{FF2B5EF4-FFF2-40B4-BE49-F238E27FC236}">
              <a16:creationId xmlns="" xmlns:a16="http://schemas.microsoft.com/office/drawing/2014/main" id="{1398A560-3ABB-47D6-9151-2C33E5DE1D0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6" name="5 CuadroTexto" hidden="1">
          <a:extLst>
            <a:ext uri="{FF2B5EF4-FFF2-40B4-BE49-F238E27FC236}">
              <a16:creationId xmlns="" xmlns:a16="http://schemas.microsoft.com/office/drawing/2014/main" id="{064DF950-28DF-4C58-998D-FBFC5E03272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7" name="5 CuadroTexto" hidden="1">
          <a:extLst>
            <a:ext uri="{FF2B5EF4-FFF2-40B4-BE49-F238E27FC236}">
              <a16:creationId xmlns="" xmlns:a16="http://schemas.microsoft.com/office/drawing/2014/main" id="{E444DDC5-9707-45D0-9166-A0EC9C29A6E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8" name="5 CuadroTexto" hidden="1">
          <a:extLst>
            <a:ext uri="{FF2B5EF4-FFF2-40B4-BE49-F238E27FC236}">
              <a16:creationId xmlns="" xmlns:a16="http://schemas.microsoft.com/office/drawing/2014/main" id="{60C0D998-F59A-45ED-B244-DA088E20F8E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49" name="5 CuadroTexto" hidden="1">
          <a:extLst>
            <a:ext uri="{FF2B5EF4-FFF2-40B4-BE49-F238E27FC236}">
              <a16:creationId xmlns="" xmlns:a16="http://schemas.microsoft.com/office/drawing/2014/main" id="{D10D1510-1ED7-479D-A69C-819D06611DF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0" name="5 CuadroTexto" hidden="1">
          <a:extLst>
            <a:ext uri="{FF2B5EF4-FFF2-40B4-BE49-F238E27FC236}">
              <a16:creationId xmlns="" xmlns:a16="http://schemas.microsoft.com/office/drawing/2014/main" id="{2F2F44F6-08AB-4E49-AC09-0AB632D5513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1" name="5 CuadroTexto" hidden="1">
          <a:extLst>
            <a:ext uri="{FF2B5EF4-FFF2-40B4-BE49-F238E27FC236}">
              <a16:creationId xmlns="" xmlns:a16="http://schemas.microsoft.com/office/drawing/2014/main" id="{47BE4391-8C9E-470C-A8DD-144A5309BA2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2" name="5 CuadroTexto" hidden="1">
          <a:extLst>
            <a:ext uri="{FF2B5EF4-FFF2-40B4-BE49-F238E27FC236}">
              <a16:creationId xmlns="" xmlns:a16="http://schemas.microsoft.com/office/drawing/2014/main" id="{AD8CE47C-6731-496A-B7B2-E0FA2D8277E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3" name="5 CuadroTexto" hidden="1">
          <a:extLst>
            <a:ext uri="{FF2B5EF4-FFF2-40B4-BE49-F238E27FC236}">
              <a16:creationId xmlns="" xmlns:a16="http://schemas.microsoft.com/office/drawing/2014/main" id="{C024BEF3-8195-4835-9C5B-4AD5AEE49E4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4" name="5 CuadroTexto" hidden="1">
          <a:extLst>
            <a:ext uri="{FF2B5EF4-FFF2-40B4-BE49-F238E27FC236}">
              <a16:creationId xmlns="" xmlns:a16="http://schemas.microsoft.com/office/drawing/2014/main" id="{B938C175-C6A0-411B-8FEA-38D78873AF4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5" name="5 CuadroTexto" hidden="1">
          <a:extLst>
            <a:ext uri="{FF2B5EF4-FFF2-40B4-BE49-F238E27FC236}">
              <a16:creationId xmlns="" xmlns:a16="http://schemas.microsoft.com/office/drawing/2014/main" id="{FDD5ACB0-1BBA-4BEB-8020-66A39F72592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6" name="5 CuadroTexto" hidden="1">
          <a:extLst>
            <a:ext uri="{FF2B5EF4-FFF2-40B4-BE49-F238E27FC236}">
              <a16:creationId xmlns="" xmlns:a16="http://schemas.microsoft.com/office/drawing/2014/main" id="{B85485E7-67A4-4085-9D37-BCC0E8BDA6C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7" name="5 CuadroTexto" hidden="1">
          <a:extLst>
            <a:ext uri="{FF2B5EF4-FFF2-40B4-BE49-F238E27FC236}">
              <a16:creationId xmlns="" xmlns:a16="http://schemas.microsoft.com/office/drawing/2014/main" id="{3AB4B665-EBB9-4D04-8BDD-206EA22913D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8" name="103 CuadroTexto" hidden="1">
          <a:extLst>
            <a:ext uri="{FF2B5EF4-FFF2-40B4-BE49-F238E27FC236}">
              <a16:creationId xmlns="" xmlns:a16="http://schemas.microsoft.com/office/drawing/2014/main" id="{754709F6-FDF8-4FA3-A52E-2E329BE179A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59" name="2 CuadroTexto" hidden="1">
          <a:extLst>
            <a:ext uri="{FF2B5EF4-FFF2-40B4-BE49-F238E27FC236}">
              <a16:creationId xmlns="" xmlns:a16="http://schemas.microsoft.com/office/drawing/2014/main" id="{641036EC-9699-4837-A82F-7E0B93FF50F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0" name="106 CuadroTexto" hidden="1">
          <a:extLst>
            <a:ext uri="{FF2B5EF4-FFF2-40B4-BE49-F238E27FC236}">
              <a16:creationId xmlns="" xmlns:a16="http://schemas.microsoft.com/office/drawing/2014/main" id="{92C474B5-EF72-418B-B899-08EEF63CF41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1" name="2 CuadroTexto" hidden="1">
          <a:extLst>
            <a:ext uri="{FF2B5EF4-FFF2-40B4-BE49-F238E27FC236}">
              <a16:creationId xmlns="" xmlns:a16="http://schemas.microsoft.com/office/drawing/2014/main" id="{60F7DC50-F3B2-4ED6-928E-D1D7A45DB2C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2" name="5 CuadroTexto" hidden="1">
          <a:extLst>
            <a:ext uri="{FF2B5EF4-FFF2-40B4-BE49-F238E27FC236}">
              <a16:creationId xmlns="" xmlns:a16="http://schemas.microsoft.com/office/drawing/2014/main" id="{8AA2CB06-0275-42C9-BB1A-F241E8DCC63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3" name="5 CuadroTexto" hidden="1">
          <a:extLst>
            <a:ext uri="{FF2B5EF4-FFF2-40B4-BE49-F238E27FC236}">
              <a16:creationId xmlns="" xmlns:a16="http://schemas.microsoft.com/office/drawing/2014/main" id="{1B1C5FA6-A764-41E0-AC4A-977A9514500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4" name="5 CuadroTexto" hidden="1">
          <a:extLst>
            <a:ext uri="{FF2B5EF4-FFF2-40B4-BE49-F238E27FC236}">
              <a16:creationId xmlns="" xmlns:a16="http://schemas.microsoft.com/office/drawing/2014/main" id="{F21DE18E-292A-49B8-AD42-F734414B2BA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5" name="5 CuadroTexto" hidden="1">
          <a:extLst>
            <a:ext uri="{FF2B5EF4-FFF2-40B4-BE49-F238E27FC236}">
              <a16:creationId xmlns="" xmlns:a16="http://schemas.microsoft.com/office/drawing/2014/main" id="{7519F91A-27D2-4B7F-A5A8-CCFB535A923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6" name="5 CuadroTexto" hidden="1">
          <a:extLst>
            <a:ext uri="{FF2B5EF4-FFF2-40B4-BE49-F238E27FC236}">
              <a16:creationId xmlns="" xmlns:a16="http://schemas.microsoft.com/office/drawing/2014/main" id="{ECE171DF-BA03-47A1-B52D-4391292770A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7" name="5 CuadroTexto" hidden="1">
          <a:extLst>
            <a:ext uri="{FF2B5EF4-FFF2-40B4-BE49-F238E27FC236}">
              <a16:creationId xmlns="" xmlns:a16="http://schemas.microsoft.com/office/drawing/2014/main" id="{B6922EAF-DD3B-4E2D-B1C0-69F396D1F13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8" name="5 CuadroTexto" hidden="1">
          <a:extLst>
            <a:ext uri="{FF2B5EF4-FFF2-40B4-BE49-F238E27FC236}">
              <a16:creationId xmlns="" xmlns:a16="http://schemas.microsoft.com/office/drawing/2014/main" id="{0EF4A863-6E71-4B65-9286-74C16844F68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69" name="5 CuadroTexto" hidden="1">
          <a:extLst>
            <a:ext uri="{FF2B5EF4-FFF2-40B4-BE49-F238E27FC236}">
              <a16:creationId xmlns="" xmlns:a16="http://schemas.microsoft.com/office/drawing/2014/main" id="{D9ADC962-21B5-419E-8BF7-C65DBBA9D11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0" name="5 CuadroTexto" hidden="1">
          <a:extLst>
            <a:ext uri="{FF2B5EF4-FFF2-40B4-BE49-F238E27FC236}">
              <a16:creationId xmlns="" xmlns:a16="http://schemas.microsoft.com/office/drawing/2014/main" id="{57BF73FD-9928-4D1B-A4DD-5584F295CCB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1" name="5 CuadroTexto" hidden="1">
          <a:extLst>
            <a:ext uri="{FF2B5EF4-FFF2-40B4-BE49-F238E27FC236}">
              <a16:creationId xmlns="" xmlns:a16="http://schemas.microsoft.com/office/drawing/2014/main" id="{02F3B27E-1941-4C26-8BF0-BC83EA880C1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2" name="5 CuadroTexto" hidden="1">
          <a:extLst>
            <a:ext uri="{FF2B5EF4-FFF2-40B4-BE49-F238E27FC236}">
              <a16:creationId xmlns="" xmlns:a16="http://schemas.microsoft.com/office/drawing/2014/main" id="{AA59CE97-A5BE-4E3C-9D0A-3A1BB252B37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3" name="5 CuadroTexto" hidden="1">
          <a:extLst>
            <a:ext uri="{FF2B5EF4-FFF2-40B4-BE49-F238E27FC236}">
              <a16:creationId xmlns="" xmlns:a16="http://schemas.microsoft.com/office/drawing/2014/main" id="{C83E6552-C49C-4507-B207-EC5995FBA92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4" name="5 CuadroTexto" hidden="1">
          <a:extLst>
            <a:ext uri="{FF2B5EF4-FFF2-40B4-BE49-F238E27FC236}">
              <a16:creationId xmlns="" xmlns:a16="http://schemas.microsoft.com/office/drawing/2014/main" id="{7C7A45D8-00E2-4588-9C0B-C93A37EA589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5" name="5 CuadroTexto" hidden="1">
          <a:extLst>
            <a:ext uri="{FF2B5EF4-FFF2-40B4-BE49-F238E27FC236}">
              <a16:creationId xmlns="" xmlns:a16="http://schemas.microsoft.com/office/drawing/2014/main" id="{E2F40112-24FD-4F2F-9435-EED21C29532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6" name="5 CuadroTexto" hidden="1">
          <a:extLst>
            <a:ext uri="{FF2B5EF4-FFF2-40B4-BE49-F238E27FC236}">
              <a16:creationId xmlns="" xmlns:a16="http://schemas.microsoft.com/office/drawing/2014/main" id="{86520B97-3B76-47EF-AF97-D252C4884E1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7" name="5 CuadroTexto" hidden="1">
          <a:extLst>
            <a:ext uri="{FF2B5EF4-FFF2-40B4-BE49-F238E27FC236}">
              <a16:creationId xmlns="" xmlns:a16="http://schemas.microsoft.com/office/drawing/2014/main" id="{E3D51441-0C1D-4C25-A35B-8568224506F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8" name="1 CuadroTexto" hidden="1">
          <a:extLst>
            <a:ext uri="{FF2B5EF4-FFF2-40B4-BE49-F238E27FC236}">
              <a16:creationId xmlns="" xmlns:a16="http://schemas.microsoft.com/office/drawing/2014/main" id="{F2345883-799D-457C-82B4-1B99F481A4B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79" name="3 CuadroTexto" hidden="1">
          <a:extLst>
            <a:ext uri="{FF2B5EF4-FFF2-40B4-BE49-F238E27FC236}">
              <a16:creationId xmlns="" xmlns:a16="http://schemas.microsoft.com/office/drawing/2014/main" id="{0B55657F-091C-4E71-9BDA-E75974BA175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0" name="5 CuadroTexto" hidden="1">
          <a:extLst>
            <a:ext uri="{FF2B5EF4-FFF2-40B4-BE49-F238E27FC236}">
              <a16:creationId xmlns="" xmlns:a16="http://schemas.microsoft.com/office/drawing/2014/main" id="{2B0FD0BF-367D-4B68-B350-BA3D19AC5E4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1" name="5 CuadroTexto" hidden="1">
          <a:extLst>
            <a:ext uri="{FF2B5EF4-FFF2-40B4-BE49-F238E27FC236}">
              <a16:creationId xmlns="" xmlns:a16="http://schemas.microsoft.com/office/drawing/2014/main" id="{0ADFAF84-09FF-4538-8DA6-9B1C4BE06DC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2" name="5 CuadroTexto" hidden="1">
          <a:extLst>
            <a:ext uri="{FF2B5EF4-FFF2-40B4-BE49-F238E27FC236}">
              <a16:creationId xmlns="" xmlns:a16="http://schemas.microsoft.com/office/drawing/2014/main" id="{CF769FD6-457B-42E5-B2F1-1F9BC82C577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3" name="5 CuadroTexto" hidden="1">
          <a:extLst>
            <a:ext uri="{FF2B5EF4-FFF2-40B4-BE49-F238E27FC236}">
              <a16:creationId xmlns="" xmlns:a16="http://schemas.microsoft.com/office/drawing/2014/main" id="{AD98E670-9219-44E8-B501-BCA0D57C8A1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4" name="5 CuadroTexto" hidden="1">
          <a:extLst>
            <a:ext uri="{FF2B5EF4-FFF2-40B4-BE49-F238E27FC236}">
              <a16:creationId xmlns="" xmlns:a16="http://schemas.microsoft.com/office/drawing/2014/main" id="{5FA6E1D7-0541-4EA2-B51D-281D489EED9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5" name="5 CuadroTexto" hidden="1">
          <a:extLst>
            <a:ext uri="{FF2B5EF4-FFF2-40B4-BE49-F238E27FC236}">
              <a16:creationId xmlns="" xmlns:a16="http://schemas.microsoft.com/office/drawing/2014/main" id="{69A2CE99-E4BF-4A76-B9EC-66FE55422B2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6" name="5 CuadroTexto" hidden="1">
          <a:extLst>
            <a:ext uri="{FF2B5EF4-FFF2-40B4-BE49-F238E27FC236}">
              <a16:creationId xmlns="" xmlns:a16="http://schemas.microsoft.com/office/drawing/2014/main" id="{CD964A58-AFBC-46FF-8C22-064A4C85E91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7" name="5 CuadroTexto" hidden="1">
          <a:extLst>
            <a:ext uri="{FF2B5EF4-FFF2-40B4-BE49-F238E27FC236}">
              <a16:creationId xmlns="" xmlns:a16="http://schemas.microsoft.com/office/drawing/2014/main" id="{D5784225-F08B-4DF0-A1B8-CCFD661E36E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8" name="5 CuadroTexto" hidden="1">
          <a:extLst>
            <a:ext uri="{FF2B5EF4-FFF2-40B4-BE49-F238E27FC236}">
              <a16:creationId xmlns="" xmlns:a16="http://schemas.microsoft.com/office/drawing/2014/main" id="{8B938997-C7FB-4209-A265-3C996470517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89" name="5 CuadroTexto" hidden="1">
          <a:extLst>
            <a:ext uri="{FF2B5EF4-FFF2-40B4-BE49-F238E27FC236}">
              <a16:creationId xmlns="" xmlns:a16="http://schemas.microsoft.com/office/drawing/2014/main" id="{7FCEA080-EF6A-4ED2-A54D-5D6432BA9FE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0" name="5 CuadroTexto" hidden="1">
          <a:extLst>
            <a:ext uri="{FF2B5EF4-FFF2-40B4-BE49-F238E27FC236}">
              <a16:creationId xmlns="" xmlns:a16="http://schemas.microsoft.com/office/drawing/2014/main" id="{72D0F56E-4A02-45B6-BA44-0D616159387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1" name="5 CuadroTexto" hidden="1">
          <a:extLst>
            <a:ext uri="{FF2B5EF4-FFF2-40B4-BE49-F238E27FC236}">
              <a16:creationId xmlns="" xmlns:a16="http://schemas.microsoft.com/office/drawing/2014/main" id="{724A9258-AAAE-437A-8336-C28186BE7E7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2" name="5 CuadroTexto" hidden="1">
          <a:extLst>
            <a:ext uri="{FF2B5EF4-FFF2-40B4-BE49-F238E27FC236}">
              <a16:creationId xmlns="" xmlns:a16="http://schemas.microsoft.com/office/drawing/2014/main" id="{CEF2E355-49F1-4192-9C4F-94673A31389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3" name="5 CuadroTexto" hidden="1">
          <a:extLst>
            <a:ext uri="{FF2B5EF4-FFF2-40B4-BE49-F238E27FC236}">
              <a16:creationId xmlns="" xmlns:a16="http://schemas.microsoft.com/office/drawing/2014/main" id="{AB327850-342B-4491-9062-041DF2E9BFA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4" name="5 CuadroTexto" hidden="1">
          <a:extLst>
            <a:ext uri="{FF2B5EF4-FFF2-40B4-BE49-F238E27FC236}">
              <a16:creationId xmlns="" xmlns:a16="http://schemas.microsoft.com/office/drawing/2014/main" id="{8BA69883-935D-49D1-899E-09E0999A2E5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5" name="5 CuadroTexto" hidden="1">
          <a:extLst>
            <a:ext uri="{FF2B5EF4-FFF2-40B4-BE49-F238E27FC236}">
              <a16:creationId xmlns="" xmlns:a16="http://schemas.microsoft.com/office/drawing/2014/main" id="{9A7F67EF-92B9-48C0-A987-B22883EF551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6" name="5 CuadroTexto" hidden="1">
          <a:extLst>
            <a:ext uri="{FF2B5EF4-FFF2-40B4-BE49-F238E27FC236}">
              <a16:creationId xmlns="" xmlns:a16="http://schemas.microsoft.com/office/drawing/2014/main" id="{A6372659-F967-440A-9E61-3B4555D7AA6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7" name="5 CuadroTexto" hidden="1">
          <a:extLst>
            <a:ext uri="{FF2B5EF4-FFF2-40B4-BE49-F238E27FC236}">
              <a16:creationId xmlns="" xmlns:a16="http://schemas.microsoft.com/office/drawing/2014/main" id="{DC6E37EE-3DCF-4C26-A50A-2D6493A2069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8" name="5 CuadroTexto" hidden="1">
          <a:extLst>
            <a:ext uri="{FF2B5EF4-FFF2-40B4-BE49-F238E27FC236}">
              <a16:creationId xmlns="" xmlns:a16="http://schemas.microsoft.com/office/drawing/2014/main" id="{FCAFF9D2-FE98-49AE-8DEC-647A9252C82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099" name="5 CuadroTexto" hidden="1">
          <a:extLst>
            <a:ext uri="{FF2B5EF4-FFF2-40B4-BE49-F238E27FC236}">
              <a16:creationId xmlns="" xmlns:a16="http://schemas.microsoft.com/office/drawing/2014/main" id="{80C69772-BF3B-451A-B60D-24116D5A32B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0" name="5 CuadroTexto" hidden="1">
          <a:extLst>
            <a:ext uri="{FF2B5EF4-FFF2-40B4-BE49-F238E27FC236}">
              <a16:creationId xmlns="" xmlns:a16="http://schemas.microsoft.com/office/drawing/2014/main" id="{53A2A5C3-A16E-46D3-B3F0-962ED719D81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1" name="5 CuadroTexto" hidden="1">
          <a:extLst>
            <a:ext uri="{FF2B5EF4-FFF2-40B4-BE49-F238E27FC236}">
              <a16:creationId xmlns="" xmlns:a16="http://schemas.microsoft.com/office/drawing/2014/main" id="{B00A65F9-170F-4636-93B4-44AA375667F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2" name="5 CuadroTexto" hidden="1">
          <a:extLst>
            <a:ext uri="{FF2B5EF4-FFF2-40B4-BE49-F238E27FC236}">
              <a16:creationId xmlns="" xmlns:a16="http://schemas.microsoft.com/office/drawing/2014/main" id="{F89F319B-91D1-4BD6-B51F-EAC3245A1A0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3" name="5 CuadroTexto" hidden="1">
          <a:extLst>
            <a:ext uri="{FF2B5EF4-FFF2-40B4-BE49-F238E27FC236}">
              <a16:creationId xmlns="" xmlns:a16="http://schemas.microsoft.com/office/drawing/2014/main" id="{D08BCDCC-8056-4DC3-824D-54F89952B64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4" name="5 CuadroTexto" hidden="1">
          <a:extLst>
            <a:ext uri="{FF2B5EF4-FFF2-40B4-BE49-F238E27FC236}">
              <a16:creationId xmlns="" xmlns:a16="http://schemas.microsoft.com/office/drawing/2014/main" id="{E3BFD816-9205-4E0E-B3B7-E43E118E421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5" name="5 CuadroTexto" hidden="1">
          <a:extLst>
            <a:ext uri="{FF2B5EF4-FFF2-40B4-BE49-F238E27FC236}">
              <a16:creationId xmlns="" xmlns:a16="http://schemas.microsoft.com/office/drawing/2014/main" id="{1AD1CE7A-C1D3-4FDF-8BA4-D83E45B9ED2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6" name="5 CuadroTexto" hidden="1">
          <a:extLst>
            <a:ext uri="{FF2B5EF4-FFF2-40B4-BE49-F238E27FC236}">
              <a16:creationId xmlns="" xmlns:a16="http://schemas.microsoft.com/office/drawing/2014/main" id="{A311F46A-BF95-4782-95BB-9EEE3952EA8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7" name="5 CuadroTexto" hidden="1">
          <a:extLst>
            <a:ext uri="{FF2B5EF4-FFF2-40B4-BE49-F238E27FC236}">
              <a16:creationId xmlns="" xmlns:a16="http://schemas.microsoft.com/office/drawing/2014/main" id="{E083A0E5-3BC7-4429-B645-C2136B13D5B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8" name="5 CuadroTexto" hidden="1">
          <a:extLst>
            <a:ext uri="{FF2B5EF4-FFF2-40B4-BE49-F238E27FC236}">
              <a16:creationId xmlns="" xmlns:a16="http://schemas.microsoft.com/office/drawing/2014/main" id="{3A1807FB-8B0A-4557-98C4-233BC6A636B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09" name="5 CuadroTexto" hidden="1">
          <a:extLst>
            <a:ext uri="{FF2B5EF4-FFF2-40B4-BE49-F238E27FC236}">
              <a16:creationId xmlns="" xmlns:a16="http://schemas.microsoft.com/office/drawing/2014/main" id="{B41110E1-AA35-4CA7-82AE-5D0C38D8E0B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0" name="5 CuadroTexto" hidden="1">
          <a:extLst>
            <a:ext uri="{FF2B5EF4-FFF2-40B4-BE49-F238E27FC236}">
              <a16:creationId xmlns="" xmlns:a16="http://schemas.microsoft.com/office/drawing/2014/main" id="{CBE21D58-E3F0-4811-B8DC-5104D8F9577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1" name="5 CuadroTexto" hidden="1">
          <a:extLst>
            <a:ext uri="{FF2B5EF4-FFF2-40B4-BE49-F238E27FC236}">
              <a16:creationId xmlns="" xmlns:a16="http://schemas.microsoft.com/office/drawing/2014/main" id="{D13CF8E9-C7DF-4A73-B231-AADE9FDD88A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2" name="2 CuadroTexto" hidden="1">
          <a:extLst>
            <a:ext uri="{FF2B5EF4-FFF2-40B4-BE49-F238E27FC236}">
              <a16:creationId xmlns="" xmlns:a16="http://schemas.microsoft.com/office/drawing/2014/main" id="{E408862B-3B95-4FBF-A98F-96D5AF48F4F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3" name="5 CuadroTexto" hidden="1">
          <a:extLst>
            <a:ext uri="{FF2B5EF4-FFF2-40B4-BE49-F238E27FC236}">
              <a16:creationId xmlns="" xmlns:a16="http://schemas.microsoft.com/office/drawing/2014/main" id="{A46AEF78-B3D9-422C-B74C-7B1533F66BC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4" name="5 CuadroTexto" hidden="1">
          <a:extLst>
            <a:ext uri="{FF2B5EF4-FFF2-40B4-BE49-F238E27FC236}">
              <a16:creationId xmlns="" xmlns:a16="http://schemas.microsoft.com/office/drawing/2014/main" id="{0E6D0477-DABA-4A9B-AB54-D6A2AA987DC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5" name="5 CuadroTexto" hidden="1">
          <a:extLst>
            <a:ext uri="{FF2B5EF4-FFF2-40B4-BE49-F238E27FC236}">
              <a16:creationId xmlns="" xmlns:a16="http://schemas.microsoft.com/office/drawing/2014/main" id="{DD644BE0-B4DA-46C7-A8D3-AA547129810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6" name="5 CuadroTexto" hidden="1">
          <a:extLst>
            <a:ext uri="{FF2B5EF4-FFF2-40B4-BE49-F238E27FC236}">
              <a16:creationId xmlns="" xmlns:a16="http://schemas.microsoft.com/office/drawing/2014/main" id="{E6D17490-BED1-4EA7-87DC-67F11440207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7" name="5 CuadroTexto" hidden="1">
          <a:extLst>
            <a:ext uri="{FF2B5EF4-FFF2-40B4-BE49-F238E27FC236}">
              <a16:creationId xmlns="" xmlns:a16="http://schemas.microsoft.com/office/drawing/2014/main" id="{DB1FFCCC-AC6F-4407-8C5E-E84DE7C303E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8" name="5 CuadroTexto" hidden="1">
          <a:extLst>
            <a:ext uri="{FF2B5EF4-FFF2-40B4-BE49-F238E27FC236}">
              <a16:creationId xmlns="" xmlns:a16="http://schemas.microsoft.com/office/drawing/2014/main" id="{F76BA35F-E18E-4CB4-A539-3945C1F8B62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19" name="5 CuadroTexto" hidden="1">
          <a:extLst>
            <a:ext uri="{FF2B5EF4-FFF2-40B4-BE49-F238E27FC236}">
              <a16:creationId xmlns="" xmlns:a16="http://schemas.microsoft.com/office/drawing/2014/main" id="{0FF7BD77-4492-449F-9322-54E4A7584A0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0" name="5 CuadroTexto" hidden="1">
          <a:extLst>
            <a:ext uri="{FF2B5EF4-FFF2-40B4-BE49-F238E27FC236}">
              <a16:creationId xmlns="" xmlns:a16="http://schemas.microsoft.com/office/drawing/2014/main" id="{FBDB8887-00CF-4983-B8E8-47AC026287A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1" name="5 CuadroTexto" hidden="1">
          <a:extLst>
            <a:ext uri="{FF2B5EF4-FFF2-40B4-BE49-F238E27FC236}">
              <a16:creationId xmlns="" xmlns:a16="http://schemas.microsoft.com/office/drawing/2014/main" id="{E4DD749B-6AA9-40AE-998A-216CF6F6179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2" name="5 CuadroTexto" hidden="1">
          <a:extLst>
            <a:ext uri="{FF2B5EF4-FFF2-40B4-BE49-F238E27FC236}">
              <a16:creationId xmlns="" xmlns:a16="http://schemas.microsoft.com/office/drawing/2014/main" id="{A923B8F6-D713-4452-995A-DF0BBB1818B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3" name="5 CuadroTexto" hidden="1">
          <a:extLst>
            <a:ext uri="{FF2B5EF4-FFF2-40B4-BE49-F238E27FC236}">
              <a16:creationId xmlns="" xmlns:a16="http://schemas.microsoft.com/office/drawing/2014/main" id="{435FA056-8A4D-4AA9-A30B-D03367F1F61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4" name="5 CuadroTexto" hidden="1">
          <a:extLst>
            <a:ext uri="{FF2B5EF4-FFF2-40B4-BE49-F238E27FC236}">
              <a16:creationId xmlns="" xmlns:a16="http://schemas.microsoft.com/office/drawing/2014/main" id="{22AFDFD5-F737-437F-BC16-CAEA524168C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5" name="5 CuadroTexto" hidden="1">
          <a:extLst>
            <a:ext uri="{FF2B5EF4-FFF2-40B4-BE49-F238E27FC236}">
              <a16:creationId xmlns="" xmlns:a16="http://schemas.microsoft.com/office/drawing/2014/main" id="{7120DE97-794A-4D72-B4CE-7C5A8872D4E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6" name="5 CuadroTexto" hidden="1">
          <a:extLst>
            <a:ext uri="{FF2B5EF4-FFF2-40B4-BE49-F238E27FC236}">
              <a16:creationId xmlns="" xmlns:a16="http://schemas.microsoft.com/office/drawing/2014/main" id="{0D2B8BB3-5528-4DAA-8113-93E5CF2626B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7" name="5 CuadroTexto" hidden="1">
          <a:extLst>
            <a:ext uri="{FF2B5EF4-FFF2-40B4-BE49-F238E27FC236}">
              <a16:creationId xmlns="" xmlns:a16="http://schemas.microsoft.com/office/drawing/2014/main" id="{DA598721-38C0-4D46-83CB-CF12095E001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8" name="5 CuadroTexto" hidden="1">
          <a:extLst>
            <a:ext uri="{FF2B5EF4-FFF2-40B4-BE49-F238E27FC236}">
              <a16:creationId xmlns="" xmlns:a16="http://schemas.microsoft.com/office/drawing/2014/main" id="{382F251D-6036-468B-9DDA-8DCF11557AC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29" name="5 CuadroTexto" hidden="1">
          <a:extLst>
            <a:ext uri="{FF2B5EF4-FFF2-40B4-BE49-F238E27FC236}">
              <a16:creationId xmlns="" xmlns:a16="http://schemas.microsoft.com/office/drawing/2014/main" id="{9FF359C6-8FB6-4311-96C7-D4F15BB73EF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0" name="5 CuadroTexto" hidden="1">
          <a:extLst>
            <a:ext uri="{FF2B5EF4-FFF2-40B4-BE49-F238E27FC236}">
              <a16:creationId xmlns="" xmlns:a16="http://schemas.microsoft.com/office/drawing/2014/main" id="{120F30BF-750F-478D-9437-772DE1F7654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1" name="103 CuadroTexto" hidden="1">
          <a:extLst>
            <a:ext uri="{FF2B5EF4-FFF2-40B4-BE49-F238E27FC236}">
              <a16:creationId xmlns="" xmlns:a16="http://schemas.microsoft.com/office/drawing/2014/main" id="{95E38FBD-0304-499E-9BE6-77E51CD7AEA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2" name="2 CuadroTexto" hidden="1">
          <a:extLst>
            <a:ext uri="{FF2B5EF4-FFF2-40B4-BE49-F238E27FC236}">
              <a16:creationId xmlns="" xmlns:a16="http://schemas.microsoft.com/office/drawing/2014/main" id="{844C69B9-4C57-4476-AE65-EB31215AEDA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3" name="106 CuadroTexto" hidden="1">
          <a:extLst>
            <a:ext uri="{FF2B5EF4-FFF2-40B4-BE49-F238E27FC236}">
              <a16:creationId xmlns="" xmlns:a16="http://schemas.microsoft.com/office/drawing/2014/main" id="{0FC987D2-611B-4777-8A41-209290082FA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4" name="2 CuadroTexto" hidden="1">
          <a:extLst>
            <a:ext uri="{FF2B5EF4-FFF2-40B4-BE49-F238E27FC236}">
              <a16:creationId xmlns="" xmlns:a16="http://schemas.microsoft.com/office/drawing/2014/main" id="{A1BF6888-EF81-4590-90C2-1E25E277810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5" name="5 CuadroTexto" hidden="1">
          <a:extLst>
            <a:ext uri="{FF2B5EF4-FFF2-40B4-BE49-F238E27FC236}">
              <a16:creationId xmlns="" xmlns:a16="http://schemas.microsoft.com/office/drawing/2014/main" id="{2E309EAE-12D8-41FF-966B-AC379FFD68D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6" name="5 CuadroTexto" hidden="1">
          <a:extLst>
            <a:ext uri="{FF2B5EF4-FFF2-40B4-BE49-F238E27FC236}">
              <a16:creationId xmlns="" xmlns:a16="http://schemas.microsoft.com/office/drawing/2014/main" id="{649A35A9-9B0C-42D4-BF88-600D6260EF4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7" name="5 CuadroTexto" hidden="1">
          <a:extLst>
            <a:ext uri="{FF2B5EF4-FFF2-40B4-BE49-F238E27FC236}">
              <a16:creationId xmlns="" xmlns:a16="http://schemas.microsoft.com/office/drawing/2014/main" id="{3E9C2BDE-5D89-4BB3-80F0-0E9E8C8E67D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8" name="5 CuadroTexto" hidden="1">
          <a:extLst>
            <a:ext uri="{FF2B5EF4-FFF2-40B4-BE49-F238E27FC236}">
              <a16:creationId xmlns="" xmlns:a16="http://schemas.microsoft.com/office/drawing/2014/main" id="{3B544DC3-8732-4AC3-8CBD-E012B96B886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39" name="5 CuadroTexto" hidden="1">
          <a:extLst>
            <a:ext uri="{FF2B5EF4-FFF2-40B4-BE49-F238E27FC236}">
              <a16:creationId xmlns="" xmlns:a16="http://schemas.microsoft.com/office/drawing/2014/main" id="{8DC977AC-3981-4F6D-B532-DC6E3468445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0" name="5 CuadroTexto" hidden="1">
          <a:extLst>
            <a:ext uri="{FF2B5EF4-FFF2-40B4-BE49-F238E27FC236}">
              <a16:creationId xmlns="" xmlns:a16="http://schemas.microsoft.com/office/drawing/2014/main" id="{A7AFAD55-DB9C-4ED9-B26A-CFAFAFC957F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1" name="5 CuadroTexto" hidden="1">
          <a:extLst>
            <a:ext uri="{FF2B5EF4-FFF2-40B4-BE49-F238E27FC236}">
              <a16:creationId xmlns="" xmlns:a16="http://schemas.microsoft.com/office/drawing/2014/main" id="{C6CB352E-B052-49C3-8546-CAFAB4E2996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2" name="5 CuadroTexto" hidden="1">
          <a:extLst>
            <a:ext uri="{FF2B5EF4-FFF2-40B4-BE49-F238E27FC236}">
              <a16:creationId xmlns="" xmlns:a16="http://schemas.microsoft.com/office/drawing/2014/main" id="{79425D78-8A38-49AE-8C11-DD1E40E9B0C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3" name="5 CuadroTexto" hidden="1">
          <a:extLst>
            <a:ext uri="{FF2B5EF4-FFF2-40B4-BE49-F238E27FC236}">
              <a16:creationId xmlns="" xmlns:a16="http://schemas.microsoft.com/office/drawing/2014/main" id="{2095D69A-8762-4DB9-A2BD-263C33BA538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4" name="5 CuadroTexto" hidden="1">
          <a:extLst>
            <a:ext uri="{FF2B5EF4-FFF2-40B4-BE49-F238E27FC236}">
              <a16:creationId xmlns="" xmlns:a16="http://schemas.microsoft.com/office/drawing/2014/main" id="{26F7080F-FAE7-427D-B4F6-B1CD396FB40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5" name="5 CuadroTexto" hidden="1">
          <a:extLst>
            <a:ext uri="{FF2B5EF4-FFF2-40B4-BE49-F238E27FC236}">
              <a16:creationId xmlns="" xmlns:a16="http://schemas.microsoft.com/office/drawing/2014/main" id="{56291460-DB61-48EB-960A-C9CBB00998C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6" name="5 CuadroTexto" hidden="1">
          <a:extLst>
            <a:ext uri="{FF2B5EF4-FFF2-40B4-BE49-F238E27FC236}">
              <a16:creationId xmlns="" xmlns:a16="http://schemas.microsoft.com/office/drawing/2014/main" id="{1DD67868-1CB0-4629-9E37-007AA9BEAAC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7" name="5 CuadroTexto" hidden="1">
          <a:extLst>
            <a:ext uri="{FF2B5EF4-FFF2-40B4-BE49-F238E27FC236}">
              <a16:creationId xmlns="" xmlns:a16="http://schemas.microsoft.com/office/drawing/2014/main" id="{1A728235-4A1A-4A15-B3FB-430C929D63E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8" name="5 CuadroTexto" hidden="1">
          <a:extLst>
            <a:ext uri="{FF2B5EF4-FFF2-40B4-BE49-F238E27FC236}">
              <a16:creationId xmlns="" xmlns:a16="http://schemas.microsoft.com/office/drawing/2014/main" id="{1CD687C9-A217-4A5B-97CB-3789EBD5BC1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49" name="5 CuadroTexto" hidden="1">
          <a:extLst>
            <a:ext uri="{FF2B5EF4-FFF2-40B4-BE49-F238E27FC236}">
              <a16:creationId xmlns="" xmlns:a16="http://schemas.microsoft.com/office/drawing/2014/main" id="{AC1F224B-B498-40A4-9448-DFFD4BA30B8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0" name="5 CuadroTexto" hidden="1">
          <a:extLst>
            <a:ext uri="{FF2B5EF4-FFF2-40B4-BE49-F238E27FC236}">
              <a16:creationId xmlns="" xmlns:a16="http://schemas.microsoft.com/office/drawing/2014/main" id="{A928BB43-8CDB-4E35-822F-7D35213BA4D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1" name="1 CuadroTexto" hidden="1">
          <a:extLst>
            <a:ext uri="{FF2B5EF4-FFF2-40B4-BE49-F238E27FC236}">
              <a16:creationId xmlns="" xmlns:a16="http://schemas.microsoft.com/office/drawing/2014/main" id="{95EA9057-38C8-4294-8B9E-5ECD3010DED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2" name="3 CuadroTexto" hidden="1">
          <a:extLst>
            <a:ext uri="{FF2B5EF4-FFF2-40B4-BE49-F238E27FC236}">
              <a16:creationId xmlns="" xmlns:a16="http://schemas.microsoft.com/office/drawing/2014/main" id="{AEEB6AFE-CB7E-4496-924B-21AA880E89B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3" name="5 CuadroTexto" hidden="1">
          <a:extLst>
            <a:ext uri="{FF2B5EF4-FFF2-40B4-BE49-F238E27FC236}">
              <a16:creationId xmlns="" xmlns:a16="http://schemas.microsoft.com/office/drawing/2014/main" id="{39473246-EE38-4C20-A2B2-9AFDED5AD07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4" name="5 CuadroTexto" hidden="1">
          <a:extLst>
            <a:ext uri="{FF2B5EF4-FFF2-40B4-BE49-F238E27FC236}">
              <a16:creationId xmlns="" xmlns:a16="http://schemas.microsoft.com/office/drawing/2014/main" id="{98EA9B3E-CB8C-44F5-AF5B-701A1066CAC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5" name="5 CuadroTexto" hidden="1">
          <a:extLst>
            <a:ext uri="{FF2B5EF4-FFF2-40B4-BE49-F238E27FC236}">
              <a16:creationId xmlns="" xmlns:a16="http://schemas.microsoft.com/office/drawing/2014/main" id="{3E0A2D59-E044-4F9A-A859-2A75ACF55D2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6" name="5 CuadroTexto" hidden="1">
          <a:extLst>
            <a:ext uri="{FF2B5EF4-FFF2-40B4-BE49-F238E27FC236}">
              <a16:creationId xmlns="" xmlns:a16="http://schemas.microsoft.com/office/drawing/2014/main" id="{25E0B30F-9E4F-499B-8F2B-690C192C159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7" name="5 CuadroTexto" hidden="1">
          <a:extLst>
            <a:ext uri="{FF2B5EF4-FFF2-40B4-BE49-F238E27FC236}">
              <a16:creationId xmlns="" xmlns:a16="http://schemas.microsoft.com/office/drawing/2014/main" id="{4D299B09-99C5-43B8-A623-493F424E221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8" name="5 CuadroTexto" hidden="1">
          <a:extLst>
            <a:ext uri="{FF2B5EF4-FFF2-40B4-BE49-F238E27FC236}">
              <a16:creationId xmlns="" xmlns:a16="http://schemas.microsoft.com/office/drawing/2014/main" id="{DE1486DD-D991-46CA-9B25-62B004A1620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59" name="5 CuadroTexto" hidden="1">
          <a:extLst>
            <a:ext uri="{FF2B5EF4-FFF2-40B4-BE49-F238E27FC236}">
              <a16:creationId xmlns="" xmlns:a16="http://schemas.microsoft.com/office/drawing/2014/main" id="{9B940476-FC64-46DF-8DC8-721E57227B4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0" name="5 CuadroTexto" hidden="1">
          <a:extLst>
            <a:ext uri="{FF2B5EF4-FFF2-40B4-BE49-F238E27FC236}">
              <a16:creationId xmlns="" xmlns:a16="http://schemas.microsoft.com/office/drawing/2014/main" id="{27C6ECE7-F2EF-4F29-87F8-0B021DB738A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1" name="5 CuadroTexto" hidden="1">
          <a:extLst>
            <a:ext uri="{FF2B5EF4-FFF2-40B4-BE49-F238E27FC236}">
              <a16:creationId xmlns="" xmlns:a16="http://schemas.microsoft.com/office/drawing/2014/main" id="{90153BCD-9F96-4357-95C1-3DFE060384C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2" name="5 CuadroTexto" hidden="1">
          <a:extLst>
            <a:ext uri="{FF2B5EF4-FFF2-40B4-BE49-F238E27FC236}">
              <a16:creationId xmlns="" xmlns:a16="http://schemas.microsoft.com/office/drawing/2014/main" id="{FDF08E59-736E-41C1-A2B0-0ABB76E2CD8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3" name="5 CuadroTexto" hidden="1">
          <a:extLst>
            <a:ext uri="{FF2B5EF4-FFF2-40B4-BE49-F238E27FC236}">
              <a16:creationId xmlns="" xmlns:a16="http://schemas.microsoft.com/office/drawing/2014/main" id="{9F18AEE8-F59E-4D05-B477-F981D827A60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4" name="5 CuadroTexto" hidden="1">
          <a:extLst>
            <a:ext uri="{FF2B5EF4-FFF2-40B4-BE49-F238E27FC236}">
              <a16:creationId xmlns="" xmlns:a16="http://schemas.microsoft.com/office/drawing/2014/main" id="{873892B6-AE7E-4652-A453-B93571035DB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5" name="5 CuadroTexto" hidden="1">
          <a:extLst>
            <a:ext uri="{FF2B5EF4-FFF2-40B4-BE49-F238E27FC236}">
              <a16:creationId xmlns="" xmlns:a16="http://schemas.microsoft.com/office/drawing/2014/main" id="{FD8826BD-4086-4358-9EAA-4D29556A984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6" name="5 CuadroTexto" hidden="1">
          <a:extLst>
            <a:ext uri="{FF2B5EF4-FFF2-40B4-BE49-F238E27FC236}">
              <a16:creationId xmlns="" xmlns:a16="http://schemas.microsoft.com/office/drawing/2014/main" id="{797364B2-50D7-4AAA-8012-C118F4D6133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7" name="5 CuadroTexto" hidden="1">
          <a:extLst>
            <a:ext uri="{FF2B5EF4-FFF2-40B4-BE49-F238E27FC236}">
              <a16:creationId xmlns="" xmlns:a16="http://schemas.microsoft.com/office/drawing/2014/main" id="{13EFA7F0-55C4-47B4-9695-0BEDE02219C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8" name="5 CuadroTexto" hidden="1">
          <a:extLst>
            <a:ext uri="{FF2B5EF4-FFF2-40B4-BE49-F238E27FC236}">
              <a16:creationId xmlns="" xmlns:a16="http://schemas.microsoft.com/office/drawing/2014/main" id="{317BDFD1-DB35-4921-B763-E774ADCBC2C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69" name="5 CuadroTexto" hidden="1">
          <a:extLst>
            <a:ext uri="{FF2B5EF4-FFF2-40B4-BE49-F238E27FC236}">
              <a16:creationId xmlns="" xmlns:a16="http://schemas.microsoft.com/office/drawing/2014/main" id="{4A4557BB-119C-41B8-A4B6-4182092E07C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0" name="5 CuadroTexto" hidden="1">
          <a:extLst>
            <a:ext uri="{FF2B5EF4-FFF2-40B4-BE49-F238E27FC236}">
              <a16:creationId xmlns="" xmlns:a16="http://schemas.microsoft.com/office/drawing/2014/main" id="{EA3F96FE-2CA5-4C62-948D-1ADA346C53B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1" name="5 CuadroTexto" hidden="1">
          <a:extLst>
            <a:ext uri="{FF2B5EF4-FFF2-40B4-BE49-F238E27FC236}">
              <a16:creationId xmlns="" xmlns:a16="http://schemas.microsoft.com/office/drawing/2014/main" id="{1D36471D-D866-460B-8092-E99FFD0C538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2" name="5 CuadroTexto" hidden="1">
          <a:extLst>
            <a:ext uri="{FF2B5EF4-FFF2-40B4-BE49-F238E27FC236}">
              <a16:creationId xmlns="" xmlns:a16="http://schemas.microsoft.com/office/drawing/2014/main" id="{F04D40F6-84F2-4BC5-BF98-034529C9BEB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3" name="5 CuadroTexto" hidden="1">
          <a:extLst>
            <a:ext uri="{FF2B5EF4-FFF2-40B4-BE49-F238E27FC236}">
              <a16:creationId xmlns="" xmlns:a16="http://schemas.microsoft.com/office/drawing/2014/main" id="{D253BFCB-2CA6-41E2-9A6B-8E38195E99B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4" name="5 CuadroTexto" hidden="1">
          <a:extLst>
            <a:ext uri="{FF2B5EF4-FFF2-40B4-BE49-F238E27FC236}">
              <a16:creationId xmlns="" xmlns:a16="http://schemas.microsoft.com/office/drawing/2014/main" id="{5FC1B399-6263-4EB4-BA98-8333499C3F7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5" name="5 CuadroTexto" hidden="1">
          <a:extLst>
            <a:ext uri="{FF2B5EF4-FFF2-40B4-BE49-F238E27FC236}">
              <a16:creationId xmlns="" xmlns:a16="http://schemas.microsoft.com/office/drawing/2014/main" id="{A4B26B40-7A68-404E-BDBA-95BCE527E79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6" name="5 CuadroTexto" hidden="1">
          <a:extLst>
            <a:ext uri="{FF2B5EF4-FFF2-40B4-BE49-F238E27FC236}">
              <a16:creationId xmlns="" xmlns:a16="http://schemas.microsoft.com/office/drawing/2014/main" id="{6077F903-B9C0-48A1-B9F1-94175BE7338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7" name="5 CuadroTexto" hidden="1">
          <a:extLst>
            <a:ext uri="{FF2B5EF4-FFF2-40B4-BE49-F238E27FC236}">
              <a16:creationId xmlns="" xmlns:a16="http://schemas.microsoft.com/office/drawing/2014/main" id="{3F02F951-2D20-4C32-B37E-54C39C8022C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8" name="5 CuadroTexto" hidden="1">
          <a:extLst>
            <a:ext uri="{FF2B5EF4-FFF2-40B4-BE49-F238E27FC236}">
              <a16:creationId xmlns="" xmlns:a16="http://schemas.microsoft.com/office/drawing/2014/main" id="{8A96A967-A93C-4ACE-BFDC-7846857ACF1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79" name="5 CuadroTexto" hidden="1">
          <a:extLst>
            <a:ext uri="{FF2B5EF4-FFF2-40B4-BE49-F238E27FC236}">
              <a16:creationId xmlns="" xmlns:a16="http://schemas.microsoft.com/office/drawing/2014/main" id="{BCAB901A-1A27-4E90-9EEF-9E321CF194A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0" name="5 CuadroTexto" hidden="1">
          <a:extLst>
            <a:ext uri="{FF2B5EF4-FFF2-40B4-BE49-F238E27FC236}">
              <a16:creationId xmlns="" xmlns:a16="http://schemas.microsoft.com/office/drawing/2014/main" id="{4998CD4E-B811-4772-91DD-DE1BFA5B372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1" name="5 CuadroTexto" hidden="1">
          <a:extLst>
            <a:ext uri="{FF2B5EF4-FFF2-40B4-BE49-F238E27FC236}">
              <a16:creationId xmlns="" xmlns:a16="http://schemas.microsoft.com/office/drawing/2014/main" id="{BA34F81A-5932-4A67-A6D7-09809A883C1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2" name="5 CuadroTexto" hidden="1">
          <a:extLst>
            <a:ext uri="{FF2B5EF4-FFF2-40B4-BE49-F238E27FC236}">
              <a16:creationId xmlns="" xmlns:a16="http://schemas.microsoft.com/office/drawing/2014/main" id="{19ACDA92-A9BF-4E4D-BB5C-FC10C23C9A7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3" name="5 CuadroTexto" hidden="1">
          <a:extLst>
            <a:ext uri="{FF2B5EF4-FFF2-40B4-BE49-F238E27FC236}">
              <a16:creationId xmlns="" xmlns:a16="http://schemas.microsoft.com/office/drawing/2014/main" id="{AA685D30-8016-4E08-8356-AFD7D013E1F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4" name="5 CuadroTexto" hidden="1">
          <a:extLst>
            <a:ext uri="{FF2B5EF4-FFF2-40B4-BE49-F238E27FC236}">
              <a16:creationId xmlns="" xmlns:a16="http://schemas.microsoft.com/office/drawing/2014/main" id="{0AA32DD9-7EA4-4CF5-BF6C-903EA22469B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5" name="2 CuadroTexto" hidden="1">
          <a:extLst>
            <a:ext uri="{FF2B5EF4-FFF2-40B4-BE49-F238E27FC236}">
              <a16:creationId xmlns="" xmlns:a16="http://schemas.microsoft.com/office/drawing/2014/main" id="{2BDA1552-4359-4CDE-9A20-82F8A4CEF87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6" name="5 CuadroTexto" hidden="1">
          <a:extLst>
            <a:ext uri="{FF2B5EF4-FFF2-40B4-BE49-F238E27FC236}">
              <a16:creationId xmlns="" xmlns:a16="http://schemas.microsoft.com/office/drawing/2014/main" id="{C83028AE-D5DC-4675-8A6D-31E23C9047D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7" name="5 CuadroTexto" hidden="1">
          <a:extLst>
            <a:ext uri="{FF2B5EF4-FFF2-40B4-BE49-F238E27FC236}">
              <a16:creationId xmlns="" xmlns:a16="http://schemas.microsoft.com/office/drawing/2014/main" id="{7E9F6783-FC53-4D22-9EF3-3D8463F8D78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8" name="5 CuadroTexto" hidden="1">
          <a:extLst>
            <a:ext uri="{FF2B5EF4-FFF2-40B4-BE49-F238E27FC236}">
              <a16:creationId xmlns="" xmlns:a16="http://schemas.microsoft.com/office/drawing/2014/main" id="{2D91073D-ABE1-4D26-B205-B1FB33F67DB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89" name="5 CuadroTexto" hidden="1">
          <a:extLst>
            <a:ext uri="{FF2B5EF4-FFF2-40B4-BE49-F238E27FC236}">
              <a16:creationId xmlns="" xmlns:a16="http://schemas.microsoft.com/office/drawing/2014/main" id="{C005853F-CD62-4711-9678-66A43916832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0" name="5 CuadroTexto" hidden="1">
          <a:extLst>
            <a:ext uri="{FF2B5EF4-FFF2-40B4-BE49-F238E27FC236}">
              <a16:creationId xmlns="" xmlns:a16="http://schemas.microsoft.com/office/drawing/2014/main" id="{B726A3AB-1F64-4FAA-8E1D-0863C8F47C6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1" name="5 CuadroTexto" hidden="1">
          <a:extLst>
            <a:ext uri="{FF2B5EF4-FFF2-40B4-BE49-F238E27FC236}">
              <a16:creationId xmlns="" xmlns:a16="http://schemas.microsoft.com/office/drawing/2014/main" id="{8594AC71-1490-4D91-932A-CE042008FD5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2" name="5 CuadroTexto" hidden="1">
          <a:extLst>
            <a:ext uri="{FF2B5EF4-FFF2-40B4-BE49-F238E27FC236}">
              <a16:creationId xmlns="" xmlns:a16="http://schemas.microsoft.com/office/drawing/2014/main" id="{852C4ED0-F081-4F75-8448-D735E78DC16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3" name="5 CuadroTexto" hidden="1">
          <a:extLst>
            <a:ext uri="{FF2B5EF4-FFF2-40B4-BE49-F238E27FC236}">
              <a16:creationId xmlns="" xmlns:a16="http://schemas.microsoft.com/office/drawing/2014/main" id="{98BA4651-D235-4B65-BAF3-FF4ACED12CA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4" name="5 CuadroTexto" hidden="1">
          <a:extLst>
            <a:ext uri="{FF2B5EF4-FFF2-40B4-BE49-F238E27FC236}">
              <a16:creationId xmlns="" xmlns:a16="http://schemas.microsoft.com/office/drawing/2014/main" id="{7FD9BA05-B590-495E-99B8-15A8269576B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5" name="5 CuadroTexto" hidden="1">
          <a:extLst>
            <a:ext uri="{FF2B5EF4-FFF2-40B4-BE49-F238E27FC236}">
              <a16:creationId xmlns="" xmlns:a16="http://schemas.microsoft.com/office/drawing/2014/main" id="{BCEC1478-4963-4105-B230-C884828BA17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6" name="5 CuadroTexto" hidden="1">
          <a:extLst>
            <a:ext uri="{FF2B5EF4-FFF2-40B4-BE49-F238E27FC236}">
              <a16:creationId xmlns="" xmlns:a16="http://schemas.microsoft.com/office/drawing/2014/main" id="{B766B324-8A96-44DF-A057-5F90AD4B161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7" name="5 CuadroTexto" hidden="1">
          <a:extLst>
            <a:ext uri="{FF2B5EF4-FFF2-40B4-BE49-F238E27FC236}">
              <a16:creationId xmlns="" xmlns:a16="http://schemas.microsoft.com/office/drawing/2014/main" id="{8AC8406B-CD53-4E90-8F15-7C2A7CCACD6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8" name="5 CuadroTexto" hidden="1">
          <a:extLst>
            <a:ext uri="{FF2B5EF4-FFF2-40B4-BE49-F238E27FC236}">
              <a16:creationId xmlns="" xmlns:a16="http://schemas.microsoft.com/office/drawing/2014/main" id="{BABDB04D-C77B-4F56-8650-2F466BDB8E6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199" name="5 CuadroTexto" hidden="1">
          <a:extLst>
            <a:ext uri="{FF2B5EF4-FFF2-40B4-BE49-F238E27FC236}">
              <a16:creationId xmlns="" xmlns:a16="http://schemas.microsoft.com/office/drawing/2014/main" id="{18D64AB9-2B87-4945-8013-B5069E48076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0" name="5 CuadroTexto" hidden="1">
          <a:extLst>
            <a:ext uri="{FF2B5EF4-FFF2-40B4-BE49-F238E27FC236}">
              <a16:creationId xmlns="" xmlns:a16="http://schemas.microsoft.com/office/drawing/2014/main" id="{E1FB3DD8-880F-45F0-810E-0C10E5EDD07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1" name="5 CuadroTexto" hidden="1">
          <a:extLst>
            <a:ext uri="{FF2B5EF4-FFF2-40B4-BE49-F238E27FC236}">
              <a16:creationId xmlns="" xmlns:a16="http://schemas.microsoft.com/office/drawing/2014/main" id="{E3F7B34A-54E8-45DF-9B28-D092C695B32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2" name="5 CuadroTexto" hidden="1">
          <a:extLst>
            <a:ext uri="{FF2B5EF4-FFF2-40B4-BE49-F238E27FC236}">
              <a16:creationId xmlns="" xmlns:a16="http://schemas.microsoft.com/office/drawing/2014/main" id="{49F3F483-7901-4AE5-86D6-4A0DCCFB1BF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3" name="5 CuadroTexto" hidden="1">
          <a:extLst>
            <a:ext uri="{FF2B5EF4-FFF2-40B4-BE49-F238E27FC236}">
              <a16:creationId xmlns="" xmlns:a16="http://schemas.microsoft.com/office/drawing/2014/main" id="{9742811E-322C-4862-9B00-2882B1BE3E1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4" name="103 CuadroTexto" hidden="1">
          <a:extLst>
            <a:ext uri="{FF2B5EF4-FFF2-40B4-BE49-F238E27FC236}">
              <a16:creationId xmlns="" xmlns:a16="http://schemas.microsoft.com/office/drawing/2014/main" id="{00FA01C3-8463-4C10-B929-9C452B8B864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5" name="2 CuadroTexto" hidden="1">
          <a:extLst>
            <a:ext uri="{FF2B5EF4-FFF2-40B4-BE49-F238E27FC236}">
              <a16:creationId xmlns="" xmlns:a16="http://schemas.microsoft.com/office/drawing/2014/main" id="{3CBE6771-8A1F-4638-81F9-21FD23FCEE0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6" name="106 CuadroTexto" hidden="1">
          <a:extLst>
            <a:ext uri="{FF2B5EF4-FFF2-40B4-BE49-F238E27FC236}">
              <a16:creationId xmlns="" xmlns:a16="http://schemas.microsoft.com/office/drawing/2014/main" id="{89081FC2-2A8C-4FEE-86AE-6518E50FFAB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7" name="2 CuadroTexto" hidden="1">
          <a:extLst>
            <a:ext uri="{FF2B5EF4-FFF2-40B4-BE49-F238E27FC236}">
              <a16:creationId xmlns="" xmlns:a16="http://schemas.microsoft.com/office/drawing/2014/main" id="{37BE08DD-2013-4CE4-848A-EEE278869FA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8" name="5 CuadroTexto" hidden="1">
          <a:extLst>
            <a:ext uri="{FF2B5EF4-FFF2-40B4-BE49-F238E27FC236}">
              <a16:creationId xmlns="" xmlns:a16="http://schemas.microsoft.com/office/drawing/2014/main" id="{B9DF53D9-569F-4BE0-87E7-BA45B371CC9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09" name="5 CuadroTexto" hidden="1">
          <a:extLst>
            <a:ext uri="{FF2B5EF4-FFF2-40B4-BE49-F238E27FC236}">
              <a16:creationId xmlns="" xmlns:a16="http://schemas.microsoft.com/office/drawing/2014/main" id="{1BC387DF-307E-4CC5-B7D7-9179913EEFB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0" name="5 CuadroTexto" hidden="1">
          <a:extLst>
            <a:ext uri="{FF2B5EF4-FFF2-40B4-BE49-F238E27FC236}">
              <a16:creationId xmlns="" xmlns:a16="http://schemas.microsoft.com/office/drawing/2014/main" id="{9AD81F06-90FC-40FB-AEB4-7B538EC6950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1" name="5 CuadroTexto" hidden="1">
          <a:extLst>
            <a:ext uri="{FF2B5EF4-FFF2-40B4-BE49-F238E27FC236}">
              <a16:creationId xmlns="" xmlns:a16="http://schemas.microsoft.com/office/drawing/2014/main" id="{28FEA30D-B403-488C-8995-46FD9AB892E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2" name="5 CuadroTexto" hidden="1">
          <a:extLst>
            <a:ext uri="{FF2B5EF4-FFF2-40B4-BE49-F238E27FC236}">
              <a16:creationId xmlns="" xmlns:a16="http://schemas.microsoft.com/office/drawing/2014/main" id="{5BC119F9-3EF5-418F-B927-896B801AB04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3" name="5 CuadroTexto" hidden="1">
          <a:extLst>
            <a:ext uri="{FF2B5EF4-FFF2-40B4-BE49-F238E27FC236}">
              <a16:creationId xmlns="" xmlns:a16="http://schemas.microsoft.com/office/drawing/2014/main" id="{45769B4F-44FF-46FF-A5CE-B4E535FDA0F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4" name="5 CuadroTexto" hidden="1">
          <a:extLst>
            <a:ext uri="{FF2B5EF4-FFF2-40B4-BE49-F238E27FC236}">
              <a16:creationId xmlns="" xmlns:a16="http://schemas.microsoft.com/office/drawing/2014/main" id="{1D8613FC-C135-479B-8783-4F2E25CECA5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5" name="5 CuadroTexto" hidden="1">
          <a:extLst>
            <a:ext uri="{FF2B5EF4-FFF2-40B4-BE49-F238E27FC236}">
              <a16:creationId xmlns="" xmlns:a16="http://schemas.microsoft.com/office/drawing/2014/main" id="{567C8D98-AB3E-4FA0-BFC7-6AC4BFA564E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6" name="5 CuadroTexto" hidden="1">
          <a:extLst>
            <a:ext uri="{FF2B5EF4-FFF2-40B4-BE49-F238E27FC236}">
              <a16:creationId xmlns="" xmlns:a16="http://schemas.microsoft.com/office/drawing/2014/main" id="{522E86AA-687F-4267-A4ED-ACEA03BDA31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7" name="5 CuadroTexto" hidden="1">
          <a:extLst>
            <a:ext uri="{FF2B5EF4-FFF2-40B4-BE49-F238E27FC236}">
              <a16:creationId xmlns="" xmlns:a16="http://schemas.microsoft.com/office/drawing/2014/main" id="{6573B178-4CB2-4218-B403-1A8F2E80423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8" name="5 CuadroTexto" hidden="1">
          <a:extLst>
            <a:ext uri="{FF2B5EF4-FFF2-40B4-BE49-F238E27FC236}">
              <a16:creationId xmlns="" xmlns:a16="http://schemas.microsoft.com/office/drawing/2014/main" id="{8C2573B7-EF71-41F7-A867-36519A6CECD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19" name="5 CuadroTexto" hidden="1">
          <a:extLst>
            <a:ext uri="{FF2B5EF4-FFF2-40B4-BE49-F238E27FC236}">
              <a16:creationId xmlns="" xmlns:a16="http://schemas.microsoft.com/office/drawing/2014/main" id="{A5164472-36F4-4AEF-85AE-350AC71AAFF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0" name="5 CuadroTexto" hidden="1">
          <a:extLst>
            <a:ext uri="{FF2B5EF4-FFF2-40B4-BE49-F238E27FC236}">
              <a16:creationId xmlns="" xmlns:a16="http://schemas.microsoft.com/office/drawing/2014/main" id="{8549B3AF-4DFD-4F81-AF2C-481B0E7D4F5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1" name="5 CuadroTexto" hidden="1">
          <a:extLst>
            <a:ext uri="{FF2B5EF4-FFF2-40B4-BE49-F238E27FC236}">
              <a16:creationId xmlns="" xmlns:a16="http://schemas.microsoft.com/office/drawing/2014/main" id="{9BA830F6-A4DA-4A71-B5ED-BD188AFC30A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2" name="5 CuadroTexto" hidden="1">
          <a:extLst>
            <a:ext uri="{FF2B5EF4-FFF2-40B4-BE49-F238E27FC236}">
              <a16:creationId xmlns="" xmlns:a16="http://schemas.microsoft.com/office/drawing/2014/main" id="{EC225EC8-5764-4985-BDFD-678A172968F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3" name="5 CuadroTexto" hidden="1">
          <a:extLst>
            <a:ext uri="{FF2B5EF4-FFF2-40B4-BE49-F238E27FC236}">
              <a16:creationId xmlns="" xmlns:a16="http://schemas.microsoft.com/office/drawing/2014/main" id="{7AFEB83F-6497-45A8-A67F-65D87470E33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4" name="1 CuadroTexto" hidden="1">
          <a:extLst>
            <a:ext uri="{FF2B5EF4-FFF2-40B4-BE49-F238E27FC236}">
              <a16:creationId xmlns="" xmlns:a16="http://schemas.microsoft.com/office/drawing/2014/main" id="{48138F96-F553-4041-B973-3F87E7BD4A5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5" name="3 CuadroTexto" hidden="1">
          <a:extLst>
            <a:ext uri="{FF2B5EF4-FFF2-40B4-BE49-F238E27FC236}">
              <a16:creationId xmlns="" xmlns:a16="http://schemas.microsoft.com/office/drawing/2014/main" id="{D6E5B769-9146-4A38-A136-415D07A1EEC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6" name="5 CuadroTexto" hidden="1">
          <a:extLst>
            <a:ext uri="{FF2B5EF4-FFF2-40B4-BE49-F238E27FC236}">
              <a16:creationId xmlns="" xmlns:a16="http://schemas.microsoft.com/office/drawing/2014/main" id="{EBE2C368-2349-4F9A-A551-EB631C76D26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7" name="5 CuadroTexto" hidden="1">
          <a:extLst>
            <a:ext uri="{FF2B5EF4-FFF2-40B4-BE49-F238E27FC236}">
              <a16:creationId xmlns="" xmlns:a16="http://schemas.microsoft.com/office/drawing/2014/main" id="{88E04610-7EAF-4779-A4A6-341539D92F9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8" name="5 CuadroTexto" hidden="1">
          <a:extLst>
            <a:ext uri="{FF2B5EF4-FFF2-40B4-BE49-F238E27FC236}">
              <a16:creationId xmlns="" xmlns:a16="http://schemas.microsoft.com/office/drawing/2014/main" id="{967A3FB9-E8A3-4990-95E1-6F8B6356BA6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29" name="5 CuadroTexto" hidden="1">
          <a:extLst>
            <a:ext uri="{FF2B5EF4-FFF2-40B4-BE49-F238E27FC236}">
              <a16:creationId xmlns="" xmlns:a16="http://schemas.microsoft.com/office/drawing/2014/main" id="{341E8DA9-10A7-456A-BF35-95A96852874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0" name="5 CuadroTexto" hidden="1">
          <a:extLst>
            <a:ext uri="{FF2B5EF4-FFF2-40B4-BE49-F238E27FC236}">
              <a16:creationId xmlns="" xmlns:a16="http://schemas.microsoft.com/office/drawing/2014/main" id="{47BBE545-734C-4DC8-BE97-560A3DDE0F6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1" name="5 CuadroTexto" hidden="1">
          <a:extLst>
            <a:ext uri="{FF2B5EF4-FFF2-40B4-BE49-F238E27FC236}">
              <a16:creationId xmlns="" xmlns:a16="http://schemas.microsoft.com/office/drawing/2014/main" id="{ACAB735A-0D0A-42B9-B7B1-6CC7918E88B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2" name="5 CuadroTexto" hidden="1">
          <a:extLst>
            <a:ext uri="{FF2B5EF4-FFF2-40B4-BE49-F238E27FC236}">
              <a16:creationId xmlns="" xmlns:a16="http://schemas.microsoft.com/office/drawing/2014/main" id="{A953E201-E8AB-400B-A264-7EEF52FDE77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3" name="5 CuadroTexto" hidden="1">
          <a:extLst>
            <a:ext uri="{FF2B5EF4-FFF2-40B4-BE49-F238E27FC236}">
              <a16:creationId xmlns="" xmlns:a16="http://schemas.microsoft.com/office/drawing/2014/main" id="{6CC76958-E293-4739-947C-D26F7F9E233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4" name="5 CuadroTexto" hidden="1">
          <a:extLst>
            <a:ext uri="{FF2B5EF4-FFF2-40B4-BE49-F238E27FC236}">
              <a16:creationId xmlns="" xmlns:a16="http://schemas.microsoft.com/office/drawing/2014/main" id="{E0D80ED4-E26A-40C2-BEBA-5DABDCACF79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5" name="5 CuadroTexto" hidden="1">
          <a:extLst>
            <a:ext uri="{FF2B5EF4-FFF2-40B4-BE49-F238E27FC236}">
              <a16:creationId xmlns="" xmlns:a16="http://schemas.microsoft.com/office/drawing/2014/main" id="{2A239CCD-09A4-4592-9C96-E67A60470A4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6" name="5 CuadroTexto" hidden="1">
          <a:extLst>
            <a:ext uri="{FF2B5EF4-FFF2-40B4-BE49-F238E27FC236}">
              <a16:creationId xmlns="" xmlns:a16="http://schemas.microsoft.com/office/drawing/2014/main" id="{2265414A-616D-4AB8-BF26-B80B0323D18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7" name="5 CuadroTexto" hidden="1">
          <a:extLst>
            <a:ext uri="{FF2B5EF4-FFF2-40B4-BE49-F238E27FC236}">
              <a16:creationId xmlns="" xmlns:a16="http://schemas.microsoft.com/office/drawing/2014/main" id="{2FC62B2A-F066-4EE6-A25C-02761BBAC5C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8" name="5 CuadroTexto" hidden="1">
          <a:extLst>
            <a:ext uri="{FF2B5EF4-FFF2-40B4-BE49-F238E27FC236}">
              <a16:creationId xmlns="" xmlns:a16="http://schemas.microsoft.com/office/drawing/2014/main" id="{33078900-6E35-414C-9A82-DBE56D3346D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39" name="5 CuadroTexto" hidden="1">
          <a:extLst>
            <a:ext uri="{FF2B5EF4-FFF2-40B4-BE49-F238E27FC236}">
              <a16:creationId xmlns="" xmlns:a16="http://schemas.microsoft.com/office/drawing/2014/main" id="{F9CC6CD1-D1A5-4F18-988C-3F3A7347E87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0" name="5 CuadroTexto" hidden="1">
          <a:extLst>
            <a:ext uri="{FF2B5EF4-FFF2-40B4-BE49-F238E27FC236}">
              <a16:creationId xmlns="" xmlns:a16="http://schemas.microsoft.com/office/drawing/2014/main" id="{C70F542E-66C3-4395-A8BB-6310C7E2363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1" name="5 CuadroTexto" hidden="1">
          <a:extLst>
            <a:ext uri="{FF2B5EF4-FFF2-40B4-BE49-F238E27FC236}">
              <a16:creationId xmlns="" xmlns:a16="http://schemas.microsoft.com/office/drawing/2014/main" id="{E7C6403D-A708-4F64-B019-09A7EA93B42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2" name="5 CuadroTexto" hidden="1">
          <a:extLst>
            <a:ext uri="{FF2B5EF4-FFF2-40B4-BE49-F238E27FC236}">
              <a16:creationId xmlns="" xmlns:a16="http://schemas.microsoft.com/office/drawing/2014/main" id="{73D6AE57-F826-4582-B9ED-F61F6753BD1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3" name="5 CuadroTexto" hidden="1">
          <a:extLst>
            <a:ext uri="{FF2B5EF4-FFF2-40B4-BE49-F238E27FC236}">
              <a16:creationId xmlns="" xmlns:a16="http://schemas.microsoft.com/office/drawing/2014/main" id="{0F9D8400-C961-4065-B772-9EAFA4D0B46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4" name="5 CuadroTexto" hidden="1">
          <a:extLst>
            <a:ext uri="{FF2B5EF4-FFF2-40B4-BE49-F238E27FC236}">
              <a16:creationId xmlns="" xmlns:a16="http://schemas.microsoft.com/office/drawing/2014/main" id="{DDDC7B87-1BF5-4321-8AA2-05C786F5B23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5" name="5 CuadroTexto" hidden="1">
          <a:extLst>
            <a:ext uri="{FF2B5EF4-FFF2-40B4-BE49-F238E27FC236}">
              <a16:creationId xmlns="" xmlns:a16="http://schemas.microsoft.com/office/drawing/2014/main" id="{50CF4EA5-1A80-4577-A386-E749F48082F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6" name="5 CuadroTexto" hidden="1">
          <a:extLst>
            <a:ext uri="{FF2B5EF4-FFF2-40B4-BE49-F238E27FC236}">
              <a16:creationId xmlns="" xmlns:a16="http://schemas.microsoft.com/office/drawing/2014/main" id="{6B79E29F-5730-422A-8890-620DC8839EC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7" name="5 CuadroTexto" hidden="1">
          <a:extLst>
            <a:ext uri="{FF2B5EF4-FFF2-40B4-BE49-F238E27FC236}">
              <a16:creationId xmlns="" xmlns:a16="http://schemas.microsoft.com/office/drawing/2014/main" id="{FE0B7547-1D35-4573-BEDE-158CC51921E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8" name="5 CuadroTexto" hidden="1">
          <a:extLst>
            <a:ext uri="{FF2B5EF4-FFF2-40B4-BE49-F238E27FC236}">
              <a16:creationId xmlns="" xmlns:a16="http://schemas.microsoft.com/office/drawing/2014/main" id="{77B3FF76-60C8-4272-8E49-66CE18CED25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49" name="5 CuadroTexto" hidden="1">
          <a:extLst>
            <a:ext uri="{FF2B5EF4-FFF2-40B4-BE49-F238E27FC236}">
              <a16:creationId xmlns="" xmlns:a16="http://schemas.microsoft.com/office/drawing/2014/main" id="{1103BCD1-E965-455D-8E6D-75B48AEBEAE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0" name="5 CuadroTexto" hidden="1">
          <a:extLst>
            <a:ext uri="{FF2B5EF4-FFF2-40B4-BE49-F238E27FC236}">
              <a16:creationId xmlns="" xmlns:a16="http://schemas.microsoft.com/office/drawing/2014/main" id="{E2EAD62D-E1B0-4DCD-94D1-F90D1FF4589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1" name="5 CuadroTexto" hidden="1">
          <a:extLst>
            <a:ext uri="{FF2B5EF4-FFF2-40B4-BE49-F238E27FC236}">
              <a16:creationId xmlns="" xmlns:a16="http://schemas.microsoft.com/office/drawing/2014/main" id="{734ED301-2050-46E0-BFCD-D8379C39A36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2" name="5 CuadroTexto" hidden="1">
          <a:extLst>
            <a:ext uri="{FF2B5EF4-FFF2-40B4-BE49-F238E27FC236}">
              <a16:creationId xmlns="" xmlns:a16="http://schemas.microsoft.com/office/drawing/2014/main" id="{7C2AB3DD-9085-44BB-BE40-71C0A54F8C7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3" name="5 CuadroTexto" hidden="1">
          <a:extLst>
            <a:ext uri="{FF2B5EF4-FFF2-40B4-BE49-F238E27FC236}">
              <a16:creationId xmlns="" xmlns:a16="http://schemas.microsoft.com/office/drawing/2014/main" id="{3186F8AA-6BFF-4CAF-B529-431FB65895B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4" name="5 CuadroTexto" hidden="1">
          <a:extLst>
            <a:ext uri="{FF2B5EF4-FFF2-40B4-BE49-F238E27FC236}">
              <a16:creationId xmlns="" xmlns:a16="http://schemas.microsoft.com/office/drawing/2014/main" id="{A9DAF9E7-FF84-4D87-B23F-CEC728BB744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5" name="5 CuadroTexto" hidden="1">
          <a:extLst>
            <a:ext uri="{FF2B5EF4-FFF2-40B4-BE49-F238E27FC236}">
              <a16:creationId xmlns="" xmlns:a16="http://schemas.microsoft.com/office/drawing/2014/main" id="{39F941EF-62F8-439C-B42C-797E327B0A42}"/>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6" name="5 CuadroTexto" hidden="1">
          <a:extLst>
            <a:ext uri="{FF2B5EF4-FFF2-40B4-BE49-F238E27FC236}">
              <a16:creationId xmlns="" xmlns:a16="http://schemas.microsoft.com/office/drawing/2014/main" id="{E5983622-DCAD-423E-831D-CB1F3298250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7" name="5 CuadroTexto" hidden="1">
          <a:extLst>
            <a:ext uri="{FF2B5EF4-FFF2-40B4-BE49-F238E27FC236}">
              <a16:creationId xmlns="" xmlns:a16="http://schemas.microsoft.com/office/drawing/2014/main" id="{61DFA784-BE6C-433A-9D1A-B97F4608D06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8" name="2 CuadroTexto" hidden="1">
          <a:extLst>
            <a:ext uri="{FF2B5EF4-FFF2-40B4-BE49-F238E27FC236}">
              <a16:creationId xmlns="" xmlns:a16="http://schemas.microsoft.com/office/drawing/2014/main" id="{53609479-FCB1-427D-918A-855CB673675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59" name="5 CuadroTexto" hidden="1">
          <a:extLst>
            <a:ext uri="{FF2B5EF4-FFF2-40B4-BE49-F238E27FC236}">
              <a16:creationId xmlns="" xmlns:a16="http://schemas.microsoft.com/office/drawing/2014/main" id="{0B2DD898-9DB0-405A-A1FD-AED2EE524DE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0" name="5 CuadroTexto" hidden="1">
          <a:extLst>
            <a:ext uri="{FF2B5EF4-FFF2-40B4-BE49-F238E27FC236}">
              <a16:creationId xmlns="" xmlns:a16="http://schemas.microsoft.com/office/drawing/2014/main" id="{722FE067-3496-4805-8788-B1F3FC81C05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1" name="5 CuadroTexto" hidden="1">
          <a:extLst>
            <a:ext uri="{FF2B5EF4-FFF2-40B4-BE49-F238E27FC236}">
              <a16:creationId xmlns="" xmlns:a16="http://schemas.microsoft.com/office/drawing/2014/main" id="{3929BDB0-6137-4A23-A571-04B7F99A7F8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2" name="5 CuadroTexto" hidden="1">
          <a:extLst>
            <a:ext uri="{FF2B5EF4-FFF2-40B4-BE49-F238E27FC236}">
              <a16:creationId xmlns="" xmlns:a16="http://schemas.microsoft.com/office/drawing/2014/main" id="{9209618A-B7C1-4DE7-9BFE-0532306F9951}"/>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3" name="5 CuadroTexto" hidden="1">
          <a:extLst>
            <a:ext uri="{FF2B5EF4-FFF2-40B4-BE49-F238E27FC236}">
              <a16:creationId xmlns="" xmlns:a16="http://schemas.microsoft.com/office/drawing/2014/main" id="{581A1EDD-5C36-44BA-9669-25C4A151737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4" name="5 CuadroTexto" hidden="1">
          <a:extLst>
            <a:ext uri="{FF2B5EF4-FFF2-40B4-BE49-F238E27FC236}">
              <a16:creationId xmlns="" xmlns:a16="http://schemas.microsoft.com/office/drawing/2014/main" id="{AA44E686-22C8-454E-B8C0-918B1D748B9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5" name="5 CuadroTexto" hidden="1">
          <a:extLst>
            <a:ext uri="{FF2B5EF4-FFF2-40B4-BE49-F238E27FC236}">
              <a16:creationId xmlns="" xmlns:a16="http://schemas.microsoft.com/office/drawing/2014/main" id="{3B623EC5-5D8D-42E3-A0E9-FF2B23DE485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6" name="5 CuadroTexto" hidden="1">
          <a:extLst>
            <a:ext uri="{FF2B5EF4-FFF2-40B4-BE49-F238E27FC236}">
              <a16:creationId xmlns="" xmlns:a16="http://schemas.microsoft.com/office/drawing/2014/main" id="{3DA179C9-D97A-4C4A-ABA7-984FB867044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7" name="5 CuadroTexto" hidden="1">
          <a:extLst>
            <a:ext uri="{FF2B5EF4-FFF2-40B4-BE49-F238E27FC236}">
              <a16:creationId xmlns="" xmlns:a16="http://schemas.microsoft.com/office/drawing/2014/main" id="{116A63CB-0AC8-45F3-96A6-8AF99D76B79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8" name="5 CuadroTexto" hidden="1">
          <a:extLst>
            <a:ext uri="{FF2B5EF4-FFF2-40B4-BE49-F238E27FC236}">
              <a16:creationId xmlns="" xmlns:a16="http://schemas.microsoft.com/office/drawing/2014/main" id="{D752D0C6-6D96-47D7-BF52-A22032D408C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69" name="5 CuadroTexto" hidden="1">
          <a:extLst>
            <a:ext uri="{FF2B5EF4-FFF2-40B4-BE49-F238E27FC236}">
              <a16:creationId xmlns="" xmlns:a16="http://schemas.microsoft.com/office/drawing/2014/main" id="{28614734-9243-427C-AF55-730261B13D1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0" name="5 CuadroTexto" hidden="1">
          <a:extLst>
            <a:ext uri="{FF2B5EF4-FFF2-40B4-BE49-F238E27FC236}">
              <a16:creationId xmlns="" xmlns:a16="http://schemas.microsoft.com/office/drawing/2014/main" id="{216AFDA8-97BC-4AA8-8598-F65472DD38D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1" name="5 CuadroTexto" hidden="1">
          <a:extLst>
            <a:ext uri="{FF2B5EF4-FFF2-40B4-BE49-F238E27FC236}">
              <a16:creationId xmlns="" xmlns:a16="http://schemas.microsoft.com/office/drawing/2014/main" id="{27BDC1D4-6FA4-485B-946B-2D36992E267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2" name="5 CuadroTexto" hidden="1">
          <a:extLst>
            <a:ext uri="{FF2B5EF4-FFF2-40B4-BE49-F238E27FC236}">
              <a16:creationId xmlns="" xmlns:a16="http://schemas.microsoft.com/office/drawing/2014/main" id="{0B309F62-AAC7-4320-9A96-55E416EABB8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3" name="5 CuadroTexto" hidden="1">
          <a:extLst>
            <a:ext uri="{FF2B5EF4-FFF2-40B4-BE49-F238E27FC236}">
              <a16:creationId xmlns="" xmlns:a16="http://schemas.microsoft.com/office/drawing/2014/main" id="{8B305AAB-0863-4042-86F0-FBF55A5F713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4" name="5 CuadroTexto" hidden="1">
          <a:extLst>
            <a:ext uri="{FF2B5EF4-FFF2-40B4-BE49-F238E27FC236}">
              <a16:creationId xmlns="" xmlns:a16="http://schemas.microsoft.com/office/drawing/2014/main" id="{2C7DDEF1-EEF7-48E7-ADFE-CD98D41A8BA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5" name="5 CuadroTexto" hidden="1">
          <a:extLst>
            <a:ext uri="{FF2B5EF4-FFF2-40B4-BE49-F238E27FC236}">
              <a16:creationId xmlns="" xmlns:a16="http://schemas.microsoft.com/office/drawing/2014/main" id="{6D3D12DC-749A-42A4-96A5-535AEB758AEE}"/>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6" name="5 CuadroTexto" hidden="1">
          <a:extLst>
            <a:ext uri="{FF2B5EF4-FFF2-40B4-BE49-F238E27FC236}">
              <a16:creationId xmlns="" xmlns:a16="http://schemas.microsoft.com/office/drawing/2014/main" id="{78869C2B-36F0-4934-A8F2-2636CBE9E257}"/>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7" name="103 CuadroTexto" hidden="1">
          <a:extLst>
            <a:ext uri="{FF2B5EF4-FFF2-40B4-BE49-F238E27FC236}">
              <a16:creationId xmlns="" xmlns:a16="http://schemas.microsoft.com/office/drawing/2014/main" id="{C081C422-4874-4C6F-B18B-F2B6E8783BB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8" name="2 CuadroTexto" hidden="1">
          <a:extLst>
            <a:ext uri="{FF2B5EF4-FFF2-40B4-BE49-F238E27FC236}">
              <a16:creationId xmlns="" xmlns:a16="http://schemas.microsoft.com/office/drawing/2014/main" id="{10F0200D-55A8-46BC-9B1F-46C4EE3EDE2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79" name="106 CuadroTexto" hidden="1">
          <a:extLst>
            <a:ext uri="{FF2B5EF4-FFF2-40B4-BE49-F238E27FC236}">
              <a16:creationId xmlns="" xmlns:a16="http://schemas.microsoft.com/office/drawing/2014/main" id="{C49D3E28-46C8-473F-9422-82431AC73DE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0" name="2 CuadroTexto" hidden="1">
          <a:extLst>
            <a:ext uri="{FF2B5EF4-FFF2-40B4-BE49-F238E27FC236}">
              <a16:creationId xmlns="" xmlns:a16="http://schemas.microsoft.com/office/drawing/2014/main" id="{1DC48FFD-93C6-4730-9F5C-595C110ABC75}"/>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1" name="5 CuadroTexto" hidden="1">
          <a:extLst>
            <a:ext uri="{FF2B5EF4-FFF2-40B4-BE49-F238E27FC236}">
              <a16:creationId xmlns="" xmlns:a16="http://schemas.microsoft.com/office/drawing/2014/main" id="{E823A55D-10A6-42CB-B4E0-05D3E62CA4A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2" name="5 CuadroTexto" hidden="1">
          <a:extLst>
            <a:ext uri="{FF2B5EF4-FFF2-40B4-BE49-F238E27FC236}">
              <a16:creationId xmlns="" xmlns:a16="http://schemas.microsoft.com/office/drawing/2014/main" id="{1820AB0D-2EC6-4FEB-B60E-008D5383EAC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3" name="5 CuadroTexto" hidden="1">
          <a:extLst>
            <a:ext uri="{FF2B5EF4-FFF2-40B4-BE49-F238E27FC236}">
              <a16:creationId xmlns="" xmlns:a16="http://schemas.microsoft.com/office/drawing/2014/main" id="{DA4681AF-FEB8-480B-84D5-0125E1192D1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4" name="5 CuadroTexto" hidden="1">
          <a:extLst>
            <a:ext uri="{FF2B5EF4-FFF2-40B4-BE49-F238E27FC236}">
              <a16:creationId xmlns="" xmlns:a16="http://schemas.microsoft.com/office/drawing/2014/main" id="{D1AAF4CA-E213-4146-926E-A5E39B886CC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5" name="5 CuadroTexto" hidden="1">
          <a:extLst>
            <a:ext uri="{FF2B5EF4-FFF2-40B4-BE49-F238E27FC236}">
              <a16:creationId xmlns="" xmlns:a16="http://schemas.microsoft.com/office/drawing/2014/main" id="{64E90481-7D13-4364-9876-3E8B2E107906}"/>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6" name="5 CuadroTexto" hidden="1">
          <a:extLst>
            <a:ext uri="{FF2B5EF4-FFF2-40B4-BE49-F238E27FC236}">
              <a16:creationId xmlns="" xmlns:a16="http://schemas.microsoft.com/office/drawing/2014/main" id="{53A80D60-5505-49FF-A3E0-EBA3CA6DD319}"/>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7" name="5 CuadroTexto" hidden="1">
          <a:extLst>
            <a:ext uri="{FF2B5EF4-FFF2-40B4-BE49-F238E27FC236}">
              <a16:creationId xmlns="" xmlns:a16="http://schemas.microsoft.com/office/drawing/2014/main" id="{1B0AD1E3-CA4B-4952-9931-8E4306F1E88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8" name="5 CuadroTexto" hidden="1">
          <a:extLst>
            <a:ext uri="{FF2B5EF4-FFF2-40B4-BE49-F238E27FC236}">
              <a16:creationId xmlns="" xmlns:a16="http://schemas.microsoft.com/office/drawing/2014/main" id="{A8299725-E344-44DB-8908-43C5382A83B8}"/>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89" name="5 CuadroTexto" hidden="1">
          <a:extLst>
            <a:ext uri="{FF2B5EF4-FFF2-40B4-BE49-F238E27FC236}">
              <a16:creationId xmlns="" xmlns:a16="http://schemas.microsoft.com/office/drawing/2014/main" id="{182159AE-AC3E-44CA-B3AD-9227FE0C95FD}"/>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90" name="5 CuadroTexto" hidden="1">
          <a:extLst>
            <a:ext uri="{FF2B5EF4-FFF2-40B4-BE49-F238E27FC236}">
              <a16:creationId xmlns="" xmlns:a16="http://schemas.microsoft.com/office/drawing/2014/main" id="{7160CCA6-CFB0-4201-844A-6BDFE8614600}"/>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91" name="5 CuadroTexto" hidden="1">
          <a:extLst>
            <a:ext uri="{FF2B5EF4-FFF2-40B4-BE49-F238E27FC236}">
              <a16:creationId xmlns="" xmlns:a16="http://schemas.microsoft.com/office/drawing/2014/main" id="{0A8385B2-6E95-43DF-9F38-13F9C30D98C3}"/>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92" name="5 CuadroTexto" hidden="1">
          <a:extLst>
            <a:ext uri="{FF2B5EF4-FFF2-40B4-BE49-F238E27FC236}">
              <a16:creationId xmlns="" xmlns:a16="http://schemas.microsoft.com/office/drawing/2014/main" id="{B588B7A5-EFBE-4C04-B19F-8C968FDE9F1A}"/>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93" name="5 CuadroTexto" hidden="1">
          <a:extLst>
            <a:ext uri="{FF2B5EF4-FFF2-40B4-BE49-F238E27FC236}">
              <a16:creationId xmlns="" xmlns:a16="http://schemas.microsoft.com/office/drawing/2014/main" id="{7D87D42C-5DA7-4416-A8B6-F71BDB54E9EF}"/>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94" name="5 CuadroTexto" hidden="1">
          <a:extLst>
            <a:ext uri="{FF2B5EF4-FFF2-40B4-BE49-F238E27FC236}">
              <a16:creationId xmlns="" xmlns:a16="http://schemas.microsoft.com/office/drawing/2014/main" id="{0E0122E1-100C-4662-A73A-54BF888741E4}"/>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95" name="5 CuadroTexto" hidden="1">
          <a:extLst>
            <a:ext uri="{FF2B5EF4-FFF2-40B4-BE49-F238E27FC236}">
              <a16:creationId xmlns="" xmlns:a16="http://schemas.microsoft.com/office/drawing/2014/main" id="{13A9A300-57F6-4088-9612-AC1D1D350ADC}"/>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1737</xdr:row>
      <xdr:rowOff>0</xdr:rowOff>
    </xdr:from>
    <xdr:ext cx="184731" cy="264560"/>
    <xdr:sp macro="" textlink="">
      <xdr:nvSpPr>
        <xdr:cNvPr id="6296" name="5 CuadroTexto" hidden="1">
          <a:extLst>
            <a:ext uri="{FF2B5EF4-FFF2-40B4-BE49-F238E27FC236}">
              <a16:creationId xmlns="" xmlns:a16="http://schemas.microsoft.com/office/drawing/2014/main" id="{78A817B2-44B2-4D78-B62F-5FC5812C889B}"/>
            </a:ext>
          </a:extLst>
        </xdr:cNvPr>
        <xdr:cNvSpPr txBox="1"/>
      </xdr:nvSpPr>
      <xdr:spPr>
        <a:xfrm>
          <a:off x="647700"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6</xdr:col>
      <xdr:colOff>19049</xdr:colOff>
      <xdr:row>1567</xdr:row>
      <xdr:rowOff>34925</xdr:rowOff>
    </xdr:from>
    <xdr:to>
      <xdr:col>8</xdr:col>
      <xdr:colOff>603249</xdr:colOff>
      <xdr:row>1572</xdr:row>
      <xdr:rowOff>215900</xdr:rowOff>
    </xdr:to>
    <xdr:pic>
      <xdr:nvPicPr>
        <xdr:cNvPr id="6297" name="Imagen 1">
          <a:extLst>
            <a:ext uri="{FF2B5EF4-FFF2-40B4-BE49-F238E27FC236}">
              <a16:creationId xmlns="" xmlns:a16="http://schemas.microsoft.com/office/drawing/2014/main" id="{53AC6326-9CA0-4A33-B140-4705AD1946A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39274" y="225425"/>
          <a:ext cx="22510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647700</xdr:colOff>
      <xdr:row>1793</xdr:row>
      <xdr:rowOff>0</xdr:rowOff>
    </xdr:from>
    <xdr:ext cx="184731" cy="264560"/>
    <xdr:sp macro="" textlink="">
      <xdr:nvSpPr>
        <xdr:cNvPr id="6298" name="1 CuadroTexto" hidden="1">
          <a:extLst>
            <a:ext uri="{FF2B5EF4-FFF2-40B4-BE49-F238E27FC236}">
              <a16:creationId xmlns="" xmlns:a16="http://schemas.microsoft.com/office/drawing/2014/main" id="{E1CA1AA0-5BD8-4E2B-A2C6-13A914BE122D}"/>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299" name="3 CuadroTexto" hidden="1">
          <a:extLst>
            <a:ext uri="{FF2B5EF4-FFF2-40B4-BE49-F238E27FC236}">
              <a16:creationId xmlns="" xmlns:a16="http://schemas.microsoft.com/office/drawing/2014/main" id="{5EA59F98-BA30-4618-B3E1-FD53C5EA8966}"/>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0" name="5 CuadroTexto" hidden="1">
          <a:extLst>
            <a:ext uri="{FF2B5EF4-FFF2-40B4-BE49-F238E27FC236}">
              <a16:creationId xmlns="" xmlns:a16="http://schemas.microsoft.com/office/drawing/2014/main" id="{5F96C389-A3F1-46BD-A527-3FD2191BA889}"/>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1" name="5 CuadroTexto" hidden="1">
          <a:extLst>
            <a:ext uri="{FF2B5EF4-FFF2-40B4-BE49-F238E27FC236}">
              <a16:creationId xmlns="" xmlns:a16="http://schemas.microsoft.com/office/drawing/2014/main" id="{713EC228-97AB-4A22-A8D2-00B0440C9BC2}"/>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2" name="5 CuadroTexto" hidden="1">
          <a:extLst>
            <a:ext uri="{FF2B5EF4-FFF2-40B4-BE49-F238E27FC236}">
              <a16:creationId xmlns="" xmlns:a16="http://schemas.microsoft.com/office/drawing/2014/main" id="{2FE0C478-C7E1-454B-A57B-05E7ADCCA70E}"/>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3" name="5 CuadroTexto" hidden="1">
          <a:extLst>
            <a:ext uri="{FF2B5EF4-FFF2-40B4-BE49-F238E27FC236}">
              <a16:creationId xmlns="" xmlns:a16="http://schemas.microsoft.com/office/drawing/2014/main" id="{7B552331-8D00-431F-8C59-2293C8CA732E}"/>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4" name="5 CuadroTexto" hidden="1">
          <a:extLst>
            <a:ext uri="{FF2B5EF4-FFF2-40B4-BE49-F238E27FC236}">
              <a16:creationId xmlns="" xmlns:a16="http://schemas.microsoft.com/office/drawing/2014/main" id="{4C4445AB-234F-4907-8E0E-58B2DA20D94C}"/>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5" name="5 CuadroTexto" hidden="1">
          <a:extLst>
            <a:ext uri="{FF2B5EF4-FFF2-40B4-BE49-F238E27FC236}">
              <a16:creationId xmlns="" xmlns:a16="http://schemas.microsoft.com/office/drawing/2014/main" id="{B6DEA730-44DA-49EB-B129-77C8B08D6142}"/>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6" name="5 CuadroTexto" hidden="1">
          <a:extLst>
            <a:ext uri="{FF2B5EF4-FFF2-40B4-BE49-F238E27FC236}">
              <a16:creationId xmlns="" xmlns:a16="http://schemas.microsoft.com/office/drawing/2014/main" id="{DEBDFE6B-1DA3-42B7-A850-B02E708EE887}"/>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7" name="5 CuadroTexto" hidden="1">
          <a:extLst>
            <a:ext uri="{FF2B5EF4-FFF2-40B4-BE49-F238E27FC236}">
              <a16:creationId xmlns="" xmlns:a16="http://schemas.microsoft.com/office/drawing/2014/main" id="{A97EA8D0-BDA3-4970-A24C-3EB3F86FCA7E}"/>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8" name="5 CuadroTexto" hidden="1">
          <a:extLst>
            <a:ext uri="{FF2B5EF4-FFF2-40B4-BE49-F238E27FC236}">
              <a16:creationId xmlns="" xmlns:a16="http://schemas.microsoft.com/office/drawing/2014/main" id="{457AC57D-D585-400D-B75B-4360DE5C6F46}"/>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09" name="5 CuadroTexto" hidden="1">
          <a:extLst>
            <a:ext uri="{FF2B5EF4-FFF2-40B4-BE49-F238E27FC236}">
              <a16:creationId xmlns="" xmlns:a16="http://schemas.microsoft.com/office/drawing/2014/main" id="{D45D349C-E1BE-4758-9837-FF46F6A39E30}"/>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0" name="5 CuadroTexto" hidden="1">
          <a:extLst>
            <a:ext uri="{FF2B5EF4-FFF2-40B4-BE49-F238E27FC236}">
              <a16:creationId xmlns="" xmlns:a16="http://schemas.microsoft.com/office/drawing/2014/main" id="{A53F0A7E-7B53-4505-A7AD-7643CAED0122}"/>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1" name="5 CuadroTexto" hidden="1">
          <a:extLst>
            <a:ext uri="{FF2B5EF4-FFF2-40B4-BE49-F238E27FC236}">
              <a16:creationId xmlns="" xmlns:a16="http://schemas.microsoft.com/office/drawing/2014/main" id="{09B3C898-3BDF-4E34-9A98-1E0E295753B1}"/>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2" name="5 CuadroTexto" hidden="1">
          <a:extLst>
            <a:ext uri="{FF2B5EF4-FFF2-40B4-BE49-F238E27FC236}">
              <a16:creationId xmlns="" xmlns:a16="http://schemas.microsoft.com/office/drawing/2014/main" id="{4031ECFE-719E-484F-8DCC-A66C438B546F}"/>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3" name="5 CuadroTexto" hidden="1">
          <a:extLst>
            <a:ext uri="{FF2B5EF4-FFF2-40B4-BE49-F238E27FC236}">
              <a16:creationId xmlns="" xmlns:a16="http://schemas.microsoft.com/office/drawing/2014/main" id="{2568B9BC-3D5A-4963-B3B3-B69FC8341723}"/>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4" name="5 CuadroTexto" hidden="1">
          <a:extLst>
            <a:ext uri="{FF2B5EF4-FFF2-40B4-BE49-F238E27FC236}">
              <a16:creationId xmlns="" xmlns:a16="http://schemas.microsoft.com/office/drawing/2014/main" id="{32691466-2019-4405-8079-3D08D5C70E38}"/>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5" name="5 CuadroTexto" hidden="1">
          <a:extLst>
            <a:ext uri="{FF2B5EF4-FFF2-40B4-BE49-F238E27FC236}">
              <a16:creationId xmlns="" xmlns:a16="http://schemas.microsoft.com/office/drawing/2014/main" id="{C9E947A1-59C3-4C07-96A1-205A2BB766FA}"/>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6" name="5 CuadroTexto" hidden="1">
          <a:extLst>
            <a:ext uri="{FF2B5EF4-FFF2-40B4-BE49-F238E27FC236}">
              <a16:creationId xmlns="" xmlns:a16="http://schemas.microsoft.com/office/drawing/2014/main" id="{9E3FD38E-6E13-41DD-84A1-3D6BFA1BB031}"/>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7" name="5 CuadroTexto" hidden="1">
          <a:extLst>
            <a:ext uri="{FF2B5EF4-FFF2-40B4-BE49-F238E27FC236}">
              <a16:creationId xmlns="" xmlns:a16="http://schemas.microsoft.com/office/drawing/2014/main" id="{7ED2D062-29E4-450E-8995-19ABABC5BA3D}"/>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8" name="5 CuadroTexto" hidden="1">
          <a:extLst>
            <a:ext uri="{FF2B5EF4-FFF2-40B4-BE49-F238E27FC236}">
              <a16:creationId xmlns="" xmlns:a16="http://schemas.microsoft.com/office/drawing/2014/main" id="{6E3E48C1-7D66-409D-AE7C-6D94B27D5F58}"/>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19" name="5 CuadroTexto" hidden="1">
          <a:extLst>
            <a:ext uri="{FF2B5EF4-FFF2-40B4-BE49-F238E27FC236}">
              <a16:creationId xmlns="" xmlns:a16="http://schemas.microsoft.com/office/drawing/2014/main" id="{B759664F-7D82-454A-88E0-5290799DE4FE}"/>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0" name="5 CuadroTexto" hidden="1">
          <a:extLst>
            <a:ext uri="{FF2B5EF4-FFF2-40B4-BE49-F238E27FC236}">
              <a16:creationId xmlns="" xmlns:a16="http://schemas.microsoft.com/office/drawing/2014/main" id="{1C4BBC6B-1001-4B80-AA1E-A8746803E877}"/>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1" name="5 CuadroTexto" hidden="1">
          <a:extLst>
            <a:ext uri="{FF2B5EF4-FFF2-40B4-BE49-F238E27FC236}">
              <a16:creationId xmlns="" xmlns:a16="http://schemas.microsoft.com/office/drawing/2014/main" id="{F10704F9-4120-40CD-88AD-595EFECDBF5C}"/>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2" name="5 CuadroTexto" hidden="1">
          <a:extLst>
            <a:ext uri="{FF2B5EF4-FFF2-40B4-BE49-F238E27FC236}">
              <a16:creationId xmlns="" xmlns:a16="http://schemas.microsoft.com/office/drawing/2014/main" id="{7B468AF7-C51E-468B-8E5A-32FB638257FA}"/>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3" name="5 CuadroTexto" hidden="1">
          <a:extLst>
            <a:ext uri="{FF2B5EF4-FFF2-40B4-BE49-F238E27FC236}">
              <a16:creationId xmlns="" xmlns:a16="http://schemas.microsoft.com/office/drawing/2014/main" id="{ACB5EC61-186D-4686-91D6-827552BEA15F}"/>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4" name="5 CuadroTexto" hidden="1">
          <a:extLst>
            <a:ext uri="{FF2B5EF4-FFF2-40B4-BE49-F238E27FC236}">
              <a16:creationId xmlns="" xmlns:a16="http://schemas.microsoft.com/office/drawing/2014/main" id="{5C73A171-FB13-4A3E-B6FA-42A8FD806A40}"/>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5" name="5 CuadroTexto" hidden="1">
          <a:extLst>
            <a:ext uri="{FF2B5EF4-FFF2-40B4-BE49-F238E27FC236}">
              <a16:creationId xmlns="" xmlns:a16="http://schemas.microsoft.com/office/drawing/2014/main" id="{6D0E87F5-FB48-4FA1-B39F-1026FF082AE6}"/>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6" name="5 CuadroTexto" hidden="1">
          <a:extLst>
            <a:ext uri="{FF2B5EF4-FFF2-40B4-BE49-F238E27FC236}">
              <a16:creationId xmlns="" xmlns:a16="http://schemas.microsoft.com/office/drawing/2014/main" id="{65A452A4-554C-4D7E-8178-F06697A32D59}"/>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7" name="5 CuadroTexto" hidden="1">
          <a:extLst>
            <a:ext uri="{FF2B5EF4-FFF2-40B4-BE49-F238E27FC236}">
              <a16:creationId xmlns="" xmlns:a16="http://schemas.microsoft.com/office/drawing/2014/main" id="{93C92026-63EE-4430-923A-301D84B4E7B1}"/>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8" name="5 CuadroTexto" hidden="1">
          <a:extLst>
            <a:ext uri="{FF2B5EF4-FFF2-40B4-BE49-F238E27FC236}">
              <a16:creationId xmlns="" xmlns:a16="http://schemas.microsoft.com/office/drawing/2014/main" id="{4C3E4543-44B4-4D6E-9541-04AC729A8FCA}"/>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29" name="5 CuadroTexto" hidden="1">
          <a:extLst>
            <a:ext uri="{FF2B5EF4-FFF2-40B4-BE49-F238E27FC236}">
              <a16:creationId xmlns="" xmlns:a16="http://schemas.microsoft.com/office/drawing/2014/main" id="{4E43C39F-46F8-4274-B29C-77704244C0C6}"/>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0" name="5 CuadroTexto" hidden="1">
          <a:extLst>
            <a:ext uri="{FF2B5EF4-FFF2-40B4-BE49-F238E27FC236}">
              <a16:creationId xmlns="" xmlns:a16="http://schemas.microsoft.com/office/drawing/2014/main" id="{72BBF7CD-F9E5-4746-991C-A07CD7907EA9}"/>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1" name="5 CuadroTexto" hidden="1">
          <a:extLst>
            <a:ext uri="{FF2B5EF4-FFF2-40B4-BE49-F238E27FC236}">
              <a16:creationId xmlns="" xmlns:a16="http://schemas.microsoft.com/office/drawing/2014/main" id="{C432EFBF-A8EC-4E82-94B6-E6651A81353A}"/>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2" name="2 CuadroTexto" hidden="1">
          <a:extLst>
            <a:ext uri="{FF2B5EF4-FFF2-40B4-BE49-F238E27FC236}">
              <a16:creationId xmlns="" xmlns:a16="http://schemas.microsoft.com/office/drawing/2014/main" id="{5377EA7A-F05F-456F-91C0-65FD62E399C4}"/>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3" name="5 CuadroTexto" hidden="1">
          <a:extLst>
            <a:ext uri="{FF2B5EF4-FFF2-40B4-BE49-F238E27FC236}">
              <a16:creationId xmlns="" xmlns:a16="http://schemas.microsoft.com/office/drawing/2014/main" id="{F4DA8A1C-BE3E-4507-B8B5-46441017DC2D}"/>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4" name="5 CuadroTexto" hidden="1">
          <a:extLst>
            <a:ext uri="{FF2B5EF4-FFF2-40B4-BE49-F238E27FC236}">
              <a16:creationId xmlns="" xmlns:a16="http://schemas.microsoft.com/office/drawing/2014/main" id="{F281473C-BCEE-405A-9395-3667FC07E6F4}"/>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5" name="5 CuadroTexto" hidden="1">
          <a:extLst>
            <a:ext uri="{FF2B5EF4-FFF2-40B4-BE49-F238E27FC236}">
              <a16:creationId xmlns="" xmlns:a16="http://schemas.microsoft.com/office/drawing/2014/main" id="{31D1356A-868B-4CC3-B753-7030B7020AAA}"/>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6" name="5 CuadroTexto" hidden="1">
          <a:extLst>
            <a:ext uri="{FF2B5EF4-FFF2-40B4-BE49-F238E27FC236}">
              <a16:creationId xmlns="" xmlns:a16="http://schemas.microsoft.com/office/drawing/2014/main" id="{4D7033F0-20AF-461D-9DC2-5E7426785B1B}"/>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7" name="5 CuadroTexto" hidden="1">
          <a:extLst>
            <a:ext uri="{FF2B5EF4-FFF2-40B4-BE49-F238E27FC236}">
              <a16:creationId xmlns="" xmlns:a16="http://schemas.microsoft.com/office/drawing/2014/main" id="{EE5036E7-771E-4EAB-A5FA-92D74B883894}"/>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8" name="5 CuadroTexto" hidden="1">
          <a:extLst>
            <a:ext uri="{FF2B5EF4-FFF2-40B4-BE49-F238E27FC236}">
              <a16:creationId xmlns="" xmlns:a16="http://schemas.microsoft.com/office/drawing/2014/main" id="{7655C98C-85D2-4C5C-AAFD-213829F97D8F}"/>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39" name="5 CuadroTexto" hidden="1">
          <a:extLst>
            <a:ext uri="{FF2B5EF4-FFF2-40B4-BE49-F238E27FC236}">
              <a16:creationId xmlns="" xmlns:a16="http://schemas.microsoft.com/office/drawing/2014/main" id="{661E823A-E408-48C5-A7A3-10B7B025B6B0}"/>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0" name="5 CuadroTexto" hidden="1">
          <a:extLst>
            <a:ext uri="{FF2B5EF4-FFF2-40B4-BE49-F238E27FC236}">
              <a16:creationId xmlns="" xmlns:a16="http://schemas.microsoft.com/office/drawing/2014/main" id="{2D8D880B-B84A-4E29-8899-9D73CA033661}"/>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1" name="5 CuadroTexto" hidden="1">
          <a:extLst>
            <a:ext uri="{FF2B5EF4-FFF2-40B4-BE49-F238E27FC236}">
              <a16:creationId xmlns="" xmlns:a16="http://schemas.microsoft.com/office/drawing/2014/main" id="{00886CCD-DDC3-435F-8F7B-7F96C57E58A1}"/>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2" name="5 CuadroTexto" hidden="1">
          <a:extLst>
            <a:ext uri="{FF2B5EF4-FFF2-40B4-BE49-F238E27FC236}">
              <a16:creationId xmlns="" xmlns:a16="http://schemas.microsoft.com/office/drawing/2014/main" id="{2F49B979-EE02-44BE-A8ED-DE8114588413}"/>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3" name="5 CuadroTexto" hidden="1">
          <a:extLst>
            <a:ext uri="{FF2B5EF4-FFF2-40B4-BE49-F238E27FC236}">
              <a16:creationId xmlns="" xmlns:a16="http://schemas.microsoft.com/office/drawing/2014/main" id="{5921DA0F-9724-40CC-BCE6-455E99863B3E}"/>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4" name="5 CuadroTexto" hidden="1">
          <a:extLst>
            <a:ext uri="{FF2B5EF4-FFF2-40B4-BE49-F238E27FC236}">
              <a16:creationId xmlns="" xmlns:a16="http://schemas.microsoft.com/office/drawing/2014/main" id="{93D1ABBD-9CE3-496B-BBF6-795452F880B4}"/>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5" name="5 CuadroTexto" hidden="1">
          <a:extLst>
            <a:ext uri="{FF2B5EF4-FFF2-40B4-BE49-F238E27FC236}">
              <a16:creationId xmlns="" xmlns:a16="http://schemas.microsoft.com/office/drawing/2014/main" id="{0BC48C91-9C5C-44A2-93E6-4ADA137341E2}"/>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6" name="5 CuadroTexto" hidden="1">
          <a:extLst>
            <a:ext uri="{FF2B5EF4-FFF2-40B4-BE49-F238E27FC236}">
              <a16:creationId xmlns="" xmlns:a16="http://schemas.microsoft.com/office/drawing/2014/main" id="{46FC1ABC-4B21-4B72-8FB2-D1EE3C96D200}"/>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7" name="5 CuadroTexto" hidden="1">
          <a:extLst>
            <a:ext uri="{FF2B5EF4-FFF2-40B4-BE49-F238E27FC236}">
              <a16:creationId xmlns="" xmlns:a16="http://schemas.microsoft.com/office/drawing/2014/main" id="{1C8DFAB3-CA82-4740-B9FF-107FB2E5B4BB}"/>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8" name="5 CuadroTexto" hidden="1">
          <a:extLst>
            <a:ext uri="{FF2B5EF4-FFF2-40B4-BE49-F238E27FC236}">
              <a16:creationId xmlns="" xmlns:a16="http://schemas.microsoft.com/office/drawing/2014/main" id="{A343487B-2992-4C7A-9F8D-F2EC9980136F}"/>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49" name="5 CuadroTexto" hidden="1">
          <a:extLst>
            <a:ext uri="{FF2B5EF4-FFF2-40B4-BE49-F238E27FC236}">
              <a16:creationId xmlns="" xmlns:a16="http://schemas.microsoft.com/office/drawing/2014/main" id="{77E8BAE7-B2E3-417C-A1CE-A1DD2E26ED29}"/>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0" name="5 CuadroTexto" hidden="1">
          <a:extLst>
            <a:ext uri="{FF2B5EF4-FFF2-40B4-BE49-F238E27FC236}">
              <a16:creationId xmlns="" xmlns:a16="http://schemas.microsoft.com/office/drawing/2014/main" id="{AC811364-5073-4A14-9638-3CC23A64834E}"/>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1" name="103 CuadroTexto" hidden="1">
          <a:extLst>
            <a:ext uri="{FF2B5EF4-FFF2-40B4-BE49-F238E27FC236}">
              <a16:creationId xmlns="" xmlns:a16="http://schemas.microsoft.com/office/drawing/2014/main" id="{7DC9735D-D02E-4494-8117-47E40BE57EAC}"/>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2" name="2 CuadroTexto" hidden="1">
          <a:extLst>
            <a:ext uri="{FF2B5EF4-FFF2-40B4-BE49-F238E27FC236}">
              <a16:creationId xmlns="" xmlns:a16="http://schemas.microsoft.com/office/drawing/2014/main" id="{E93DF9D7-70D9-464D-86BA-1172F6D0BE64}"/>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3" name="106 CuadroTexto" hidden="1">
          <a:extLst>
            <a:ext uri="{FF2B5EF4-FFF2-40B4-BE49-F238E27FC236}">
              <a16:creationId xmlns="" xmlns:a16="http://schemas.microsoft.com/office/drawing/2014/main" id="{F719AF55-3B3A-4901-91EF-E060FFE76E10}"/>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4" name="2 CuadroTexto" hidden="1">
          <a:extLst>
            <a:ext uri="{FF2B5EF4-FFF2-40B4-BE49-F238E27FC236}">
              <a16:creationId xmlns="" xmlns:a16="http://schemas.microsoft.com/office/drawing/2014/main" id="{2DC727BE-F9CD-488C-8667-7FFAEAE60D81}"/>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5" name="5 CuadroTexto" hidden="1">
          <a:extLst>
            <a:ext uri="{FF2B5EF4-FFF2-40B4-BE49-F238E27FC236}">
              <a16:creationId xmlns="" xmlns:a16="http://schemas.microsoft.com/office/drawing/2014/main" id="{89E77721-2385-4953-ACCD-F57A44F25468}"/>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6" name="5 CuadroTexto" hidden="1">
          <a:extLst>
            <a:ext uri="{FF2B5EF4-FFF2-40B4-BE49-F238E27FC236}">
              <a16:creationId xmlns="" xmlns:a16="http://schemas.microsoft.com/office/drawing/2014/main" id="{DD6C7C84-19A5-4160-84A2-E7995213DC02}"/>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7" name="5 CuadroTexto" hidden="1">
          <a:extLst>
            <a:ext uri="{FF2B5EF4-FFF2-40B4-BE49-F238E27FC236}">
              <a16:creationId xmlns="" xmlns:a16="http://schemas.microsoft.com/office/drawing/2014/main" id="{EA62C34C-4B57-486C-BBD1-0B45AE077BBB}"/>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8" name="5 CuadroTexto" hidden="1">
          <a:extLst>
            <a:ext uri="{FF2B5EF4-FFF2-40B4-BE49-F238E27FC236}">
              <a16:creationId xmlns="" xmlns:a16="http://schemas.microsoft.com/office/drawing/2014/main" id="{6583FA86-F56C-4E87-9A19-382F7DAB44F9}"/>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59" name="5 CuadroTexto" hidden="1">
          <a:extLst>
            <a:ext uri="{FF2B5EF4-FFF2-40B4-BE49-F238E27FC236}">
              <a16:creationId xmlns="" xmlns:a16="http://schemas.microsoft.com/office/drawing/2014/main" id="{A2A15CB5-C3DC-40D7-BF8D-FBB4742402B7}"/>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0" name="5 CuadroTexto" hidden="1">
          <a:extLst>
            <a:ext uri="{FF2B5EF4-FFF2-40B4-BE49-F238E27FC236}">
              <a16:creationId xmlns="" xmlns:a16="http://schemas.microsoft.com/office/drawing/2014/main" id="{5F24976C-E928-440A-838C-B831F661F052}"/>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1" name="5 CuadroTexto" hidden="1">
          <a:extLst>
            <a:ext uri="{FF2B5EF4-FFF2-40B4-BE49-F238E27FC236}">
              <a16:creationId xmlns="" xmlns:a16="http://schemas.microsoft.com/office/drawing/2014/main" id="{841E7960-6B39-4233-AF43-F73BD5ED0ECF}"/>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2" name="5 CuadroTexto" hidden="1">
          <a:extLst>
            <a:ext uri="{FF2B5EF4-FFF2-40B4-BE49-F238E27FC236}">
              <a16:creationId xmlns="" xmlns:a16="http://schemas.microsoft.com/office/drawing/2014/main" id="{595E6E02-91E7-4AC7-B49C-37844C0E72C6}"/>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3" name="5 CuadroTexto" hidden="1">
          <a:extLst>
            <a:ext uri="{FF2B5EF4-FFF2-40B4-BE49-F238E27FC236}">
              <a16:creationId xmlns="" xmlns:a16="http://schemas.microsoft.com/office/drawing/2014/main" id="{23F4D17A-3765-48B1-A2AF-87DB24AF947F}"/>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4" name="5 CuadroTexto" hidden="1">
          <a:extLst>
            <a:ext uri="{FF2B5EF4-FFF2-40B4-BE49-F238E27FC236}">
              <a16:creationId xmlns="" xmlns:a16="http://schemas.microsoft.com/office/drawing/2014/main" id="{BC409830-4F2C-41BC-AF53-5BA403328BB5}"/>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5" name="5 CuadroTexto" hidden="1">
          <a:extLst>
            <a:ext uri="{FF2B5EF4-FFF2-40B4-BE49-F238E27FC236}">
              <a16:creationId xmlns="" xmlns:a16="http://schemas.microsoft.com/office/drawing/2014/main" id="{88DCB63D-7BD7-4A2F-9852-8B5A098E9425}"/>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6" name="5 CuadroTexto" hidden="1">
          <a:extLst>
            <a:ext uri="{FF2B5EF4-FFF2-40B4-BE49-F238E27FC236}">
              <a16:creationId xmlns="" xmlns:a16="http://schemas.microsoft.com/office/drawing/2014/main" id="{A561BBD7-AABE-4607-97DE-376E66CE5435}"/>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7" name="5 CuadroTexto" hidden="1">
          <a:extLst>
            <a:ext uri="{FF2B5EF4-FFF2-40B4-BE49-F238E27FC236}">
              <a16:creationId xmlns="" xmlns:a16="http://schemas.microsoft.com/office/drawing/2014/main" id="{B0AB421E-B3DB-43CF-9405-3999CE801509}"/>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8" name="5 CuadroTexto" hidden="1">
          <a:extLst>
            <a:ext uri="{FF2B5EF4-FFF2-40B4-BE49-F238E27FC236}">
              <a16:creationId xmlns="" xmlns:a16="http://schemas.microsoft.com/office/drawing/2014/main" id="{5DA5921F-24E0-480A-B831-F45008CDE1AC}"/>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69" name="5 CuadroTexto" hidden="1">
          <a:extLst>
            <a:ext uri="{FF2B5EF4-FFF2-40B4-BE49-F238E27FC236}">
              <a16:creationId xmlns="" xmlns:a16="http://schemas.microsoft.com/office/drawing/2014/main" id="{13777823-F110-4473-90D4-C2009BE54FD0}"/>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6370" name="5 CuadroTexto" hidden="1">
          <a:extLst>
            <a:ext uri="{FF2B5EF4-FFF2-40B4-BE49-F238E27FC236}">
              <a16:creationId xmlns="" xmlns:a16="http://schemas.microsoft.com/office/drawing/2014/main" id="{547A4DD5-93E6-41AE-B0A6-47DF0DB311C1}"/>
            </a:ext>
          </a:extLst>
        </xdr:cNvPr>
        <xdr:cNvSpPr txBox="1"/>
      </xdr:nvSpPr>
      <xdr:spPr>
        <a:xfrm>
          <a:off x="6477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6</xdr:col>
      <xdr:colOff>415925</xdr:colOff>
      <xdr:row>1739</xdr:row>
      <xdr:rowOff>161925</xdr:rowOff>
    </xdr:from>
    <xdr:to>
      <xdr:col>9</xdr:col>
      <xdr:colOff>555625</xdr:colOff>
      <xdr:row>1743</xdr:row>
      <xdr:rowOff>215900</xdr:rowOff>
    </xdr:to>
    <xdr:pic>
      <xdr:nvPicPr>
        <xdr:cNvPr id="6371" name="Imagen 1">
          <a:extLst>
            <a:ext uri="{FF2B5EF4-FFF2-40B4-BE49-F238E27FC236}">
              <a16:creationId xmlns="" xmlns:a16="http://schemas.microsoft.com/office/drawing/2014/main" id="{87EAC763-6B69-42DC-AE77-256E4593543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12750" y="428625"/>
          <a:ext cx="2501900" cy="112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107950</xdr:colOff>
      <xdr:row>1798</xdr:row>
      <xdr:rowOff>107950</xdr:rowOff>
    </xdr:from>
    <xdr:to>
      <xdr:col>9</xdr:col>
      <xdr:colOff>609600</xdr:colOff>
      <xdr:row>1801</xdr:row>
      <xdr:rowOff>292100</xdr:rowOff>
    </xdr:to>
    <xdr:pic>
      <xdr:nvPicPr>
        <xdr:cNvPr id="6372" name="Imagen 6371">
          <a:extLst>
            <a:ext uri="{FF2B5EF4-FFF2-40B4-BE49-F238E27FC236}">
              <a16:creationId xmlns="" xmlns:a16="http://schemas.microsoft.com/office/drawing/2014/main" id="{FFBD2564-FB74-41E7-B27D-0381956E58F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90250" y="736600"/>
          <a:ext cx="2082800" cy="112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993"/>
  <sheetViews>
    <sheetView tabSelected="1" topLeftCell="A187" zoomScale="68" zoomScaleNormal="68" workbookViewId="0">
      <selection activeCell="C152" sqref="C152:E152"/>
    </sheetView>
  </sheetViews>
  <sheetFormatPr baseColWidth="10" defaultRowHeight="15" x14ac:dyDescent="0.25"/>
  <cols>
    <col min="1" max="1" width="55.140625" customWidth="1"/>
    <col min="2" max="2" width="21.5703125" customWidth="1"/>
    <col min="3" max="3" width="52.85546875" customWidth="1"/>
    <col min="4" max="4" width="47.85546875" customWidth="1"/>
    <col min="5" max="5" width="83.28515625" customWidth="1"/>
    <col min="6" max="6" width="16.7109375" customWidth="1"/>
    <col min="7" max="7" width="22.42578125" customWidth="1"/>
    <col min="8" max="8" width="18.7109375" customWidth="1"/>
    <col min="9" max="9" width="15.42578125" customWidth="1"/>
    <col min="10" max="10" width="17" customWidth="1"/>
    <col min="11" max="11" width="17.140625" customWidth="1"/>
    <col min="17" max="17" width="14.7109375" customWidth="1"/>
  </cols>
  <sheetData>
    <row r="1" spans="1:17" s="4" customFormat="1" x14ac:dyDescent="0.25">
      <c r="A1" s="1" t="s">
        <v>0</v>
      </c>
      <c r="B1" s="2" t="s">
        <v>1</v>
      </c>
      <c r="C1" s="2"/>
      <c r="D1" s="3"/>
      <c r="L1" s="5"/>
    </row>
    <row r="2" spans="1:17" s="4" customFormat="1" x14ac:dyDescent="0.25">
      <c r="A2" s="1" t="s">
        <v>2</v>
      </c>
      <c r="B2" s="2" t="s">
        <v>1</v>
      </c>
      <c r="C2" s="2"/>
      <c r="D2" s="3"/>
      <c r="L2" s="5"/>
    </row>
    <row r="3" spans="1:17" s="4" customFormat="1" x14ac:dyDescent="0.25">
      <c r="A3" s="1" t="s">
        <v>2</v>
      </c>
      <c r="B3" s="6"/>
      <c r="C3" s="7"/>
      <c r="D3" s="3"/>
      <c r="L3" s="5"/>
    </row>
    <row r="4" spans="1:17" s="4" customFormat="1" x14ac:dyDescent="0.25">
      <c r="A4" s="1" t="s">
        <v>3</v>
      </c>
      <c r="B4" s="1922"/>
      <c r="C4" s="1922"/>
      <c r="D4" s="3"/>
      <c r="L4" s="5"/>
    </row>
    <row r="5" spans="1:17" s="4" customFormat="1" x14ac:dyDescent="0.25">
      <c r="A5" s="1" t="s">
        <v>4</v>
      </c>
      <c r="B5" s="2"/>
      <c r="C5" s="2"/>
      <c r="D5" s="3"/>
      <c r="F5"/>
      <c r="L5" s="5"/>
    </row>
    <row r="6" spans="1:17" s="4" customFormat="1" x14ac:dyDescent="0.25">
      <c r="A6" s="1" t="s">
        <v>5</v>
      </c>
      <c r="B6" s="1981"/>
      <c r="C6" s="1981"/>
      <c r="D6" s="1981"/>
      <c r="L6" s="5"/>
    </row>
    <row r="7" spans="1:17" s="4" customFormat="1" x14ac:dyDescent="0.25">
      <c r="A7" s="1" t="s">
        <v>6</v>
      </c>
      <c r="B7" s="1981"/>
      <c r="C7" s="1981"/>
      <c r="D7" s="1981"/>
      <c r="L7" s="5"/>
    </row>
    <row r="8" spans="1:17" s="4" customFormat="1" ht="23.25" x14ac:dyDescent="0.35">
      <c r="A8" s="1" t="s">
        <v>7</v>
      </c>
      <c r="B8" s="9"/>
      <c r="C8" s="2"/>
      <c r="D8" s="10"/>
      <c r="K8" s="11" t="s">
        <v>8</v>
      </c>
      <c r="L8" s="5"/>
    </row>
    <row r="9" spans="1:17" s="4" customFormat="1" x14ac:dyDescent="0.25">
      <c r="A9" s="1"/>
      <c r="B9" s="9"/>
      <c r="C9" s="2"/>
      <c r="D9" s="10"/>
      <c r="L9" s="5"/>
    </row>
    <row r="10" spans="1:17" s="4" customFormat="1" ht="16.5" thickBot="1" x14ac:dyDescent="0.3">
      <c r="A10" s="1990" t="s">
        <v>9</v>
      </c>
      <c r="B10" s="1990"/>
      <c r="C10" s="1990"/>
      <c r="D10" s="1990"/>
      <c r="E10" s="1990"/>
      <c r="F10" s="1990"/>
      <c r="G10" s="1990"/>
      <c r="H10" s="1990"/>
      <c r="I10" s="1990"/>
      <c r="J10" s="1990"/>
      <c r="K10" s="1990"/>
      <c r="L10" s="1990"/>
    </row>
    <row r="11" spans="1:17" s="4" customFormat="1" ht="16.5" thickBot="1" x14ac:dyDescent="0.3">
      <c r="A11" s="1991" t="s">
        <v>10</v>
      </c>
      <c r="B11" s="1993" t="s">
        <v>11</v>
      </c>
      <c r="C11" s="1995" t="s">
        <v>12</v>
      </c>
      <c r="D11" s="1993" t="s">
        <v>13</v>
      </c>
      <c r="E11" s="1998" t="s">
        <v>14</v>
      </c>
      <c r="F11" s="2000" t="s">
        <v>15</v>
      </c>
      <c r="G11" s="2005" t="s">
        <v>16</v>
      </c>
      <c r="H11" s="2006"/>
      <c r="I11" s="2006"/>
      <c r="J11" s="2007"/>
      <c r="K11" s="2008" t="s">
        <v>17</v>
      </c>
      <c r="L11" s="2009"/>
      <c r="M11" s="2012" t="s">
        <v>18</v>
      </c>
      <c r="N11" s="2013"/>
      <c r="O11" s="2013"/>
      <c r="P11" s="2013"/>
      <c r="Q11" s="2014"/>
    </row>
    <row r="12" spans="1:17" s="4" customFormat="1" x14ac:dyDescent="0.25">
      <c r="A12" s="1992"/>
      <c r="B12" s="1994"/>
      <c r="C12" s="1996"/>
      <c r="D12" s="1997"/>
      <c r="E12" s="1999"/>
      <c r="F12" s="2001"/>
      <c r="G12" s="12" t="s">
        <v>19</v>
      </c>
      <c r="H12" s="12" t="s">
        <v>20</v>
      </c>
      <c r="I12" s="12" t="s">
        <v>21</v>
      </c>
      <c r="J12" s="12" t="s">
        <v>22</v>
      </c>
      <c r="K12" s="2010"/>
      <c r="L12" s="2011"/>
      <c r="M12" s="2015"/>
      <c r="N12" s="2016"/>
      <c r="O12" s="2016"/>
      <c r="P12" s="2016"/>
      <c r="Q12" s="2017"/>
    </row>
    <row r="13" spans="1:17" s="4" customFormat="1" ht="93.75" customHeight="1" x14ac:dyDescent="0.25">
      <c r="A13" s="13" t="s">
        <v>23</v>
      </c>
      <c r="B13" s="14" t="s">
        <v>24</v>
      </c>
      <c r="C13" s="15" t="s">
        <v>25</v>
      </c>
      <c r="D13" s="14" t="s">
        <v>26</v>
      </c>
      <c r="E13" s="16" t="e">
        <f>+#REF!</f>
        <v>#REF!</v>
      </c>
      <c r="F13" s="17" t="e">
        <f>+#REF!</f>
        <v>#REF!</v>
      </c>
      <c r="G13" s="18" t="e">
        <f>+#REF!</f>
        <v>#REF!</v>
      </c>
      <c r="H13" s="18" t="e">
        <f>+#REF!</f>
        <v>#REF!</v>
      </c>
      <c r="I13" s="18" t="e">
        <f>+#REF!</f>
        <v>#REF!</v>
      </c>
      <c r="J13" s="18" t="e">
        <f>+#REF!</f>
        <v>#REF!</v>
      </c>
      <c r="K13" s="2018" t="e">
        <f>SUM(G13:J13)</f>
        <v>#REF!</v>
      </c>
      <c r="L13" s="2019"/>
      <c r="M13" s="2020" t="s">
        <v>27</v>
      </c>
      <c r="N13" s="2021"/>
      <c r="O13" s="2021"/>
      <c r="P13" s="2021"/>
      <c r="Q13" s="2021"/>
    </row>
    <row r="14" spans="1:17" s="4" customFormat="1" x14ac:dyDescent="0.25">
      <c r="A14" s="19"/>
      <c r="B14" s="20"/>
      <c r="C14" s="21"/>
      <c r="D14" s="19"/>
      <c r="E14" s="22"/>
      <c r="F14" s="22"/>
      <c r="G14" s="23"/>
      <c r="H14" s="23"/>
      <c r="I14" s="23"/>
      <c r="J14" s="23"/>
      <c r="K14" s="23"/>
      <c r="L14" s="23"/>
      <c r="M14" s="19"/>
      <c r="N14" s="19"/>
      <c r="O14" s="19"/>
      <c r="P14" s="19"/>
      <c r="Q14" s="19"/>
    </row>
    <row r="15" spans="1:17" s="4" customFormat="1" ht="15.75" x14ac:dyDescent="0.25">
      <c r="A15" s="2022" t="s">
        <v>28</v>
      </c>
      <c r="B15" s="2023"/>
      <c r="C15" s="2023"/>
      <c r="D15" s="2023"/>
      <c r="E15" s="2023"/>
      <c r="F15" s="2023"/>
      <c r="G15" s="2023"/>
      <c r="H15" s="2023"/>
      <c r="I15" s="2023"/>
      <c r="J15" s="2023"/>
      <c r="K15" s="2023"/>
      <c r="L15" s="2023"/>
      <c r="M15" s="25"/>
      <c r="N15" s="25"/>
      <c r="O15" s="25"/>
      <c r="P15" s="25"/>
      <c r="Q15" s="26"/>
    </row>
    <row r="16" spans="1:17" s="4" customFormat="1" x14ac:dyDescent="0.25">
      <c r="A16" s="1974" t="s">
        <v>29</v>
      </c>
      <c r="B16" s="1976" t="s">
        <v>30</v>
      </c>
      <c r="C16" s="1978" t="s">
        <v>31</v>
      </c>
      <c r="D16" s="1979"/>
      <c r="E16" s="1979"/>
      <c r="F16" s="1979"/>
      <c r="G16" s="1978" t="s">
        <v>32</v>
      </c>
      <c r="H16" s="1978"/>
      <c r="I16" s="1978"/>
      <c r="J16" s="1978"/>
      <c r="K16" s="2002" t="s">
        <v>33</v>
      </c>
      <c r="L16" s="2003" t="s">
        <v>34</v>
      </c>
      <c r="M16" s="2003"/>
      <c r="N16" s="2003"/>
      <c r="O16" s="2003"/>
      <c r="P16" s="2004"/>
      <c r="Q16" s="2004"/>
    </row>
    <row r="17" spans="1:17" s="4" customFormat="1" ht="41.25" x14ac:dyDescent="0.25">
      <c r="A17" s="1975"/>
      <c r="B17" s="1977"/>
      <c r="C17" s="27" t="s">
        <v>35</v>
      </c>
      <c r="D17" s="28" t="s">
        <v>36</v>
      </c>
      <c r="E17" s="28" t="s">
        <v>37</v>
      </c>
      <c r="F17" s="28" t="s">
        <v>38</v>
      </c>
      <c r="G17" s="28" t="s">
        <v>19</v>
      </c>
      <c r="H17" s="28" t="s">
        <v>20</v>
      </c>
      <c r="I17" s="28" t="s">
        <v>39</v>
      </c>
      <c r="J17" s="28" t="s">
        <v>22</v>
      </c>
      <c r="K17" s="1977"/>
      <c r="L17" s="29" t="s">
        <v>40</v>
      </c>
      <c r="M17" s="29" t="s">
        <v>41</v>
      </c>
      <c r="N17" s="29" t="s">
        <v>42</v>
      </c>
      <c r="O17" s="29" t="s">
        <v>43</v>
      </c>
      <c r="P17" s="29" t="s">
        <v>44</v>
      </c>
      <c r="Q17" s="29" t="s">
        <v>45</v>
      </c>
    </row>
    <row r="18" spans="1:17" s="4" customFormat="1" hidden="1" x14ac:dyDescent="0.25">
      <c r="A18" s="1960" t="s">
        <v>46</v>
      </c>
      <c r="B18" s="1961">
        <f>SUM(F19:F22)</f>
        <v>1212000</v>
      </c>
      <c r="C18" s="32"/>
      <c r="D18" s="33"/>
      <c r="E18" s="34"/>
      <c r="F18" s="34"/>
      <c r="G18" s="34"/>
      <c r="H18" s="34"/>
      <c r="I18" s="34"/>
      <c r="J18" s="34"/>
      <c r="K18" s="35"/>
      <c r="L18" s="36">
        <v>1</v>
      </c>
      <c r="M18" s="35"/>
      <c r="N18" s="35"/>
      <c r="O18" s="35"/>
      <c r="P18" s="35"/>
      <c r="Q18" s="35"/>
    </row>
    <row r="19" spans="1:17" s="4" customFormat="1" x14ac:dyDescent="0.25">
      <c r="A19" s="1960"/>
      <c r="B19" s="1961"/>
      <c r="C19" s="37" t="s">
        <v>47</v>
      </c>
      <c r="D19" s="36">
        <v>1200</v>
      </c>
      <c r="E19" s="38">
        <v>250</v>
      </c>
      <c r="F19" s="38">
        <f>+E19*D19</f>
        <v>300000</v>
      </c>
      <c r="G19" s="38">
        <f>+F19/4</f>
        <v>75000</v>
      </c>
      <c r="H19" s="38">
        <v>75000</v>
      </c>
      <c r="I19" s="38">
        <v>75000</v>
      </c>
      <c r="J19" s="38">
        <v>75000</v>
      </c>
      <c r="K19" s="39" t="s">
        <v>48</v>
      </c>
      <c r="L19" s="36">
        <v>13</v>
      </c>
      <c r="M19" s="35">
        <v>1</v>
      </c>
      <c r="N19" s="35">
        <v>3</v>
      </c>
      <c r="O19" s="35">
        <v>7</v>
      </c>
      <c r="P19" s="35">
        <v>1</v>
      </c>
      <c r="Q19" s="35">
        <v>2</v>
      </c>
    </row>
    <row r="20" spans="1:17" s="4" customFormat="1" x14ac:dyDescent="0.25">
      <c r="A20" s="1960"/>
      <c r="B20" s="1961"/>
      <c r="C20" s="37" t="s">
        <v>49</v>
      </c>
      <c r="D20" s="36">
        <v>190</v>
      </c>
      <c r="E20" s="38">
        <v>1800</v>
      </c>
      <c r="F20" s="38">
        <f t="shared" ref="F20:F22" si="0">+E20*D20</f>
        <v>342000</v>
      </c>
      <c r="G20" s="38">
        <f>+F20/4</f>
        <v>85500</v>
      </c>
      <c r="H20" s="38">
        <v>85500</v>
      </c>
      <c r="I20" s="38">
        <v>85500</v>
      </c>
      <c r="J20" s="38">
        <v>85500</v>
      </c>
      <c r="K20" s="35" t="s">
        <v>48</v>
      </c>
      <c r="L20" s="36">
        <v>13</v>
      </c>
      <c r="M20" s="35">
        <v>1</v>
      </c>
      <c r="N20" s="35">
        <v>2</v>
      </c>
      <c r="O20" s="35">
        <v>3</v>
      </c>
      <c r="P20" s="35">
        <v>1</v>
      </c>
      <c r="Q20" s="35">
        <v>1</v>
      </c>
    </row>
    <row r="21" spans="1:17" s="4" customFormat="1" x14ac:dyDescent="0.25">
      <c r="A21" s="1960"/>
      <c r="B21" s="1961"/>
      <c r="C21" s="37" t="s">
        <v>50</v>
      </c>
      <c r="D21" s="36">
        <v>190</v>
      </c>
      <c r="E21" s="38">
        <v>1500</v>
      </c>
      <c r="F21" s="38">
        <f t="shared" si="0"/>
        <v>285000</v>
      </c>
      <c r="G21" s="38">
        <f>+F21/4</f>
        <v>71250</v>
      </c>
      <c r="H21" s="38">
        <v>59375</v>
      </c>
      <c r="I21" s="38">
        <v>59375</v>
      </c>
      <c r="J21" s="38">
        <v>59375</v>
      </c>
      <c r="K21" s="35" t="s">
        <v>48</v>
      </c>
      <c r="L21" s="36">
        <v>13</v>
      </c>
      <c r="M21" s="35">
        <v>1</v>
      </c>
      <c r="N21" s="35">
        <v>2</v>
      </c>
      <c r="O21" s="35">
        <v>3</v>
      </c>
      <c r="P21" s="35">
        <v>1</v>
      </c>
      <c r="Q21" s="35">
        <v>1</v>
      </c>
    </row>
    <row r="22" spans="1:17" s="4" customFormat="1" x14ac:dyDescent="0.25">
      <c r="A22" s="1960"/>
      <c r="B22" s="1961"/>
      <c r="C22" s="37" t="s">
        <v>51</v>
      </c>
      <c r="D22" s="36">
        <v>190</v>
      </c>
      <c r="E22" s="38">
        <v>1500</v>
      </c>
      <c r="F22" s="38">
        <f t="shared" si="0"/>
        <v>285000</v>
      </c>
      <c r="G22" s="38">
        <f>+F22/4</f>
        <v>71250</v>
      </c>
      <c r="H22" s="38">
        <v>71250</v>
      </c>
      <c r="I22" s="38">
        <v>71250</v>
      </c>
      <c r="J22" s="38">
        <v>71250</v>
      </c>
      <c r="K22" s="35" t="s">
        <v>48</v>
      </c>
      <c r="L22" s="36">
        <v>13</v>
      </c>
      <c r="M22" s="35">
        <v>1</v>
      </c>
      <c r="N22" s="35">
        <v>2</v>
      </c>
      <c r="O22" s="35">
        <v>3</v>
      </c>
      <c r="P22" s="35">
        <v>1</v>
      </c>
      <c r="Q22" s="35">
        <v>1</v>
      </c>
    </row>
    <row r="23" spans="1:17" s="4" customFormat="1" hidden="1" x14ac:dyDescent="0.25">
      <c r="A23" s="30"/>
      <c r="B23" s="31"/>
      <c r="C23" s="40"/>
      <c r="D23" s="41"/>
      <c r="E23" s="42"/>
      <c r="F23" s="42"/>
      <c r="G23" s="43"/>
      <c r="H23" s="43"/>
      <c r="I23" s="43"/>
      <c r="J23" s="43"/>
      <c r="K23" s="35"/>
      <c r="L23" s="36"/>
      <c r="M23" s="35"/>
      <c r="N23" s="35"/>
      <c r="O23" s="35"/>
      <c r="P23" s="35"/>
      <c r="Q23" s="35"/>
    </row>
    <row r="24" spans="1:17" s="4" customFormat="1" ht="60" customHeight="1" x14ac:dyDescent="0.25">
      <c r="A24" s="1962" t="s">
        <v>52</v>
      </c>
      <c r="B24" s="1965">
        <f>SUM(F24:F28)</f>
        <v>302600</v>
      </c>
      <c r="C24" s="44" t="s">
        <v>53</v>
      </c>
      <c r="D24" s="45">
        <v>200</v>
      </c>
      <c r="E24" s="46">
        <v>450</v>
      </c>
      <c r="F24" s="46">
        <f t="shared" ref="F24:F36" si="1">+E24*D24</f>
        <v>90000</v>
      </c>
      <c r="G24" s="46"/>
      <c r="H24" s="46"/>
      <c r="I24" s="46"/>
      <c r="J24" s="46"/>
      <c r="K24" s="35"/>
      <c r="L24" s="36">
        <v>13</v>
      </c>
      <c r="M24" s="35">
        <v>1</v>
      </c>
      <c r="N24" s="35">
        <v>3</v>
      </c>
      <c r="O24" s="35">
        <v>1</v>
      </c>
      <c r="P24" s="35">
        <v>3</v>
      </c>
      <c r="Q24" s="35">
        <v>1</v>
      </c>
    </row>
    <row r="25" spans="1:17" s="4" customFormat="1" ht="60" customHeight="1" x14ac:dyDescent="0.25">
      <c r="A25" s="1963"/>
      <c r="B25" s="1966"/>
      <c r="C25" s="44" t="s">
        <v>54</v>
      </c>
      <c r="D25" s="45">
        <v>200</v>
      </c>
      <c r="E25" s="46">
        <v>750</v>
      </c>
      <c r="F25" s="46">
        <f t="shared" si="1"/>
        <v>150000</v>
      </c>
      <c r="G25" s="46"/>
      <c r="H25" s="46"/>
      <c r="I25" s="46"/>
      <c r="J25" s="46"/>
      <c r="K25" s="35"/>
      <c r="L25" s="36">
        <v>13</v>
      </c>
      <c r="M25" s="35">
        <v>1</v>
      </c>
      <c r="N25" s="35">
        <v>3</v>
      </c>
      <c r="O25" s="35">
        <v>1</v>
      </c>
      <c r="P25" s="35">
        <v>3</v>
      </c>
      <c r="Q25" s="35">
        <v>1</v>
      </c>
    </row>
    <row r="26" spans="1:17" s="4" customFormat="1" ht="60" customHeight="1" x14ac:dyDescent="0.25">
      <c r="A26" s="1963"/>
      <c r="B26" s="1966"/>
      <c r="C26" s="44" t="s">
        <v>55</v>
      </c>
      <c r="D26" s="45">
        <v>50</v>
      </c>
      <c r="E26" s="46">
        <v>550</v>
      </c>
      <c r="F26" s="46">
        <f t="shared" si="1"/>
        <v>27500</v>
      </c>
      <c r="G26" s="46"/>
      <c r="H26" s="46"/>
      <c r="I26" s="46"/>
      <c r="J26" s="46"/>
      <c r="K26" s="35"/>
      <c r="L26" s="36">
        <v>13</v>
      </c>
      <c r="M26" s="35">
        <v>1</v>
      </c>
      <c r="N26" s="35">
        <v>2</v>
      </c>
      <c r="O26" s="35">
        <v>2</v>
      </c>
      <c r="P26" s="35">
        <v>2</v>
      </c>
      <c r="Q26" s="35">
        <v>2</v>
      </c>
    </row>
    <row r="27" spans="1:17" s="4" customFormat="1" x14ac:dyDescent="0.25">
      <c r="A27" s="1963"/>
      <c r="B27" s="1966"/>
      <c r="C27" s="37" t="s">
        <v>56</v>
      </c>
      <c r="D27" s="47">
        <v>9</v>
      </c>
      <c r="E27" s="38">
        <v>2400</v>
      </c>
      <c r="F27" s="38">
        <f t="shared" si="1"/>
        <v>21600</v>
      </c>
      <c r="G27" s="38"/>
      <c r="H27" s="38"/>
      <c r="I27" s="38"/>
      <c r="J27" s="38"/>
      <c r="K27" s="35"/>
      <c r="L27" s="36">
        <v>13</v>
      </c>
      <c r="M27" s="35">
        <v>1</v>
      </c>
      <c r="N27" s="35">
        <v>2</v>
      </c>
      <c r="O27" s="35">
        <v>3</v>
      </c>
      <c r="P27" s="35">
        <v>1</v>
      </c>
      <c r="Q27" s="35">
        <v>1</v>
      </c>
    </row>
    <row r="28" spans="1:17" s="4" customFormat="1" ht="116.25" customHeight="1" x14ac:dyDescent="0.25">
      <c r="A28" s="1964"/>
      <c r="B28" s="1967"/>
      <c r="C28" s="37" t="s">
        <v>50</v>
      </c>
      <c r="D28" s="36">
        <v>9</v>
      </c>
      <c r="E28" s="38">
        <v>1500</v>
      </c>
      <c r="F28" s="38">
        <f t="shared" si="1"/>
        <v>13500</v>
      </c>
      <c r="G28" s="38"/>
      <c r="H28" s="38"/>
      <c r="I28" s="38"/>
      <c r="J28" s="38"/>
      <c r="K28" s="48"/>
      <c r="L28" s="36">
        <v>13</v>
      </c>
      <c r="M28" s="48">
        <v>1</v>
      </c>
      <c r="N28" s="48">
        <v>2</v>
      </c>
      <c r="O28" s="48">
        <v>3</v>
      </c>
      <c r="P28" s="48">
        <v>1</v>
      </c>
      <c r="Q28" s="48">
        <v>1</v>
      </c>
    </row>
    <row r="29" spans="1:17" s="4" customFormat="1" ht="42" customHeight="1" x14ac:dyDescent="0.25">
      <c r="A29" s="1968" t="s">
        <v>57</v>
      </c>
      <c r="B29" s="1971">
        <f>SUM(F29:F31)</f>
        <v>248000</v>
      </c>
      <c r="C29" s="49" t="s">
        <v>58</v>
      </c>
      <c r="D29" s="45">
        <v>160</v>
      </c>
      <c r="E29" s="46">
        <v>450</v>
      </c>
      <c r="F29" s="46">
        <f t="shared" si="1"/>
        <v>72000</v>
      </c>
      <c r="G29" s="46"/>
      <c r="H29" s="46"/>
      <c r="I29" s="46"/>
      <c r="J29" s="46"/>
      <c r="K29" s="50"/>
      <c r="L29" s="36">
        <v>13</v>
      </c>
      <c r="M29" s="48">
        <v>1</v>
      </c>
      <c r="N29" s="48">
        <v>3</v>
      </c>
      <c r="O29" s="48">
        <v>1</v>
      </c>
      <c r="P29" s="48">
        <v>3</v>
      </c>
      <c r="Q29" s="48">
        <v>1</v>
      </c>
    </row>
    <row r="30" spans="1:17" s="4" customFormat="1" ht="42" customHeight="1" x14ac:dyDescent="0.25">
      <c r="A30" s="1969"/>
      <c r="B30" s="1972"/>
      <c r="C30" s="49" t="s">
        <v>54</v>
      </c>
      <c r="D30" s="45">
        <v>160</v>
      </c>
      <c r="E30" s="46">
        <v>750</v>
      </c>
      <c r="F30" s="46">
        <f t="shared" si="1"/>
        <v>120000</v>
      </c>
      <c r="G30" s="46"/>
      <c r="H30" s="46"/>
      <c r="I30" s="46"/>
      <c r="J30" s="46"/>
      <c r="K30" s="50"/>
      <c r="L30" s="36">
        <v>13</v>
      </c>
      <c r="M30" s="48">
        <v>1</v>
      </c>
      <c r="N30" s="48">
        <v>3</v>
      </c>
      <c r="O30" s="48">
        <v>1</v>
      </c>
      <c r="P30" s="48">
        <v>3</v>
      </c>
      <c r="Q30" s="48">
        <v>1</v>
      </c>
    </row>
    <row r="31" spans="1:17" s="4" customFormat="1" ht="92.25" customHeight="1" x14ac:dyDescent="0.25">
      <c r="A31" s="1970"/>
      <c r="B31" s="1973"/>
      <c r="C31" s="52" t="s">
        <v>59</v>
      </c>
      <c r="D31" s="53">
        <v>160</v>
      </c>
      <c r="E31" s="46">
        <v>350</v>
      </c>
      <c r="F31" s="46">
        <f t="shared" si="1"/>
        <v>56000</v>
      </c>
      <c r="G31" s="46"/>
      <c r="H31" s="46"/>
      <c r="I31" s="46"/>
      <c r="J31" s="46"/>
      <c r="K31" s="50"/>
      <c r="L31" s="36">
        <v>13</v>
      </c>
      <c r="M31" s="48">
        <v>1</v>
      </c>
      <c r="N31" s="48">
        <v>3</v>
      </c>
      <c r="O31" s="48">
        <v>9</v>
      </c>
      <c r="P31" s="48">
        <v>2</v>
      </c>
      <c r="Q31" s="48">
        <v>1</v>
      </c>
    </row>
    <row r="32" spans="1:17" s="4" customFormat="1" ht="60" customHeight="1" x14ac:dyDescent="0.25">
      <c r="A32" s="1962" t="s">
        <v>60</v>
      </c>
      <c r="B32" s="1971">
        <f>SUM(F32:F33)</f>
        <v>71250</v>
      </c>
      <c r="C32" s="54" t="s">
        <v>61</v>
      </c>
      <c r="D32" s="36">
        <v>110</v>
      </c>
      <c r="E32" s="38">
        <v>250</v>
      </c>
      <c r="F32" s="38">
        <f t="shared" si="1"/>
        <v>27500</v>
      </c>
      <c r="G32" s="55"/>
      <c r="H32" s="38"/>
      <c r="I32" s="55"/>
      <c r="J32" s="38"/>
      <c r="K32" s="35"/>
      <c r="L32" s="36">
        <v>13</v>
      </c>
      <c r="M32" s="35">
        <v>1</v>
      </c>
      <c r="N32" s="35">
        <v>3</v>
      </c>
      <c r="O32" s="35">
        <v>7</v>
      </c>
      <c r="P32" s="35">
        <v>1</v>
      </c>
      <c r="Q32" s="48">
        <v>2</v>
      </c>
    </row>
    <row r="33" spans="1:101" s="4" customFormat="1" x14ac:dyDescent="0.25">
      <c r="A33" s="1964"/>
      <c r="B33" s="1973"/>
      <c r="C33" s="54" t="s">
        <v>62</v>
      </c>
      <c r="D33" s="36">
        <v>125</v>
      </c>
      <c r="E33" s="38">
        <v>350</v>
      </c>
      <c r="F33" s="38">
        <f t="shared" si="1"/>
        <v>43750</v>
      </c>
      <c r="G33" s="55"/>
      <c r="H33" s="38"/>
      <c r="I33" s="55"/>
      <c r="J33" s="38"/>
      <c r="K33" s="35"/>
      <c r="L33" s="36"/>
      <c r="M33" s="35"/>
      <c r="N33" s="35"/>
      <c r="O33" s="35"/>
      <c r="P33" s="35"/>
      <c r="Q33" s="48"/>
    </row>
    <row r="34" spans="1:101" s="59" customFormat="1" ht="45" x14ac:dyDescent="0.25">
      <c r="A34" s="56" t="s">
        <v>63</v>
      </c>
      <c r="B34" s="57">
        <f>+F34</f>
        <v>1560000</v>
      </c>
      <c r="C34" s="37" t="s">
        <v>64</v>
      </c>
      <c r="D34" s="36">
        <v>12</v>
      </c>
      <c r="E34" s="38">
        <v>130000</v>
      </c>
      <c r="F34" s="38">
        <f t="shared" si="1"/>
        <v>1560000</v>
      </c>
      <c r="G34" s="38"/>
      <c r="H34" s="38"/>
      <c r="I34" s="38"/>
      <c r="J34" s="38"/>
      <c r="K34" s="35"/>
      <c r="L34" s="36">
        <v>13</v>
      </c>
      <c r="M34" s="35">
        <v>1</v>
      </c>
      <c r="N34" s="35">
        <v>2</v>
      </c>
      <c r="O34" s="35">
        <v>5</v>
      </c>
      <c r="P34" s="35">
        <v>1</v>
      </c>
      <c r="Q34" s="35">
        <v>2</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row>
    <row r="35" spans="1:101" s="66" customFormat="1" ht="57.6" customHeight="1" x14ac:dyDescent="0.25">
      <c r="A35" s="1982" t="s">
        <v>65</v>
      </c>
      <c r="B35" s="1983">
        <f>+F35+F36</f>
        <v>3530000</v>
      </c>
      <c r="C35" s="61" t="s">
        <v>66</v>
      </c>
      <c r="D35" s="62">
        <v>2</v>
      </c>
      <c r="E35" s="63">
        <v>1600000</v>
      </c>
      <c r="F35" s="38">
        <f t="shared" si="1"/>
        <v>3200000</v>
      </c>
      <c r="G35" s="38"/>
      <c r="H35" s="38"/>
      <c r="I35" s="38"/>
      <c r="J35" s="38"/>
      <c r="K35" s="64"/>
      <c r="L35" s="36">
        <v>13</v>
      </c>
      <c r="M35" s="64">
        <v>1</v>
      </c>
      <c r="N35" s="64">
        <v>6</v>
      </c>
      <c r="O35" s="64">
        <v>4</v>
      </c>
      <c r="P35" s="64">
        <v>1</v>
      </c>
      <c r="Q35" s="64">
        <v>2</v>
      </c>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row>
    <row r="36" spans="1:101" s="66" customFormat="1" ht="97.5" customHeight="1" x14ac:dyDescent="0.25">
      <c r="A36" s="1982"/>
      <c r="B36" s="1983"/>
      <c r="C36" s="54" t="s">
        <v>67</v>
      </c>
      <c r="D36" s="36">
        <v>22</v>
      </c>
      <c r="E36" s="38">
        <v>15000</v>
      </c>
      <c r="F36" s="38">
        <f t="shared" si="1"/>
        <v>330000</v>
      </c>
      <c r="G36" s="38">
        <f>+$F36/4</f>
        <v>82500</v>
      </c>
      <c r="H36" s="38">
        <f t="shared" ref="H36:J36" si="2">+$F36/4</f>
        <v>82500</v>
      </c>
      <c r="I36" s="38">
        <f t="shared" si="2"/>
        <v>82500</v>
      </c>
      <c r="J36" s="38">
        <f t="shared" si="2"/>
        <v>82500</v>
      </c>
      <c r="K36" s="64"/>
      <c r="L36" s="36">
        <v>13</v>
      </c>
      <c r="M36" s="64">
        <v>1</v>
      </c>
      <c r="N36" s="64">
        <v>2</v>
      </c>
      <c r="O36" s="64">
        <v>7</v>
      </c>
      <c r="P36" s="64">
        <v>2</v>
      </c>
      <c r="Q36" s="64">
        <v>6</v>
      </c>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row>
    <row r="37" spans="1:101" s="59" customFormat="1" ht="45" customHeight="1" x14ac:dyDescent="0.25">
      <c r="A37" s="1984" t="s">
        <v>68</v>
      </c>
      <c r="B37" s="1987">
        <f>SUM(F37:F40)</f>
        <v>6695000</v>
      </c>
      <c r="C37" s="44" t="s">
        <v>69</v>
      </c>
      <c r="D37" s="36">
        <v>2</v>
      </c>
      <c r="E37" s="46">
        <v>20000</v>
      </c>
      <c r="F37" s="38">
        <f>40000*13</f>
        <v>520000</v>
      </c>
      <c r="G37" s="38">
        <f>3*20000*2</f>
        <v>120000</v>
      </c>
      <c r="H37" s="38">
        <v>120000</v>
      </c>
      <c r="I37" s="38">
        <v>120000</v>
      </c>
      <c r="J37" s="38">
        <f>+F37-360000</f>
        <v>160000</v>
      </c>
      <c r="K37" s="48"/>
      <c r="L37" s="36">
        <v>13</v>
      </c>
      <c r="M37" s="67">
        <v>1</v>
      </c>
      <c r="N37" s="67">
        <v>1</v>
      </c>
      <c r="O37" s="67">
        <v>1</v>
      </c>
      <c r="P37" s="67">
        <v>1</v>
      </c>
      <c r="Q37" s="67">
        <v>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row>
    <row r="38" spans="1:101" s="59" customFormat="1" ht="30" x14ac:dyDescent="0.25">
      <c r="A38" s="1985"/>
      <c r="B38" s="1988"/>
      <c r="C38" s="68" t="s">
        <v>70</v>
      </c>
      <c r="D38" s="69">
        <v>15</v>
      </c>
      <c r="E38" s="70">
        <v>25000</v>
      </c>
      <c r="F38" s="38">
        <f>+D38*E38*13</f>
        <v>4875000</v>
      </c>
      <c r="G38" s="38">
        <f>15*25000*3</f>
        <v>1125000</v>
      </c>
      <c r="H38" s="38">
        <f t="shared" ref="H38:I40" si="3">+$E38*$D38*3</f>
        <v>1125000</v>
      </c>
      <c r="I38" s="38">
        <f t="shared" si="3"/>
        <v>1125000</v>
      </c>
      <c r="J38" s="38">
        <f>15*25000*4</f>
        <v>1500000</v>
      </c>
      <c r="K38" s="71"/>
      <c r="L38" s="36">
        <v>13</v>
      </c>
      <c r="M38" s="71">
        <v>1</v>
      </c>
      <c r="N38" s="71">
        <v>1</v>
      </c>
      <c r="O38" s="71">
        <v>1</v>
      </c>
      <c r="P38" s="71">
        <v>1</v>
      </c>
      <c r="Q38" s="71">
        <v>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row>
    <row r="39" spans="1:101" s="59" customFormat="1" ht="45" customHeight="1" x14ac:dyDescent="0.25">
      <c r="A39" s="1985"/>
      <c r="B39" s="1988"/>
      <c r="C39" s="68" t="s">
        <v>71</v>
      </c>
      <c r="D39" s="36">
        <v>2</v>
      </c>
      <c r="E39" s="70">
        <v>30000</v>
      </c>
      <c r="F39" s="38">
        <f>60000*13</f>
        <v>780000</v>
      </c>
      <c r="G39" s="38">
        <f t="shared" ref="G39:G40" si="4">+$E39*$D39*3</f>
        <v>180000</v>
      </c>
      <c r="H39" s="38">
        <f t="shared" si="3"/>
        <v>180000</v>
      </c>
      <c r="I39" s="38">
        <f t="shared" si="3"/>
        <v>180000</v>
      </c>
      <c r="J39" s="38">
        <f>60000*3+60000</f>
        <v>240000</v>
      </c>
      <c r="K39" s="71"/>
      <c r="L39" s="36">
        <v>13</v>
      </c>
      <c r="M39" s="71">
        <v>1</v>
      </c>
      <c r="N39" s="71">
        <v>1</v>
      </c>
      <c r="O39" s="71">
        <v>1</v>
      </c>
      <c r="P39" s="71">
        <v>1</v>
      </c>
      <c r="Q39" s="71">
        <v>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row>
    <row r="40" spans="1:101" s="59" customFormat="1" ht="77.25" customHeight="1" x14ac:dyDescent="0.25">
      <c r="A40" s="1986"/>
      <c r="B40" s="1989"/>
      <c r="C40" s="54" t="s">
        <v>72</v>
      </c>
      <c r="D40" s="36">
        <v>2</v>
      </c>
      <c r="E40" s="38">
        <v>20000</v>
      </c>
      <c r="F40" s="38">
        <f>+D40*E40*13</f>
        <v>520000</v>
      </c>
      <c r="G40" s="38">
        <f t="shared" si="4"/>
        <v>120000</v>
      </c>
      <c r="H40" s="38">
        <f t="shared" si="3"/>
        <v>120000</v>
      </c>
      <c r="I40" s="38">
        <f t="shared" si="3"/>
        <v>120000</v>
      </c>
      <c r="J40" s="38">
        <v>160000</v>
      </c>
      <c r="K40" s="35"/>
      <c r="L40" s="36">
        <v>13</v>
      </c>
      <c r="M40" s="35">
        <v>1</v>
      </c>
      <c r="N40" s="35">
        <v>1</v>
      </c>
      <c r="O40" s="35">
        <v>1</v>
      </c>
      <c r="P40" s="35">
        <v>1</v>
      </c>
      <c r="Q40" s="35">
        <v>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row>
    <row r="41" spans="1:101" s="72" customFormat="1" ht="23.25" x14ac:dyDescent="0.35"/>
    <row r="42" spans="1:101" ht="24.95" customHeight="1" x14ac:dyDescent="0.25">
      <c r="A42" s="1" t="s">
        <v>73</v>
      </c>
      <c r="B42" s="1" t="s">
        <v>1</v>
      </c>
      <c r="C42" s="1"/>
      <c r="D42" s="1"/>
      <c r="G42" s="1"/>
      <c r="H42" s="1"/>
      <c r="I42" s="1"/>
    </row>
    <row r="43" spans="1:101" ht="24.95" customHeight="1" x14ac:dyDescent="0.25">
      <c r="A43" s="1" t="s">
        <v>2</v>
      </c>
      <c r="B43" s="1" t="s">
        <v>1</v>
      </c>
      <c r="C43" s="1"/>
      <c r="D43" s="1"/>
      <c r="G43" s="1"/>
      <c r="H43" s="1"/>
      <c r="I43" s="1"/>
    </row>
    <row r="44" spans="1:101" ht="24.95" customHeight="1" x14ac:dyDescent="0.25">
      <c r="A44" s="1" t="s">
        <v>2</v>
      </c>
      <c r="B44" s="1" t="s">
        <v>74</v>
      </c>
      <c r="C44" s="1"/>
      <c r="D44" s="1"/>
      <c r="G44" s="1"/>
      <c r="H44" s="1"/>
      <c r="I44" s="1"/>
    </row>
    <row r="45" spans="1:101" ht="24.95" customHeight="1" x14ac:dyDescent="0.25">
      <c r="A45" s="1" t="s">
        <v>3</v>
      </c>
      <c r="B45" s="1" t="s">
        <v>75</v>
      </c>
      <c r="C45" s="1"/>
      <c r="D45" s="1"/>
      <c r="G45" s="1"/>
      <c r="H45" s="1"/>
      <c r="I45" s="1"/>
    </row>
    <row r="46" spans="1:101" ht="24.95" customHeight="1" x14ac:dyDescent="0.25">
      <c r="A46" s="1" t="s">
        <v>4</v>
      </c>
      <c r="B46" s="1922" t="s">
        <v>76</v>
      </c>
      <c r="C46" s="1922"/>
      <c r="D46" s="1"/>
      <c r="G46" s="1"/>
      <c r="H46" s="1"/>
      <c r="I46" s="1"/>
    </row>
    <row r="47" spans="1:101" ht="24.95" customHeight="1" x14ac:dyDescent="0.25">
      <c r="A47" s="1" t="s">
        <v>5</v>
      </c>
      <c r="B47" s="1980" t="s">
        <v>77</v>
      </c>
      <c r="C47" s="1980"/>
      <c r="D47" s="1980"/>
      <c r="G47" s="1981"/>
      <c r="H47" s="1981"/>
      <c r="I47" s="1981"/>
    </row>
    <row r="48" spans="1:101" ht="32.25" customHeight="1" x14ac:dyDescent="0.25">
      <c r="A48" s="1" t="s">
        <v>78</v>
      </c>
      <c r="B48" s="1981" t="s">
        <v>79</v>
      </c>
      <c r="C48" s="1981"/>
      <c r="D48" s="1981"/>
      <c r="E48" s="1981"/>
      <c r="F48" s="1981"/>
      <c r="G48" s="1981"/>
      <c r="H48" s="1981"/>
      <c r="I48" s="1981"/>
    </row>
    <row r="49" spans="1:20" ht="24.95" customHeight="1" x14ac:dyDescent="0.35">
      <c r="A49" s="1922" t="s">
        <v>80</v>
      </c>
      <c r="B49" s="1922"/>
      <c r="C49" s="1922"/>
      <c r="D49" s="8"/>
      <c r="G49" s="8"/>
      <c r="H49" s="8"/>
      <c r="I49" s="8"/>
      <c r="J49" s="74" t="s">
        <v>81</v>
      </c>
    </row>
    <row r="50" spans="1:20" ht="24.95" customHeight="1" x14ac:dyDescent="0.25">
      <c r="A50" s="1922" t="s">
        <v>82</v>
      </c>
      <c r="B50" s="1922"/>
      <c r="C50" s="2"/>
      <c r="D50" s="8"/>
      <c r="G50" s="8"/>
      <c r="H50" s="8"/>
      <c r="I50" s="8"/>
    </row>
    <row r="51" spans="1:20" ht="23.25" customHeight="1" thickBot="1" x14ac:dyDescent="0.35">
      <c r="A51" s="1923" t="s">
        <v>9</v>
      </c>
      <c r="B51" s="1923"/>
      <c r="C51" s="1923"/>
      <c r="D51" s="1923"/>
      <c r="E51" s="1923"/>
      <c r="F51" s="1923"/>
      <c r="G51" s="1923"/>
      <c r="H51" s="1923"/>
      <c r="I51" s="1923"/>
      <c r="J51" s="1923"/>
      <c r="K51" s="1923"/>
      <c r="L51" s="1923"/>
    </row>
    <row r="52" spans="1:20" ht="15.75" thickBot="1" x14ac:dyDescent="0.3">
      <c r="A52" s="1924" t="s">
        <v>10</v>
      </c>
      <c r="B52" s="1924" t="s">
        <v>11</v>
      </c>
      <c r="C52" s="1924" t="s">
        <v>12</v>
      </c>
      <c r="D52" s="1927" t="s">
        <v>13</v>
      </c>
      <c r="E52" s="1929" t="s">
        <v>14</v>
      </c>
      <c r="F52" s="1931" t="s">
        <v>15</v>
      </c>
      <c r="G52" s="1933" t="s">
        <v>16</v>
      </c>
      <c r="H52" s="1934"/>
      <c r="I52" s="1934"/>
      <c r="J52" s="1935"/>
      <c r="K52" s="1936" t="s">
        <v>17</v>
      </c>
      <c r="L52" s="1937"/>
      <c r="M52" s="1940" t="s">
        <v>18</v>
      </c>
      <c r="N52" s="1941"/>
      <c r="O52" s="1941"/>
      <c r="P52" s="1941"/>
      <c r="Q52" s="1942"/>
    </row>
    <row r="53" spans="1:20" ht="21.75" customHeight="1" x14ac:dyDescent="0.25">
      <c r="A53" s="1925"/>
      <c r="B53" s="1926"/>
      <c r="C53" s="1926"/>
      <c r="D53" s="1928"/>
      <c r="E53" s="1930"/>
      <c r="F53" s="1932"/>
      <c r="G53" s="75" t="s">
        <v>19</v>
      </c>
      <c r="H53" s="76" t="s">
        <v>20</v>
      </c>
      <c r="I53" s="76" t="s">
        <v>39</v>
      </c>
      <c r="J53" s="77" t="s">
        <v>22</v>
      </c>
      <c r="K53" s="1938"/>
      <c r="L53" s="1939"/>
      <c r="M53" s="1940"/>
      <c r="N53" s="1941"/>
      <c r="O53" s="1941"/>
      <c r="P53" s="1941"/>
      <c r="Q53" s="1942"/>
    </row>
    <row r="54" spans="1:20" ht="129" customHeight="1" x14ac:dyDescent="0.25">
      <c r="A54" s="78" t="s">
        <v>83</v>
      </c>
      <c r="B54" s="78" t="s">
        <v>84</v>
      </c>
      <c r="C54" s="79" t="s">
        <v>85</v>
      </c>
      <c r="D54" s="79" t="s">
        <v>86</v>
      </c>
      <c r="E54" s="80">
        <v>918</v>
      </c>
      <c r="F54" s="81"/>
      <c r="G54" s="81"/>
      <c r="H54" s="81"/>
      <c r="I54" s="81"/>
      <c r="J54" s="81"/>
      <c r="K54" s="1943">
        <v>178943.5</v>
      </c>
      <c r="L54" s="1944"/>
      <c r="M54" s="1945"/>
      <c r="N54" s="1946"/>
      <c r="O54" s="1946"/>
      <c r="P54" s="1946"/>
      <c r="Q54" s="1947"/>
      <c r="T54">
        <v>2</v>
      </c>
    </row>
    <row r="55" spans="1:20" ht="21" customHeight="1" thickBot="1" x14ac:dyDescent="0.3">
      <c r="A55" s="1948" t="s">
        <v>28</v>
      </c>
      <c r="B55" s="1948"/>
      <c r="C55" s="1948"/>
      <c r="D55" s="1948"/>
      <c r="E55" s="1948"/>
      <c r="F55" s="1948"/>
      <c r="G55" s="1948"/>
      <c r="H55" s="1948"/>
      <c r="I55" s="1948"/>
      <c r="J55" s="1948"/>
      <c r="K55" s="1948"/>
      <c r="L55" s="1948"/>
      <c r="M55" s="82"/>
      <c r="N55" s="82"/>
      <c r="O55" s="82"/>
      <c r="P55" s="82"/>
      <c r="Q55" s="82"/>
    </row>
    <row r="56" spans="1:20" ht="18" customHeight="1" thickBot="1" x14ac:dyDescent="0.3">
      <c r="A56" s="1929" t="s">
        <v>29</v>
      </c>
      <c r="B56" s="1949" t="s">
        <v>30</v>
      </c>
      <c r="C56" s="1950" t="s">
        <v>31</v>
      </c>
      <c r="D56" s="1951"/>
      <c r="E56" s="1951"/>
      <c r="F56" s="1952"/>
      <c r="G56" s="1953" t="s">
        <v>87</v>
      </c>
      <c r="H56" s="1954"/>
      <c r="I56" s="1954"/>
      <c r="J56" s="1955"/>
      <c r="K56" s="1956" t="s">
        <v>33</v>
      </c>
      <c r="L56" s="1958" t="s">
        <v>34</v>
      </c>
      <c r="M56" s="1958"/>
      <c r="N56" s="1958"/>
      <c r="O56" s="1958"/>
      <c r="P56" s="1959"/>
      <c r="Q56" s="1959"/>
    </row>
    <row r="57" spans="1:20" ht="25.5" customHeight="1" x14ac:dyDescent="0.25">
      <c r="A57" s="1928"/>
      <c r="B57" s="1926"/>
      <c r="C57" s="83" t="s">
        <v>35</v>
      </c>
      <c r="D57" s="84" t="s">
        <v>36</v>
      </c>
      <c r="E57" s="84" t="s">
        <v>37</v>
      </c>
      <c r="F57" s="84" t="s">
        <v>38</v>
      </c>
      <c r="G57" s="84" t="s">
        <v>19</v>
      </c>
      <c r="H57" s="84" t="s">
        <v>20</v>
      </c>
      <c r="I57" s="84" t="s">
        <v>39</v>
      </c>
      <c r="J57" s="85" t="s">
        <v>22</v>
      </c>
      <c r="K57" s="1957"/>
      <c r="L57" s="86" t="s">
        <v>40</v>
      </c>
      <c r="M57" s="86" t="s">
        <v>41</v>
      </c>
      <c r="N57" s="86" t="s">
        <v>42</v>
      </c>
      <c r="O57" s="86" t="s">
        <v>43</v>
      </c>
      <c r="P57" s="86" t="s">
        <v>44</v>
      </c>
      <c r="Q57" s="86" t="s">
        <v>45</v>
      </c>
    </row>
    <row r="58" spans="1:20" ht="27" customHeight="1" x14ac:dyDescent="0.25">
      <c r="A58" s="1769" t="s">
        <v>88</v>
      </c>
      <c r="B58" s="1890">
        <f>SUM(F58:F62)</f>
        <v>4540000</v>
      </c>
      <c r="C58" s="88" t="s">
        <v>89</v>
      </c>
      <c r="D58" s="89">
        <v>3</v>
      </c>
      <c r="E58" s="90">
        <v>800000</v>
      </c>
      <c r="F58" s="90">
        <v>2400000</v>
      </c>
      <c r="G58" s="90">
        <v>600000</v>
      </c>
      <c r="H58" s="90">
        <v>600000</v>
      </c>
      <c r="I58" s="90">
        <v>600000</v>
      </c>
      <c r="J58" s="90">
        <v>600000</v>
      </c>
      <c r="K58" s="1892"/>
      <c r="L58" s="91">
        <v>98</v>
      </c>
      <c r="M58" s="91"/>
      <c r="N58" s="91">
        <v>3</v>
      </c>
      <c r="O58" s="91">
        <v>1</v>
      </c>
      <c r="P58" s="91">
        <v>1</v>
      </c>
      <c r="Q58" s="92" t="s">
        <v>90</v>
      </c>
    </row>
    <row r="59" spans="1:20" ht="20.25" customHeight="1" x14ac:dyDescent="0.25">
      <c r="A59" s="1889"/>
      <c r="B59" s="1891"/>
      <c r="C59" s="88" t="s">
        <v>91</v>
      </c>
      <c r="D59" s="89">
        <v>3</v>
      </c>
      <c r="E59" s="90">
        <v>100000</v>
      </c>
      <c r="F59" s="90">
        <f>E59*3</f>
        <v>300000</v>
      </c>
      <c r="G59" s="93" t="s">
        <v>92</v>
      </c>
      <c r="H59" s="93" t="s">
        <v>92</v>
      </c>
      <c r="I59" s="93" t="s">
        <v>92</v>
      </c>
      <c r="J59" s="93" t="s">
        <v>92</v>
      </c>
      <c r="K59" s="1892"/>
      <c r="L59" s="91">
        <v>98</v>
      </c>
      <c r="N59" s="91">
        <v>1</v>
      </c>
      <c r="O59" s="91">
        <v>3</v>
      </c>
      <c r="P59" s="91">
        <v>4</v>
      </c>
      <c r="Q59" s="91">
        <v>1</v>
      </c>
    </row>
    <row r="60" spans="1:20" ht="25.5" customHeight="1" x14ac:dyDescent="0.25">
      <c r="A60" s="1889"/>
      <c r="B60" s="1891"/>
      <c r="C60" s="88" t="s">
        <v>93</v>
      </c>
      <c r="D60" s="89">
        <v>3</v>
      </c>
      <c r="E60" s="90">
        <f>F60/3</f>
        <v>240000</v>
      </c>
      <c r="F60" s="94">
        <v>720000</v>
      </c>
      <c r="G60" s="90">
        <v>180000</v>
      </c>
      <c r="H60" s="90">
        <v>180000</v>
      </c>
      <c r="I60" s="90">
        <v>180000</v>
      </c>
      <c r="J60" s="90">
        <v>180000</v>
      </c>
      <c r="K60" s="1892"/>
      <c r="L60" s="91">
        <v>98</v>
      </c>
      <c r="N60" s="91">
        <v>1</v>
      </c>
      <c r="O60" s="91">
        <v>3</v>
      </c>
      <c r="P60" s="91">
        <v>9</v>
      </c>
      <c r="Q60" s="91">
        <v>1</v>
      </c>
    </row>
    <row r="61" spans="1:20" ht="19.5" customHeight="1" x14ac:dyDescent="0.25">
      <c r="A61" s="1889"/>
      <c r="B61" s="1891"/>
      <c r="C61" s="88" t="s">
        <v>94</v>
      </c>
      <c r="D61" s="89">
        <v>3</v>
      </c>
      <c r="E61" s="90">
        <f>F61/3</f>
        <v>240000</v>
      </c>
      <c r="F61" s="94">
        <v>720000</v>
      </c>
      <c r="G61" s="90">
        <v>180000</v>
      </c>
      <c r="H61" s="90">
        <v>180000</v>
      </c>
      <c r="I61" s="90">
        <v>180000</v>
      </c>
      <c r="J61" s="90">
        <v>180000</v>
      </c>
      <c r="K61" s="1892"/>
      <c r="L61" s="91">
        <v>98</v>
      </c>
      <c r="M61" s="91"/>
      <c r="N61" s="91">
        <v>2</v>
      </c>
      <c r="O61" s="91">
        <v>8</v>
      </c>
      <c r="P61" s="91">
        <v>5</v>
      </c>
      <c r="Q61" s="91">
        <v>3</v>
      </c>
    </row>
    <row r="62" spans="1:20" ht="19.5" customHeight="1" x14ac:dyDescent="0.25">
      <c r="A62" s="1889"/>
      <c r="B62" s="1891"/>
      <c r="C62" s="88" t="s">
        <v>95</v>
      </c>
      <c r="D62" s="89">
        <v>4</v>
      </c>
      <c r="E62" s="90">
        <v>100000</v>
      </c>
      <c r="F62" s="90">
        <v>400000</v>
      </c>
      <c r="G62" s="90"/>
      <c r="H62" s="93" t="s">
        <v>92</v>
      </c>
      <c r="I62" s="93" t="s">
        <v>92</v>
      </c>
      <c r="J62" s="93" t="s">
        <v>92</v>
      </c>
      <c r="K62" s="1892"/>
      <c r="L62" s="91">
        <v>98</v>
      </c>
      <c r="N62" s="91">
        <v>1</v>
      </c>
      <c r="O62" s="91">
        <v>3</v>
      </c>
      <c r="P62" s="91">
        <v>9</v>
      </c>
      <c r="Q62" s="91">
        <v>2</v>
      </c>
    </row>
    <row r="63" spans="1:20" ht="19.5" customHeight="1" x14ac:dyDescent="0.25">
      <c r="A63" s="1893" t="s">
        <v>10</v>
      </c>
      <c r="B63" s="1800" t="s">
        <v>11</v>
      </c>
      <c r="C63" s="1895" t="s">
        <v>12</v>
      </c>
      <c r="D63" s="1896" t="s">
        <v>13</v>
      </c>
      <c r="E63" s="1898" t="s">
        <v>14</v>
      </c>
      <c r="F63" s="1899" t="s">
        <v>15</v>
      </c>
      <c r="G63" s="1901" t="s">
        <v>16</v>
      </c>
      <c r="H63" s="1902"/>
      <c r="I63" s="1902"/>
      <c r="J63" s="1903"/>
      <c r="K63" s="1904" t="s">
        <v>17</v>
      </c>
      <c r="L63" s="1905"/>
      <c r="M63" s="1906" t="s">
        <v>18</v>
      </c>
      <c r="N63" s="1907"/>
      <c r="O63" s="1907"/>
      <c r="P63" s="1907"/>
      <c r="Q63" s="1907"/>
    </row>
    <row r="64" spans="1:20" ht="19.5" customHeight="1" x14ac:dyDescent="0.25">
      <c r="A64" s="1894"/>
      <c r="B64" s="1803"/>
      <c r="C64" s="1812"/>
      <c r="D64" s="1897"/>
      <c r="E64" s="1810"/>
      <c r="F64" s="1900"/>
      <c r="G64" s="95" t="s">
        <v>19</v>
      </c>
      <c r="H64" s="95" t="s">
        <v>20</v>
      </c>
      <c r="I64" s="95" t="s">
        <v>39</v>
      </c>
      <c r="J64" s="95" t="s">
        <v>22</v>
      </c>
      <c r="K64" s="1741"/>
      <c r="L64" s="1742"/>
      <c r="M64" s="1908"/>
      <c r="N64" s="1909"/>
      <c r="O64" s="1909"/>
      <c r="P64" s="1909"/>
      <c r="Q64" s="1910"/>
    </row>
    <row r="65" spans="1:18" ht="159" customHeight="1" x14ac:dyDescent="0.25">
      <c r="A65" s="78" t="s">
        <v>96</v>
      </c>
      <c r="B65" s="78" t="s">
        <v>97</v>
      </c>
      <c r="C65" s="97"/>
      <c r="D65" s="97"/>
      <c r="E65" s="98"/>
      <c r="F65" s="99"/>
      <c r="G65" s="99"/>
      <c r="H65" s="99"/>
      <c r="I65" s="99"/>
      <c r="J65" s="99"/>
      <c r="K65" s="1911"/>
      <c r="L65" s="1911"/>
      <c r="M65" s="1912"/>
      <c r="N65" s="1912"/>
      <c r="O65" s="1912"/>
      <c r="P65" s="1912"/>
      <c r="Q65" s="1912"/>
    </row>
    <row r="66" spans="1:18" ht="23.25" customHeight="1" thickBot="1" x14ac:dyDescent="0.3">
      <c r="A66" s="1913" t="s">
        <v>28</v>
      </c>
      <c r="B66" s="1913"/>
      <c r="C66" s="1913"/>
      <c r="D66" s="1913"/>
      <c r="E66" s="1913"/>
      <c r="F66" s="1913"/>
      <c r="G66" s="1913"/>
      <c r="H66" s="1913"/>
      <c r="I66" s="1913"/>
      <c r="J66" s="1913"/>
      <c r="K66" s="1913"/>
      <c r="L66" s="1913"/>
      <c r="M66" s="100"/>
      <c r="N66" s="100"/>
      <c r="O66" s="100"/>
      <c r="P66" s="100"/>
      <c r="Q66" s="100"/>
    </row>
    <row r="67" spans="1:18" ht="19.5" customHeight="1" thickBot="1" x14ac:dyDescent="0.3">
      <c r="A67" s="1762" t="s">
        <v>29</v>
      </c>
      <c r="B67" s="1915" t="s">
        <v>30</v>
      </c>
      <c r="C67" s="1885" t="s">
        <v>31</v>
      </c>
      <c r="D67" s="1886"/>
      <c r="E67" s="1886"/>
      <c r="F67" s="1917"/>
      <c r="G67" s="1885" t="s">
        <v>87</v>
      </c>
      <c r="H67" s="1918"/>
      <c r="I67" s="1918"/>
      <c r="J67" s="1919"/>
      <c r="K67" s="1920" t="s">
        <v>33</v>
      </c>
      <c r="L67" s="1881" t="s">
        <v>34</v>
      </c>
      <c r="M67" s="1881"/>
      <c r="N67" s="1881"/>
      <c r="O67" s="1881"/>
      <c r="P67" s="1882"/>
      <c r="Q67" s="1882"/>
    </row>
    <row r="68" spans="1:18" ht="28.5" customHeight="1" x14ac:dyDescent="0.25">
      <c r="A68" s="1914"/>
      <c r="B68" s="1916"/>
      <c r="C68" s="104" t="s">
        <v>98</v>
      </c>
      <c r="D68" s="105" t="s">
        <v>36</v>
      </c>
      <c r="E68" s="105" t="s">
        <v>37</v>
      </c>
      <c r="F68" s="105" t="s">
        <v>38</v>
      </c>
      <c r="G68" s="105" t="s">
        <v>19</v>
      </c>
      <c r="H68" s="105" t="s">
        <v>20</v>
      </c>
      <c r="I68" s="105" t="s">
        <v>39</v>
      </c>
      <c r="J68" s="106" t="s">
        <v>22</v>
      </c>
      <c r="K68" s="1921"/>
      <c r="L68" s="107" t="s">
        <v>40</v>
      </c>
      <c r="M68" s="107" t="s">
        <v>41</v>
      </c>
      <c r="N68" s="107" t="s">
        <v>42</v>
      </c>
      <c r="O68" s="107" t="s">
        <v>43</v>
      </c>
      <c r="P68" s="107" t="s">
        <v>44</v>
      </c>
      <c r="Q68" s="107" t="s">
        <v>45</v>
      </c>
    </row>
    <row r="69" spans="1:18" ht="100.5" customHeight="1" x14ac:dyDescent="0.25">
      <c r="A69" s="108" t="s">
        <v>99</v>
      </c>
      <c r="B69" s="1883">
        <f>F69+F70</f>
        <v>18000</v>
      </c>
      <c r="C69" s="109" t="s">
        <v>100</v>
      </c>
      <c r="D69" s="110">
        <v>12</v>
      </c>
      <c r="E69" s="110">
        <v>500</v>
      </c>
      <c r="F69" s="111">
        <f>E69*D69</f>
        <v>6000</v>
      </c>
      <c r="G69" s="110">
        <v>3</v>
      </c>
      <c r="H69" s="110">
        <v>3</v>
      </c>
      <c r="I69" s="110">
        <v>3</v>
      </c>
      <c r="J69" s="112">
        <v>3</v>
      </c>
      <c r="K69" s="113"/>
      <c r="L69" s="114">
        <v>98</v>
      </c>
      <c r="M69" s="115"/>
      <c r="N69" s="115"/>
      <c r="O69" s="115"/>
      <c r="P69" s="115"/>
      <c r="Q69" s="115"/>
    </row>
    <row r="70" spans="1:18" ht="219" customHeight="1" x14ac:dyDescent="0.25">
      <c r="A70" s="108" t="s">
        <v>101</v>
      </c>
      <c r="B70" s="1884"/>
      <c r="C70" s="99" t="s">
        <v>102</v>
      </c>
      <c r="D70" s="116">
        <v>24</v>
      </c>
      <c r="E70" s="117">
        <v>500</v>
      </c>
      <c r="F70" s="117">
        <f>E70*D70</f>
        <v>12000</v>
      </c>
      <c r="G70" s="117">
        <v>8</v>
      </c>
      <c r="H70" s="117">
        <v>8</v>
      </c>
      <c r="I70" s="117">
        <v>8</v>
      </c>
      <c r="J70" s="117">
        <v>8</v>
      </c>
      <c r="K70" s="118"/>
      <c r="L70" s="99">
        <v>98</v>
      </c>
      <c r="M70" s="119"/>
      <c r="N70" s="119"/>
      <c r="O70" s="119"/>
      <c r="P70" s="119"/>
      <c r="Q70" s="97"/>
    </row>
    <row r="71" spans="1:18" ht="19.5" customHeight="1" thickBot="1" x14ac:dyDescent="0.3">
      <c r="A71" s="120" t="s">
        <v>9</v>
      </c>
      <c r="B71" s="120"/>
      <c r="C71" s="120"/>
      <c r="D71" s="120"/>
      <c r="E71" s="121"/>
      <c r="F71" s="121"/>
      <c r="G71" s="121"/>
      <c r="H71" s="121"/>
      <c r="I71" s="121"/>
      <c r="J71" s="121"/>
      <c r="K71" s="120"/>
      <c r="L71" s="100"/>
      <c r="M71" s="100"/>
      <c r="N71" s="100"/>
      <c r="O71" s="100"/>
      <c r="P71" s="100"/>
      <c r="Q71" s="100"/>
    </row>
    <row r="72" spans="1:18" ht="18.75" customHeight="1" thickBot="1" x14ac:dyDescent="0.3">
      <c r="A72" s="1800" t="s">
        <v>10</v>
      </c>
      <c r="B72" s="1800" t="s">
        <v>11</v>
      </c>
      <c r="C72" s="1800" t="s">
        <v>12</v>
      </c>
      <c r="D72" s="1823" t="s">
        <v>13</v>
      </c>
      <c r="E72" s="1825" t="s">
        <v>14</v>
      </c>
      <c r="F72" s="1827" t="s">
        <v>15</v>
      </c>
      <c r="G72" s="1885" t="s">
        <v>16</v>
      </c>
      <c r="H72" s="1886"/>
      <c r="I72" s="1886"/>
      <c r="J72" s="1886"/>
      <c r="K72" s="1887" t="s">
        <v>17</v>
      </c>
      <c r="L72" s="1839" t="s">
        <v>18</v>
      </c>
      <c r="M72" s="1840"/>
      <c r="N72" s="1840"/>
      <c r="O72" s="1840"/>
      <c r="P72" s="1840"/>
      <c r="Q72" s="1841"/>
    </row>
    <row r="73" spans="1:18" ht="16.5" customHeight="1" x14ac:dyDescent="0.25">
      <c r="A73" s="1801"/>
      <c r="B73" s="1803"/>
      <c r="C73" s="1803"/>
      <c r="D73" s="1824"/>
      <c r="E73" s="1826"/>
      <c r="F73" s="1828"/>
      <c r="G73" s="104" t="s">
        <v>19</v>
      </c>
      <c r="H73" s="105" t="s">
        <v>20</v>
      </c>
      <c r="I73" s="105" t="s">
        <v>39</v>
      </c>
      <c r="J73" s="106" t="s">
        <v>22</v>
      </c>
      <c r="K73" s="1888"/>
      <c r="L73" s="1842"/>
      <c r="M73" s="1843"/>
      <c r="N73" s="1843"/>
      <c r="O73" s="1843"/>
      <c r="P73" s="1843"/>
      <c r="Q73" s="1844"/>
    </row>
    <row r="74" spans="1:18" ht="56.25" customHeight="1" x14ac:dyDescent="0.25">
      <c r="A74" s="79" t="s">
        <v>103</v>
      </c>
      <c r="B74" s="78" t="s">
        <v>104</v>
      </c>
      <c r="C74" s="80" t="s">
        <v>105</v>
      </c>
      <c r="D74" s="80" t="s">
        <v>106</v>
      </c>
      <c r="E74" s="99">
        <v>3</v>
      </c>
      <c r="F74" s="99">
        <v>5</v>
      </c>
      <c r="G74" s="99"/>
      <c r="H74" s="99"/>
      <c r="I74" s="99"/>
      <c r="J74" s="123" t="s">
        <v>107</v>
      </c>
      <c r="K74" s="124">
        <v>149450</v>
      </c>
      <c r="L74" s="1867"/>
      <c r="M74" s="1868"/>
      <c r="N74" s="1868"/>
      <c r="O74" s="1868"/>
      <c r="P74" s="1868"/>
      <c r="Q74" s="1869"/>
    </row>
    <row r="75" spans="1:18" ht="22.5" customHeight="1" thickBot="1" x14ac:dyDescent="0.3">
      <c r="A75" s="120" t="s">
        <v>28</v>
      </c>
      <c r="B75" s="125"/>
      <c r="C75" s="125"/>
      <c r="D75" s="125"/>
      <c r="E75" s="125"/>
      <c r="F75" s="125"/>
      <c r="G75" s="125"/>
      <c r="H75" s="125"/>
      <c r="I75" s="125"/>
      <c r="J75" s="125"/>
      <c r="K75" s="126"/>
      <c r="L75" s="1870" t="s">
        <v>34</v>
      </c>
      <c r="M75" s="1871"/>
      <c r="N75" s="1871"/>
      <c r="O75" s="1871"/>
      <c r="P75" s="1872"/>
      <c r="Q75" s="1872"/>
    </row>
    <row r="76" spans="1:18" ht="33.75" customHeight="1" thickBot="1" x14ac:dyDescent="0.3">
      <c r="A76" s="1825" t="s">
        <v>29</v>
      </c>
      <c r="B76" s="1873" t="s">
        <v>30</v>
      </c>
      <c r="C76" s="1874" t="s">
        <v>31</v>
      </c>
      <c r="D76" s="1875"/>
      <c r="E76" s="1875"/>
      <c r="F76" s="1876"/>
      <c r="G76" s="1877" t="s">
        <v>87</v>
      </c>
      <c r="H76" s="1878"/>
      <c r="I76" s="1878"/>
      <c r="J76" s="1879"/>
      <c r="K76" s="1739" t="s">
        <v>33</v>
      </c>
      <c r="L76" s="106" t="s">
        <v>40</v>
      </c>
      <c r="M76" s="107" t="s">
        <v>41</v>
      </c>
      <c r="N76" s="107" t="s">
        <v>42</v>
      </c>
      <c r="O76" s="107" t="s">
        <v>43</v>
      </c>
      <c r="P76" s="107" t="s">
        <v>44</v>
      </c>
      <c r="Q76" s="107" t="s">
        <v>45</v>
      </c>
    </row>
    <row r="77" spans="1:18" ht="27.75" customHeight="1" x14ac:dyDescent="0.25">
      <c r="A77" s="1824"/>
      <c r="B77" s="1824"/>
      <c r="C77" s="96" t="s">
        <v>98</v>
      </c>
      <c r="D77" s="128" t="s">
        <v>36</v>
      </c>
      <c r="E77" s="128" t="s">
        <v>37</v>
      </c>
      <c r="F77" s="128" t="s">
        <v>38</v>
      </c>
      <c r="G77" s="128" t="s">
        <v>19</v>
      </c>
      <c r="H77" s="128" t="s">
        <v>20</v>
      </c>
      <c r="I77" s="128" t="s">
        <v>39</v>
      </c>
      <c r="J77" s="129" t="s">
        <v>22</v>
      </c>
      <c r="K77" s="1880"/>
      <c r="L77" s="106"/>
      <c r="M77" s="107"/>
      <c r="N77" s="107"/>
      <c r="O77" s="107"/>
      <c r="P77" s="107"/>
      <c r="Q77" s="107"/>
    </row>
    <row r="78" spans="1:18" ht="27.75" customHeight="1" x14ac:dyDescent="0.25">
      <c r="A78" s="1850" t="s">
        <v>108</v>
      </c>
      <c r="B78" s="1853">
        <f>F78+F79+F80+F81+F82</f>
        <v>67000000</v>
      </c>
      <c r="C78" s="88" t="s">
        <v>109</v>
      </c>
      <c r="D78" s="89">
        <v>1</v>
      </c>
      <c r="E78" s="130">
        <v>40000000</v>
      </c>
      <c r="F78" s="130">
        <f>+E78*D78</f>
        <v>40000000</v>
      </c>
      <c r="G78" s="131"/>
      <c r="H78" s="131"/>
      <c r="I78" s="131"/>
      <c r="J78" s="132"/>
      <c r="K78" s="133"/>
      <c r="L78" s="134">
        <v>98</v>
      </c>
      <c r="M78" s="114"/>
      <c r="N78" s="114">
        <v>6</v>
      </c>
      <c r="O78" s="114">
        <v>9</v>
      </c>
      <c r="P78" s="114">
        <v>9</v>
      </c>
      <c r="Q78" s="135">
        <v>2</v>
      </c>
    </row>
    <row r="79" spans="1:18" ht="21.75" customHeight="1" x14ac:dyDescent="0.25">
      <c r="A79" s="1851"/>
      <c r="B79" s="1854"/>
      <c r="C79" s="136" t="s">
        <v>110</v>
      </c>
      <c r="D79" s="89">
        <v>1</v>
      </c>
      <c r="E79" s="130">
        <v>14000000</v>
      </c>
      <c r="F79" s="130">
        <f t="shared" ref="F79:F80" si="5">+E79*D79</f>
        <v>14000000</v>
      </c>
      <c r="G79" s="137"/>
      <c r="H79" s="137"/>
      <c r="I79" s="131"/>
      <c r="J79" s="132"/>
      <c r="K79" s="133"/>
      <c r="L79" s="134">
        <v>98</v>
      </c>
      <c r="M79" s="115"/>
      <c r="N79" s="114">
        <v>2</v>
      </c>
      <c r="O79" s="114">
        <v>7</v>
      </c>
      <c r="P79" s="114">
        <v>2</v>
      </c>
      <c r="Q79" s="138">
        <v>1</v>
      </c>
      <c r="R79" s="139"/>
    </row>
    <row r="80" spans="1:18" ht="24" customHeight="1" x14ac:dyDescent="0.25">
      <c r="A80" s="1851"/>
      <c r="B80" s="1854"/>
      <c r="C80" s="136" t="s">
        <v>111</v>
      </c>
      <c r="D80" s="89">
        <v>1</v>
      </c>
      <c r="E80" s="130">
        <v>2000000</v>
      </c>
      <c r="F80" s="130">
        <f t="shared" si="5"/>
        <v>2000000</v>
      </c>
      <c r="G80" s="137"/>
      <c r="H80" s="137"/>
      <c r="I80" s="131"/>
      <c r="J80" s="132"/>
      <c r="K80" s="133"/>
      <c r="L80" s="134">
        <v>98</v>
      </c>
      <c r="M80" s="115"/>
      <c r="N80" s="114">
        <v>6</v>
      </c>
      <c r="O80" s="114">
        <v>4</v>
      </c>
      <c r="P80" s="114">
        <v>4</v>
      </c>
      <c r="Q80" s="114">
        <v>1</v>
      </c>
      <c r="R80" s="139"/>
    </row>
    <row r="81" spans="1:18" ht="26.25" customHeight="1" x14ac:dyDescent="0.25">
      <c r="A81" s="1851"/>
      <c r="B81" s="1854"/>
      <c r="C81" s="136" t="s">
        <v>112</v>
      </c>
      <c r="D81" s="89">
        <v>1</v>
      </c>
      <c r="E81" s="130">
        <v>11000000</v>
      </c>
      <c r="F81" s="130">
        <f>+E81*D81</f>
        <v>11000000</v>
      </c>
      <c r="G81" s="137"/>
      <c r="H81" s="137"/>
      <c r="I81" s="131"/>
      <c r="J81" s="132"/>
      <c r="K81" s="133"/>
      <c r="L81" s="134">
        <v>98</v>
      </c>
      <c r="M81" s="115"/>
      <c r="N81" s="114">
        <v>1</v>
      </c>
      <c r="O81" s="114">
        <v>1</v>
      </c>
      <c r="P81" s="114">
        <v>2</v>
      </c>
      <c r="Q81" s="138">
        <v>2</v>
      </c>
      <c r="R81" s="139"/>
    </row>
    <row r="82" spans="1:18" ht="36.75" customHeight="1" x14ac:dyDescent="0.25">
      <c r="A82" s="1852"/>
      <c r="B82" s="1855"/>
      <c r="C82" s="97"/>
      <c r="D82" s="140"/>
      <c r="E82" s="141"/>
      <c r="F82" s="141"/>
      <c r="G82" s="142"/>
      <c r="H82" s="142"/>
      <c r="I82" s="142"/>
      <c r="J82" s="142"/>
      <c r="K82" s="142"/>
      <c r="L82" s="134">
        <v>98</v>
      </c>
      <c r="M82" s="97"/>
      <c r="N82" s="140"/>
      <c r="O82" s="140"/>
      <c r="P82" s="140"/>
      <c r="Q82" s="143"/>
      <c r="R82" s="139"/>
    </row>
    <row r="83" spans="1:18" ht="26.25" customHeight="1" x14ac:dyDescent="0.25">
      <c r="A83" s="1771" t="s">
        <v>113</v>
      </c>
      <c r="B83" s="1855">
        <f>F83+F84+F85+F86</f>
        <v>67000000</v>
      </c>
      <c r="C83" s="144" t="s">
        <v>109</v>
      </c>
      <c r="D83" s="110">
        <v>1</v>
      </c>
      <c r="E83" s="145">
        <v>40000000</v>
      </c>
      <c r="F83" s="145">
        <v>40000000</v>
      </c>
      <c r="G83" s="131"/>
      <c r="H83" s="131"/>
      <c r="I83" s="131"/>
      <c r="J83" s="132"/>
      <c r="K83" s="133"/>
      <c r="L83" s="134">
        <v>98</v>
      </c>
      <c r="M83" s="146"/>
      <c r="N83" s="146">
        <v>6</v>
      </c>
      <c r="O83" s="146">
        <v>9</v>
      </c>
      <c r="P83" s="146">
        <v>9</v>
      </c>
      <c r="Q83" s="146">
        <v>2</v>
      </c>
      <c r="R83" s="139"/>
    </row>
    <row r="84" spans="1:18" ht="17.25" customHeight="1" x14ac:dyDescent="0.25">
      <c r="A84" s="1426"/>
      <c r="B84" s="1856"/>
      <c r="C84" s="136" t="s">
        <v>110</v>
      </c>
      <c r="D84" s="89">
        <v>1</v>
      </c>
      <c r="E84" s="130">
        <v>14000000</v>
      </c>
      <c r="F84" s="130">
        <f t="shared" ref="F84:F87" si="6">+E84*D84</f>
        <v>14000000</v>
      </c>
      <c r="G84" s="137"/>
      <c r="H84" s="137"/>
      <c r="I84" s="131"/>
      <c r="J84" s="132"/>
      <c r="K84" s="133"/>
      <c r="L84" s="134">
        <v>98</v>
      </c>
      <c r="M84" s="137"/>
      <c r="N84" s="114"/>
      <c r="O84" s="114"/>
      <c r="P84" s="114"/>
      <c r="Q84" s="114"/>
      <c r="R84" s="139"/>
    </row>
    <row r="85" spans="1:18" ht="24.75" customHeight="1" x14ac:dyDescent="0.25">
      <c r="A85" s="1426"/>
      <c r="B85" s="1856"/>
      <c r="C85" s="136" t="s">
        <v>111</v>
      </c>
      <c r="D85" s="89">
        <v>1</v>
      </c>
      <c r="E85" s="130">
        <v>2000000</v>
      </c>
      <c r="F85" s="130">
        <f t="shared" si="6"/>
        <v>2000000</v>
      </c>
      <c r="G85" s="137"/>
      <c r="H85" s="137"/>
      <c r="I85" s="131"/>
      <c r="J85" s="132"/>
      <c r="K85" s="133"/>
      <c r="L85" s="134">
        <v>98</v>
      </c>
      <c r="M85" s="137"/>
      <c r="N85" s="114">
        <v>6</v>
      </c>
      <c r="O85" s="114">
        <v>4</v>
      </c>
      <c r="P85" s="114">
        <v>4</v>
      </c>
      <c r="Q85" s="114">
        <v>1</v>
      </c>
      <c r="R85" s="139"/>
    </row>
    <row r="86" spans="1:18" ht="43.5" customHeight="1" x14ac:dyDescent="0.25">
      <c r="A86" s="1426"/>
      <c r="B86" s="1856"/>
      <c r="C86" s="136" t="s">
        <v>112</v>
      </c>
      <c r="D86" s="89">
        <v>1</v>
      </c>
      <c r="E86" s="130">
        <v>11000000</v>
      </c>
      <c r="F86" s="130">
        <v>11000000</v>
      </c>
      <c r="G86" s="137"/>
      <c r="H86" s="137"/>
      <c r="I86" s="131"/>
      <c r="J86" s="132"/>
      <c r="K86" s="133"/>
      <c r="L86" s="134">
        <v>98</v>
      </c>
      <c r="M86" s="137"/>
      <c r="N86" s="114">
        <v>1</v>
      </c>
      <c r="O86" s="114">
        <v>1</v>
      </c>
      <c r="P86" s="114">
        <v>2</v>
      </c>
      <c r="Q86" s="114">
        <v>2</v>
      </c>
      <c r="R86" s="139"/>
    </row>
    <row r="87" spans="1:18" ht="65.25" customHeight="1" x14ac:dyDescent="0.25">
      <c r="A87" s="148" t="s">
        <v>114</v>
      </c>
      <c r="B87" s="149">
        <v>15000000</v>
      </c>
      <c r="C87" s="136" t="s">
        <v>115</v>
      </c>
      <c r="D87" s="89">
        <v>1</v>
      </c>
      <c r="E87" s="130">
        <v>15000000</v>
      </c>
      <c r="F87" s="130">
        <f t="shared" si="6"/>
        <v>15000000</v>
      </c>
      <c r="G87" s="137"/>
      <c r="H87" s="137"/>
      <c r="I87" s="131"/>
      <c r="J87" s="132"/>
      <c r="K87" s="133"/>
      <c r="L87" s="134">
        <v>98</v>
      </c>
      <c r="M87" s="137"/>
      <c r="N87" s="114">
        <v>2</v>
      </c>
      <c r="O87" s="114">
        <v>7</v>
      </c>
      <c r="P87" s="114">
        <v>1</v>
      </c>
      <c r="Q87" s="114">
        <v>2</v>
      </c>
      <c r="R87" s="139"/>
    </row>
    <row r="88" spans="1:18" ht="79.5" customHeight="1" x14ac:dyDescent="0.25">
      <c r="A88" s="150" t="s">
        <v>116</v>
      </c>
      <c r="B88" s="151">
        <v>450000</v>
      </c>
      <c r="C88" s="150" t="s">
        <v>117</v>
      </c>
      <c r="D88" s="89">
        <v>1</v>
      </c>
      <c r="E88" s="117">
        <v>5400000</v>
      </c>
      <c r="F88" s="117">
        <v>450000</v>
      </c>
      <c r="G88" s="152"/>
      <c r="H88" s="152"/>
      <c r="I88" s="152"/>
      <c r="J88" s="153"/>
      <c r="K88" s="153"/>
      <c r="L88" s="134">
        <v>98</v>
      </c>
      <c r="M88" s="153"/>
      <c r="N88" s="99">
        <v>1</v>
      </c>
      <c r="O88" s="99">
        <v>1</v>
      </c>
      <c r="P88" s="99">
        <v>2</v>
      </c>
      <c r="Q88" s="99">
        <v>2</v>
      </c>
      <c r="R88" s="139"/>
    </row>
    <row r="89" spans="1:18" ht="30" customHeight="1" thickBot="1" x14ac:dyDescent="0.3">
      <c r="A89" s="1857" t="s">
        <v>9</v>
      </c>
      <c r="B89" s="1857"/>
      <c r="C89" s="1857"/>
      <c r="D89" s="1857"/>
      <c r="E89" s="1857"/>
      <c r="F89" s="1857"/>
      <c r="G89" s="1857"/>
      <c r="H89" s="1857"/>
      <c r="I89" s="1857"/>
      <c r="J89" s="1857"/>
      <c r="K89" s="1857"/>
      <c r="L89" s="1857"/>
      <c r="M89" s="154"/>
      <c r="N89" s="154"/>
      <c r="O89" s="154"/>
      <c r="P89" s="154"/>
      <c r="Q89" s="155"/>
      <c r="R89" s="139"/>
    </row>
    <row r="90" spans="1:18" ht="25.5" customHeight="1" thickBot="1" x14ac:dyDescent="0.3">
      <c r="A90" s="1800" t="s">
        <v>10</v>
      </c>
      <c r="B90" s="1825" t="s">
        <v>11</v>
      </c>
      <c r="C90" s="1825" t="s">
        <v>12</v>
      </c>
      <c r="D90" s="1858" t="s">
        <v>13</v>
      </c>
      <c r="E90" s="1811" t="s">
        <v>14</v>
      </c>
      <c r="F90" s="1817" t="s">
        <v>15</v>
      </c>
      <c r="G90" s="1736" t="s">
        <v>16</v>
      </c>
      <c r="H90" s="1737"/>
      <c r="I90" s="1737"/>
      <c r="J90" s="1738"/>
      <c r="K90" s="1798" t="s">
        <v>17</v>
      </c>
      <c r="L90" s="1819"/>
      <c r="M90" s="1839" t="s">
        <v>18</v>
      </c>
      <c r="N90" s="1840"/>
      <c r="O90" s="1840"/>
      <c r="P90" s="1840"/>
      <c r="Q90" s="1841"/>
      <c r="R90" s="139"/>
    </row>
    <row r="91" spans="1:18" ht="28.5" customHeight="1" x14ac:dyDescent="0.25">
      <c r="A91" s="1801"/>
      <c r="B91" s="1826"/>
      <c r="C91" s="1826"/>
      <c r="D91" s="1859"/>
      <c r="E91" s="1812"/>
      <c r="F91" s="1818"/>
      <c r="G91" s="156" t="s">
        <v>19</v>
      </c>
      <c r="H91" s="157" t="s">
        <v>20</v>
      </c>
      <c r="I91" s="157" t="s">
        <v>39</v>
      </c>
      <c r="J91" s="158" t="s">
        <v>22</v>
      </c>
      <c r="K91" s="1820"/>
      <c r="L91" s="1821"/>
      <c r="M91" s="1842"/>
      <c r="N91" s="1843"/>
      <c r="O91" s="1843"/>
      <c r="P91" s="1843"/>
      <c r="Q91" s="1844"/>
      <c r="R91" s="139"/>
    </row>
    <row r="92" spans="1:18" ht="127.5" customHeight="1" x14ac:dyDescent="0.25">
      <c r="A92" s="159" t="s">
        <v>118</v>
      </c>
      <c r="B92" s="159" t="s">
        <v>119</v>
      </c>
      <c r="C92" s="160"/>
      <c r="D92" s="160"/>
      <c r="E92" s="160"/>
      <c r="F92" s="160"/>
      <c r="G92" s="160"/>
      <c r="H92" s="160"/>
      <c r="I92" s="160"/>
      <c r="J92" s="160"/>
      <c r="K92" s="1845"/>
      <c r="L92" s="1846"/>
      <c r="M92" s="1847"/>
      <c r="N92" s="1848"/>
      <c r="O92" s="1848"/>
      <c r="P92" s="1848"/>
      <c r="Q92" s="1849"/>
      <c r="R92" s="139"/>
    </row>
    <row r="93" spans="1:18" ht="23.25" customHeight="1" thickBot="1" x14ac:dyDescent="0.3">
      <c r="A93" s="1794" t="s">
        <v>29</v>
      </c>
      <c r="B93" s="1860" t="s">
        <v>30</v>
      </c>
      <c r="C93" s="1862" t="s">
        <v>31</v>
      </c>
      <c r="D93" s="1863"/>
      <c r="E93" s="1863"/>
      <c r="F93" s="1864"/>
      <c r="G93" s="1865" t="s">
        <v>87</v>
      </c>
      <c r="H93" s="1863"/>
      <c r="I93" s="1863"/>
      <c r="J93" s="1864"/>
      <c r="K93" s="1866" t="s">
        <v>33</v>
      </c>
      <c r="L93" s="127" t="s">
        <v>34</v>
      </c>
      <c r="M93" s="161"/>
      <c r="N93" s="161"/>
      <c r="O93" s="161"/>
      <c r="P93" s="161"/>
      <c r="Q93" s="162"/>
      <c r="R93" s="139"/>
    </row>
    <row r="94" spans="1:18" ht="27" customHeight="1" x14ac:dyDescent="0.25">
      <c r="A94" s="1794"/>
      <c r="B94" s="1861"/>
      <c r="C94" s="163" t="s">
        <v>98</v>
      </c>
      <c r="D94" s="122" t="s">
        <v>36</v>
      </c>
      <c r="E94" s="122" t="s">
        <v>37</v>
      </c>
      <c r="F94" s="128" t="s">
        <v>38</v>
      </c>
      <c r="G94" s="128" t="s">
        <v>19</v>
      </c>
      <c r="H94" s="128" t="s">
        <v>20</v>
      </c>
      <c r="I94" s="128" t="s">
        <v>39</v>
      </c>
      <c r="J94" s="129" t="s">
        <v>22</v>
      </c>
      <c r="K94" s="1806"/>
      <c r="L94" s="164" t="s">
        <v>40</v>
      </c>
      <c r="M94" s="157" t="s">
        <v>41</v>
      </c>
      <c r="N94" s="157" t="s">
        <v>42</v>
      </c>
      <c r="O94" s="157" t="s">
        <v>43</v>
      </c>
      <c r="P94" s="157" t="s">
        <v>44</v>
      </c>
      <c r="Q94" s="165" t="s">
        <v>120</v>
      </c>
      <c r="R94" s="139"/>
    </row>
    <row r="95" spans="1:18" ht="36.75" customHeight="1" x14ac:dyDescent="0.25">
      <c r="A95" s="166" t="s">
        <v>121</v>
      </c>
      <c r="B95" s="1772">
        <v>1439500</v>
      </c>
      <c r="C95" s="167" t="s">
        <v>122</v>
      </c>
      <c r="D95" s="79" t="s">
        <v>123</v>
      </c>
      <c r="E95" s="168">
        <v>75000</v>
      </c>
      <c r="F95" s="168">
        <v>150000</v>
      </c>
      <c r="G95" s="123"/>
      <c r="H95" s="123" t="s">
        <v>124</v>
      </c>
      <c r="I95" s="123"/>
      <c r="J95" s="123" t="s">
        <v>124</v>
      </c>
      <c r="K95" s="169"/>
      <c r="L95" s="170">
        <v>98</v>
      </c>
      <c r="M95" s="123"/>
      <c r="N95" s="123">
        <v>2</v>
      </c>
      <c r="O95" s="123">
        <v>8</v>
      </c>
      <c r="P95" s="123">
        <v>7</v>
      </c>
      <c r="Q95" s="171">
        <v>4</v>
      </c>
      <c r="R95" s="139"/>
    </row>
    <row r="96" spans="1:18" ht="45.75" customHeight="1" x14ac:dyDescent="0.25">
      <c r="A96" s="166" t="s">
        <v>125</v>
      </c>
      <c r="B96" s="1773"/>
      <c r="C96" s="172" t="s">
        <v>126</v>
      </c>
      <c r="D96" s="123" t="s">
        <v>127</v>
      </c>
      <c r="E96" s="168">
        <v>15000</v>
      </c>
      <c r="F96" s="168">
        <v>450000</v>
      </c>
      <c r="G96" s="173" t="s">
        <v>124</v>
      </c>
      <c r="H96" s="174"/>
      <c r="I96" s="174"/>
      <c r="J96" s="174"/>
      <c r="K96" s="174"/>
      <c r="L96" s="123">
        <v>98</v>
      </c>
      <c r="M96" s="123"/>
      <c r="N96" s="175">
        <v>2</v>
      </c>
      <c r="O96" s="123">
        <v>8</v>
      </c>
      <c r="P96" s="123">
        <v>7</v>
      </c>
      <c r="Q96" s="171">
        <v>4</v>
      </c>
      <c r="R96" s="139"/>
    </row>
    <row r="97" spans="1:18" ht="51" customHeight="1" x14ac:dyDescent="0.25">
      <c r="A97" s="176" t="s">
        <v>128</v>
      </c>
      <c r="B97" s="1773"/>
      <c r="C97" s="150" t="s">
        <v>129</v>
      </c>
      <c r="D97" s="79" t="s">
        <v>123</v>
      </c>
      <c r="E97" s="168">
        <v>75000</v>
      </c>
      <c r="F97" s="168">
        <v>150000</v>
      </c>
      <c r="G97" s="174"/>
      <c r="H97" s="174" t="s">
        <v>124</v>
      </c>
      <c r="I97" s="174"/>
      <c r="J97" s="174"/>
      <c r="K97" s="174"/>
      <c r="L97" s="123">
        <v>98</v>
      </c>
      <c r="M97" s="123"/>
      <c r="N97" s="175">
        <v>2</v>
      </c>
      <c r="O97" s="123">
        <v>8</v>
      </c>
      <c r="P97" s="123">
        <v>7</v>
      </c>
      <c r="Q97" s="171">
        <v>4</v>
      </c>
      <c r="R97" s="139"/>
    </row>
    <row r="98" spans="1:18" ht="45.75" customHeight="1" x14ac:dyDescent="0.25">
      <c r="A98" s="176" t="s">
        <v>130</v>
      </c>
      <c r="B98" s="1773"/>
      <c r="C98" s="150" t="s">
        <v>131</v>
      </c>
      <c r="D98" s="123" t="s">
        <v>132</v>
      </c>
      <c r="E98" s="168">
        <v>10000</v>
      </c>
      <c r="F98" s="168">
        <v>10000</v>
      </c>
      <c r="G98" s="174"/>
      <c r="H98" s="174" t="s">
        <v>124</v>
      </c>
      <c r="I98" s="174"/>
      <c r="J98" s="174"/>
      <c r="K98" s="174"/>
      <c r="L98" s="177">
        <v>98</v>
      </c>
      <c r="M98" s="177"/>
      <c r="N98" s="178">
        <v>2</v>
      </c>
      <c r="O98" s="177">
        <v>8</v>
      </c>
      <c r="P98" s="177">
        <v>7</v>
      </c>
      <c r="Q98" s="171">
        <v>4</v>
      </c>
      <c r="R98" s="139"/>
    </row>
    <row r="99" spans="1:18" ht="52.5" customHeight="1" x14ac:dyDescent="0.25">
      <c r="A99" s="179" t="s">
        <v>133</v>
      </c>
      <c r="B99" s="1773"/>
      <c r="C99" s="136" t="s">
        <v>134</v>
      </c>
      <c r="D99" s="79" t="s">
        <v>135</v>
      </c>
      <c r="E99" s="168">
        <v>75000</v>
      </c>
      <c r="F99" s="168">
        <v>150000</v>
      </c>
      <c r="G99" s="117" t="s">
        <v>124</v>
      </c>
      <c r="H99" s="117"/>
      <c r="I99" s="117"/>
      <c r="J99" s="117" t="s">
        <v>124</v>
      </c>
      <c r="K99" s="136"/>
      <c r="L99" s="123">
        <v>98</v>
      </c>
      <c r="M99" s="123"/>
      <c r="N99" s="123">
        <v>2</v>
      </c>
      <c r="O99" s="123">
        <v>8</v>
      </c>
      <c r="P99" s="123">
        <v>7</v>
      </c>
      <c r="Q99" s="123">
        <v>4</v>
      </c>
      <c r="R99" s="139"/>
    </row>
    <row r="100" spans="1:18" ht="108.75" customHeight="1" x14ac:dyDescent="0.25">
      <c r="A100" s="180" t="s">
        <v>136</v>
      </c>
      <c r="B100" s="1773"/>
      <c r="C100" s="172" t="s">
        <v>137</v>
      </c>
      <c r="D100" s="79" t="s">
        <v>135</v>
      </c>
      <c r="E100" s="168">
        <v>75000</v>
      </c>
      <c r="F100" s="168">
        <v>150000</v>
      </c>
      <c r="G100" s="117"/>
      <c r="H100" s="117"/>
      <c r="I100" s="117" t="s">
        <v>124</v>
      </c>
      <c r="J100" s="117"/>
      <c r="K100" s="136"/>
      <c r="L100" s="123">
        <v>98</v>
      </c>
      <c r="M100" s="123"/>
      <c r="N100" s="123">
        <v>2</v>
      </c>
      <c r="O100" s="123">
        <v>8</v>
      </c>
      <c r="P100" s="123">
        <v>7</v>
      </c>
      <c r="Q100" s="123">
        <v>4</v>
      </c>
      <c r="R100" s="139"/>
    </row>
    <row r="101" spans="1:18" ht="47.25" customHeight="1" x14ac:dyDescent="0.25">
      <c r="A101" s="172" t="s">
        <v>138</v>
      </c>
      <c r="B101" s="1773"/>
      <c r="C101" s="148" t="s">
        <v>137</v>
      </c>
      <c r="D101" s="79" t="s">
        <v>123</v>
      </c>
      <c r="E101" s="168">
        <v>75000</v>
      </c>
      <c r="F101" s="168">
        <v>150000</v>
      </c>
      <c r="G101" s="117" t="s">
        <v>124</v>
      </c>
      <c r="H101" s="117"/>
      <c r="I101" s="117"/>
      <c r="J101" s="117"/>
      <c r="K101" s="136"/>
      <c r="L101" s="173">
        <v>98</v>
      </c>
      <c r="M101" s="173"/>
      <c r="N101" s="173">
        <v>2</v>
      </c>
      <c r="O101" s="173">
        <v>8</v>
      </c>
      <c r="P101" s="173">
        <v>7</v>
      </c>
      <c r="Q101" s="173">
        <v>4</v>
      </c>
      <c r="R101" s="139"/>
    </row>
    <row r="102" spans="1:18" ht="68.25" customHeight="1" x14ac:dyDescent="0.25">
      <c r="A102" s="172" t="s">
        <v>139</v>
      </c>
      <c r="B102" s="1773"/>
      <c r="C102" s="172" t="s">
        <v>137</v>
      </c>
      <c r="D102" s="79" t="s">
        <v>123</v>
      </c>
      <c r="E102" s="168">
        <v>75000</v>
      </c>
      <c r="F102" s="168">
        <v>150000</v>
      </c>
      <c r="G102" s="117"/>
      <c r="H102" s="117" t="s">
        <v>124</v>
      </c>
      <c r="I102" s="117"/>
      <c r="J102" s="117"/>
      <c r="K102" s="136"/>
      <c r="L102" s="173">
        <v>98</v>
      </c>
      <c r="M102" s="173"/>
      <c r="N102" s="173">
        <v>2</v>
      </c>
      <c r="O102" s="173">
        <v>8</v>
      </c>
      <c r="P102" s="173">
        <v>7</v>
      </c>
      <c r="Q102" s="173">
        <v>4</v>
      </c>
    </row>
    <row r="103" spans="1:18" ht="34.5" customHeight="1" x14ac:dyDescent="0.25">
      <c r="A103" s="172" t="s">
        <v>140</v>
      </c>
      <c r="B103" s="1773"/>
      <c r="C103" s="148" t="s">
        <v>141</v>
      </c>
      <c r="D103" s="123" t="s">
        <v>142</v>
      </c>
      <c r="E103" s="168">
        <v>12300</v>
      </c>
      <c r="F103" s="168">
        <v>39900</v>
      </c>
      <c r="G103" s="117"/>
      <c r="H103" s="117"/>
      <c r="I103" s="117" t="s">
        <v>124</v>
      </c>
      <c r="J103" s="117"/>
      <c r="K103" s="136"/>
      <c r="L103" s="173">
        <v>98</v>
      </c>
      <c r="M103" s="173"/>
      <c r="N103" s="173">
        <v>2</v>
      </c>
      <c r="O103" s="173">
        <v>8</v>
      </c>
      <c r="P103" s="173">
        <v>7</v>
      </c>
      <c r="Q103" s="173">
        <v>4</v>
      </c>
    </row>
    <row r="104" spans="1:18" ht="39.75" customHeight="1" x14ac:dyDescent="0.25">
      <c r="A104" s="172" t="s">
        <v>143</v>
      </c>
      <c r="B104" s="1773"/>
      <c r="C104" s="172" t="s">
        <v>144</v>
      </c>
      <c r="D104" s="123" t="s">
        <v>123</v>
      </c>
      <c r="E104" s="168">
        <v>19800</v>
      </c>
      <c r="F104" s="168">
        <v>39600</v>
      </c>
      <c r="G104" s="117" t="s">
        <v>124</v>
      </c>
      <c r="H104" s="117"/>
      <c r="I104" s="117"/>
      <c r="J104" s="117"/>
      <c r="K104" s="136"/>
      <c r="L104" s="173">
        <v>98</v>
      </c>
      <c r="M104" s="173"/>
      <c r="N104" s="173">
        <v>2</v>
      </c>
      <c r="O104" s="173">
        <v>8</v>
      </c>
      <c r="P104" s="173">
        <v>7</v>
      </c>
      <c r="Q104" s="173">
        <v>4</v>
      </c>
    </row>
    <row r="105" spans="1:18" ht="43.5" customHeight="1" x14ac:dyDescent="0.25">
      <c r="A105" s="172" t="s">
        <v>145</v>
      </c>
      <c r="B105" s="1774"/>
      <c r="C105" s="148" t="s">
        <v>134</v>
      </c>
      <c r="D105" s="79" t="s">
        <v>135</v>
      </c>
      <c r="E105" s="168"/>
      <c r="F105" s="168"/>
      <c r="G105" s="174"/>
      <c r="H105" s="174"/>
      <c r="I105" s="174"/>
      <c r="J105" s="174"/>
      <c r="K105" s="174"/>
      <c r="L105" s="123">
        <v>98</v>
      </c>
      <c r="M105" s="123"/>
      <c r="N105" s="123">
        <v>2</v>
      </c>
      <c r="O105" s="123">
        <v>8</v>
      </c>
      <c r="P105" s="123">
        <v>7</v>
      </c>
      <c r="Q105" s="123">
        <v>4</v>
      </c>
    </row>
    <row r="106" spans="1:18" ht="17.25" customHeight="1" thickBot="1" x14ac:dyDescent="0.3">
      <c r="A106" s="1822" t="s">
        <v>9</v>
      </c>
      <c r="B106" s="1822"/>
      <c r="C106" s="1822"/>
      <c r="D106" s="1822"/>
      <c r="E106" s="1822"/>
      <c r="F106" s="1822"/>
      <c r="G106" s="1822"/>
      <c r="H106" s="1822"/>
      <c r="I106" s="1822"/>
      <c r="J106" s="1822"/>
      <c r="K106" s="1822"/>
      <c r="L106" s="1822"/>
      <c r="M106" s="181"/>
      <c r="N106" s="181"/>
      <c r="O106" s="181"/>
      <c r="P106" s="181"/>
      <c r="Q106" s="182"/>
    </row>
    <row r="107" spans="1:18" ht="27" customHeight="1" thickBot="1" x14ac:dyDescent="0.3">
      <c r="A107" s="1800" t="s">
        <v>10</v>
      </c>
      <c r="B107" s="1800" t="s">
        <v>11</v>
      </c>
      <c r="C107" s="1800" t="s">
        <v>12</v>
      </c>
      <c r="D107" s="1823" t="s">
        <v>13</v>
      </c>
      <c r="E107" s="1825" t="s">
        <v>14</v>
      </c>
      <c r="F107" s="1827" t="s">
        <v>15</v>
      </c>
      <c r="G107" s="1829" t="s">
        <v>16</v>
      </c>
      <c r="H107" s="1830"/>
      <c r="I107" s="1830"/>
      <c r="J107" s="1830"/>
      <c r="K107" s="1831" t="s">
        <v>17</v>
      </c>
      <c r="L107" s="1831"/>
      <c r="M107" s="1832" t="s">
        <v>18</v>
      </c>
      <c r="N107" s="1832"/>
      <c r="O107" s="1832"/>
      <c r="P107" s="1832"/>
      <c r="Q107" s="1832"/>
    </row>
    <row r="108" spans="1:18" ht="27.75" customHeight="1" x14ac:dyDescent="0.25">
      <c r="A108" s="1801"/>
      <c r="B108" s="1803"/>
      <c r="C108" s="1803"/>
      <c r="D108" s="1824"/>
      <c r="E108" s="1826"/>
      <c r="F108" s="1828"/>
      <c r="G108" s="104" t="s">
        <v>19</v>
      </c>
      <c r="H108" s="105" t="s">
        <v>20</v>
      </c>
      <c r="I108" s="105" t="s">
        <v>39</v>
      </c>
      <c r="J108" s="106" t="s">
        <v>22</v>
      </c>
      <c r="K108" s="1831"/>
      <c r="L108" s="1831"/>
      <c r="M108" s="1832"/>
      <c r="N108" s="1832"/>
      <c r="O108" s="1832"/>
      <c r="P108" s="1832"/>
      <c r="Q108" s="1832"/>
    </row>
    <row r="109" spans="1:18" ht="54" customHeight="1" x14ac:dyDescent="0.25">
      <c r="A109" s="1833" t="s">
        <v>146</v>
      </c>
      <c r="B109" s="1835" t="s">
        <v>147</v>
      </c>
      <c r="C109" s="1837"/>
      <c r="D109" s="1837"/>
      <c r="E109" s="1837"/>
      <c r="F109" s="1837"/>
      <c r="G109" s="1782"/>
      <c r="H109" s="1782"/>
      <c r="I109" s="1782"/>
      <c r="J109" s="1782"/>
      <c r="K109" s="1784"/>
      <c r="L109" s="1785"/>
      <c r="M109" s="1788"/>
      <c r="N109" s="1789"/>
      <c r="O109" s="1789"/>
      <c r="P109" s="1789"/>
      <c r="Q109" s="1790"/>
    </row>
    <row r="110" spans="1:18" ht="19.5" customHeight="1" thickBot="1" x14ac:dyDescent="0.3">
      <c r="A110" s="1834"/>
      <c r="B110" s="1836"/>
      <c r="C110" s="1838"/>
      <c r="D110" s="1838"/>
      <c r="E110" s="1838"/>
      <c r="F110" s="1838"/>
      <c r="G110" s="1783"/>
      <c r="H110" s="1783"/>
      <c r="I110" s="1783"/>
      <c r="J110" s="1783"/>
      <c r="K110" s="1786"/>
      <c r="L110" s="1787"/>
      <c r="M110" s="1791"/>
      <c r="N110" s="1792"/>
      <c r="O110" s="1792"/>
      <c r="P110" s="1792"/>
      <c r="Q110" s="1793"/>
    </row>
    <row r="111" spans="1:18" ht="26.25" customHeight="1" thickBot="1" x14ac:dyDescent="0.3">
      <c r="A111" s="1794" t="s">
        <v>29</v>
      </c>
      <c r="B111" s="1794" t="s">
        <v>30</v>
      </c>
      <c r="C111" s="1796" t="s">
        <v>98</v>
      </c>
      <c r="D111" s="107" t="s">
        <v>36</v>
      </c>
      <c r="E111" s="107" t="s">
        <v>37</v>
      </c>
      <c r="F111" s="107" t="s">
        <v>38</v>
      </c>
      <c r="G111" s="107" t="s">
        <v>19</v>
      </c>
      <c r="H111" s="107" t="s">
        <v>20</v>
      </c>
      <c r="I111" s="107" t="s">
        <v>39</v>
      </c>
      <c r="J111" s="107" t="s">
        <v>22</v>
      </c>
      <c r="K111" s="1798" t="s">
        <v>33</v>
      </c>
      <c r="L111" s="101" t="s">
        <v>34</v>
      </c>
      <c r="M111" s="102"/>
      <c r="N111" s="102"/>
      <c r="O111" s="102"/>
      <c r="P111" s="102"/>
      <c r="Q111" s="184"/>
    </row>
    <row r="112" spans="1:18" ht="32.25" customHeight="1" x14ac:dyDescent="0.25">
      <c r="A112" s="1795"/>
      <c r="B112" s="1794"/>
      <c r="C112" s="1797"/>
      <c r="D112" s="184"/>
      <c r="E112" s="184"/>
      <c r="F112" s="184"/>
      <c r="G112" s="185"/>
      <c r="H112" s="185"/>
      <c r="I112" s="185"/>
      <c r="J112" s="185"/>
      <c r="K112" s="1799"/>
      <c r="L112" s="106" t="s">
        <v>40</v>
      </c>
      <c r="M112" s="107" t="s">
        <v>41</v>
      </c>
      <c r="N112" s="107" t="s">
        <v>42</v>
      </c>
      <c r="O112" s="107" t="s">
        <v>43</v>
      </c>
      <c r="P112" s="107" t="s">
        <v>44</v>
      </c>
      <c r="Q112" s="107" t="s">
        <v>45</v>
      </c>
    </row>
    <row r="113" spans="1:19" ht="33" customHeight="1" x14ac:dyDescent="0.25">
      <c r="A113" s="1769" t="s">
        <v>148</v>
      </c>
      <c r="B113" s="1772">
        <f>F113:F118</f>
        <v>86400</v>
      </c>
      <c r="C113" s="172" t="s">
        <v>149</v>
      </c>
      <c r="D113" s="136">
        <v>18</v>
      </c>
      <c r="E113" s="117">
        <v>4800</v>
      </c>
      <c r="F113" s="117">
        <f t="shared" ref="F113:F129" si="7">E113*D113</f>
        <v>86400</v>
      </c>
      <c r="G113" s="186"/>
      <c r="H113" s="186"/>
      <c r="I113" s="186"/>
      <c r="J113" s="186"/>
      <c r="K113" s="136"/>
      <c r="L113" s="136">
        <v>98</v>
      </c>
      <c r="M113" s="136"/>
      <c r="N113" s="136">
        <v>2</v>
      </c>
      <c r="O113" s="136">
        <v>2</v>
      </c>
      <c r="P113" s="136">
        <v>3</v>
      </c>
      <c r="Q113" s="136">
        <v>1</v>
      </c>
    </row>
    <row r="114" spans="1:19" ht="36.75" customHeight="1" x14ac:dyDescent="0.25">
      <c r="A114" s="1770"/>
      <c r="B114" s="1773"/>
      <c r="C114" s="188" t="s">
        <v>150</v>
      </c>
      <c r="D114" s="174">
        <v>6</v>
      </c>
      <c r="E114" s="186">
        <v>3200</v>
      </c>
      <c r="F114" s="186">
        <f t="shared" si="7"/>
        <v>19200</v>
      </c>
      <c r="G114" s="186"/>
      <c r="H114" s="186"/>
      <c r="I114" s="186"/>
      <c r="J114" s="186"/>
      <c r="K114" s="136"/>
      <c r="L114" s="136">
        <v>98</v>
      </c>
      <c r="M114" s="136"/>
      <c r="N114" s="136"/>
      <c r="O114" s="136"/>
      <c r="P114" s="136"/>
      <c r="Q114" s="174"/>
    </row>
    <row r="115" spans="1:19" ht="15.75" x14ac:dyDescent="0.25">
      <c r="A115" s="1770"/>
      <c r="B115" s="1773"/>
      <c r="C115" s="189" t="s">
        <v>151</v>
      </c>
      <c r="D115" s="174">
        <v>9</v>
      </c>
      <c r="E115" s="186">
        <v>1800</v>
      </c>
      <c r="F115" s="186">
        <f t="shared" si="7"/>
        <v>16200</v>
      </c>
      <c r="G115" s="186"/>
      <c r="H115" s="186"/>
      <c r="I115" s="186"/>
      <c r="J115" s="186"/>
      <c r="K115" s="136"/>
      <c r="L115" s="136">
        <v>98</v>
      </c>
      <c r="M115" s="136"/>
      <c r="N115" s="136">
        <v>2</v>
      </c>
      <c r="O115" s="136">
        <v>2</v>
      </c>
      <c r="P115" s="136">
        <v>3</v>
      </c>
      <c r="Q115" s="136">
        <v>1</v>
      </c>
    </row>
    <row r="116" spans="1:19" ht="21.75" customHeight="1" x14ac:dyDescent="0.25">
      <c r="A116" s="1770"/>
      <c r="B116" s="1773"/>
      <c r="C116" s="174" t="s">
        <v>152</v>
      </c>
      <c r="D116" s="174">
        <v>3</v>
      </c>
      <c r="E116" s="186">
        <v>1200</v>
      </c>
      <c r="F116" s="186">
        <f t="shared" si="7"/>
        <v>3600</v>
      </c>
      <c r="G116" s="186"/>
      <c r="H116" s="186"/>
      <c r="I116" s="186"/>
      <c r="J116" s="186"/>
      <c r="K116" s="136"/>
      <c r="L116" s="136">
        <v>98</v>
      </c>
      <c r="M116" s="136"/>
      <c r="N116" s="136"/>
      <c r="O116" s="136"/>
      <c r="P116" s="136"/>
      <c r="Q116" s="174"/>
    </row>
    <row r="117" spans="1:19" ht="27" customHeight="1" x14ac:dyDescent="0.25">
      <c r="A117" s="1770"/>
      <c r="B117" s="1773"/>
      <c r="C117" s="136" t="s">
        <v>153</v>
      </c>
      <c r="D117" s="174">
        <v>9</v>
      </c>
      <c r="E117" s="186">
        <v>1500</v>
      </c>
      <c r="F117" s="186">
        <f t="shared" si="7"/>
        <v>13500</v>
      </c>
      <c r="G117" s="186"/>
      <c r="H117" s="186"/>
      <c r="I117" s="186"/>
      <c r="J117" s="186"/>
      <c r="K117" s="136"/>
      <c r="L117" s="136">
        <v>98</v>
      </c>
      <c r="M117" s="136"/>
      <c r="N117" s="136">
        <v>2</v>
      </c>
      <c r="O117" s="136">
        <v>2</v>
      </c>
      <c r="P117" s="136">
        <v>3</v>
      </c>
      <c r="Q117" s="136">
        <v>1</v>
      </c>
    </row>
    <row r="118" spans="1:19" ht="25.5" customHeight="1" x14ac:dyDescent="0.25">
      <c r="A118" s="1770"/>
      <c r="B118" s="1773"/>
      <c r="C118" s="136" t="s">
        <v>154</v>
      </c>
      <c r="D118" s="174">
        <v>3</v>
      </c>
      <c r="E118" s="186">
        <v>1000</v>
      </c>
      <c r="F118" s="186">
        <f t="shared" si="7"/>
        <v>3000</v>
      </c>
      <c r="G118" s="174"/>
      <c r="H118" s="174"/>
      <c r="I118" s="174"/>
      <c r="J118" s="174"/>
      <c r="K118" s="174"/>
      <c r="L118" s="136">
        <v>98</v>
      </c>
      <c r="M118" s="136"/>
      <c r="N118" s="136"/>
      <c r="O118" s="136"/>
      <c r="P118" s="136"/>
      <c r="Q118" s="174"/>
    </row>
    <row r="119" spans="1:19" ht="23.25" customHeight="1" x14ac:dyDescent="0.25">
      <c r="A119" s="1771"/>
      <c r="B119" s="1774"/>
      <c r="C119" s="190" t="s">
        <v>155</v>
      </c>
      <c r="D119" s="191">
        <v>180</v>
      </c>
      <c r="E119" s="186">
        <v>250</v>
      </c>
      <c r="F119" s="186">
        <f t="shared" si="7"/>
        <v>45000</v>
      </c>
      <c r="G119" s="174"/>
      <c r="H119" s="174"/>
      <c r="I119" s="174"/>
      <c r="J119" s="174"/>
      <c r="K119" s="174"/>
      <c r="L119" s="174">
        <v>98</v>
      </c>
      <c r="M119" s="174"/>
      <c r="N119" s="97">
        <v>3</v>
      </c>
      <c r="O119" s="97">
        <v>7</v>
      </c>
      <c r="P119" s="97">
        <v>1</v>
      </c>
      <c r="Q119" s="97">
        <v>2</v>
      </c>
    </row>
    <row r="120" spans="1:19" ht="41.25" customHeight="1" x14ac:dyDescent="0.25">
      <c r="A120" s="1775" t="s">
        <v>156</v>
      </c>
      <c r="B120" s="1778">
        <f>F120:F122</f>
        <v>28800</v>
      </c>
      <c r="C120" s="150" t="s">
        <v>157</v>
      </c>
      <c r="D120" s="174">
        <v>6</v>
      </c>
      <c r="E120" s="186">
        <v>4800</v>
      </c>
      <c r="F120" s="186">
        <f t="shared" si="7"/>
        <v>28800</v>
      </c>
      <c r="G120" s="174"/>
      <c r="H120" s="174"/>
      <c r="I120" s="174"/>
      <c r="J120" s="174"/>
      <c r="K120" s="174"/>
      <c r="L120" s="136">
        <v>98</v>
      </c>
      <c r="M120" s="136"/>
      <c r="N120" s="136">
        <v>2</v>
      </c>
      <c r="O120" s="136">
        <v>2</v>
      </c>
      <c r="P120" s="136">
        <v>3</v>
      </c>
      <c r="Q120" s="136">
        <v>1</v>
      </c>
    </row>
    <row r="121" spans="1:19" ht="22.5" customHeight="1" x14ac:dyDescent="0.25">
      <c r="A121" s="1776"/>
      <c r="B121" s="1779"/>
      <c r="C121" s="174" t="s">
        <v>158</v>
      </c>
      <c r="D121" s="174">
        <v>3</v>
      </c>
      <c r="E121" s="186">
        <v>1800</v>
      </c>
      <c r="F121" s="186">
        <f t="shared" si="7"/>
        <v>5400</v>
      </c>
      <c r="G121" s="174"/>
      <c r="H121" s="174"/>
      <c r="I121" s="174"/>
      <c r="J121" s="174"/>
      <c r="K121" s="174"/>
      <c r="L121" s="136">
        <v>98</v>
      </c>
      <c r="M121" s="136"/>
      <c r="N121" s="136">
        <v>2</v>
      </c>
      <c r="O121" s="136">
        <v>2</v>
      </c>
      <c r="P121" s="136">
        <v>3</v>
      </c>
      <c r="Q121" s="136">
        <v>1</v>
      </c>
    </row>
    <row r="122" spans="1:19" ht="22.5" customHeight="1" x14ac:dyDescent="0.25">
      <c r="A122" s="1776"/>
      <c r="B122" s="1779"/>
      <c r="C122" s="174" t="s">
        <v>159</v>
      </c>
      <c r="D122" s="174">
        <v>3</v>
      </c>
      <c r="E122" s="186">
        <v>1500</v>
      </c>
      <c r="F122" s="186">
        <f t="shared" si="7"/>
        <v>4500</v>
      </c>
      <c r="G122" s="174"/>
      <c r="H122" s="174"/>
      <c r="I122" s="174"/>
      <c r="J122" s="174"/>
      <c r="K122" s="174"/>
      <c r="L122" s="136">
        <v>98</v>
      </c>
      <c r="M122" s="136"/>
      <c r="N122" s="136">
        <v>2</v>
      </c>
      <c r="O122" s="136">
        <v>2</v>
      </c>
      <c r="P122" s="136">
        <v>3</v>
      </c>
      <c r="Q122" s="136">
        <v>1</v>
      </c>
    </row>
    <row r="123" spans="1:19" s="192" customFormat="1" ht="32.25" customHeight="1" x14ac:dyDescent="0.3">
      <c r="A123" s="1777"/>
      <c r="B123" s="1780"/>
      <c r="C123" s="136" t="s">
        <v>155</v>
      </c>
      <c r="D123" s="174">
        <v>120</v>
      </c>
      <c r="E123" s="186">
        <v>250</v>
      </c>
      <c r="F123" s="186">
        <f t="shared" si="7"/>
        <v>30000</v>
      </c>
      <c r="G123" s="174"/>
      <c r="H123" s="174"/>
      <c r="I123" s="174"/>
      <c r="J123" s="174"/>
      <c r="K123" s="174"/>
      <c r="L123" s="174">
        <v>98</v>
      </c>
      <c r="M123" s="174"/>
      <c r="N123" s="174">
        <v>3</v>
      </c>
      <c r="O123" s="174">
        <v>7</v>
      </c>
      <c r="P123" s="174">
        <v>1</v>
      </c>
      <c r="Q123" s="174">
        <v>2</v>
      </c>
      <c r="R123"/>
      <c r="S123"/>
    </row>
    <row r="124" spans="1:19" s="192" customFormat="1" ht="30.75" customHeight="1" x14ac:dyDescent="0.3">
      <c r="A124" s="1426" t="s">
        <v>160</v>
      </c>
      <c r="B124" s="1781">
        <f>F124:F129</f>
        <v>76800</v>
      </c>
      <c r="C124" s="172" t="s">
        <v>161</v>
      </c>
      <c r="D124" s="174">
        <v>16</v>
      </c>
      <c r="E124" s="186">
        <v>4800</v>
      </c>
      <c r="F124" s="186">
        <f t="shared" si="7"/>
        <v>76800</v>
      </c>
      <c r="G124" s="174"/>
      <c r="H124" s="174"/>
      <c r="I124" s="174"/>
      <c r="J124" s="174"/>
      <c r="K124" s="174"/>
      <c r="L124" s="136">
        <v>98</v>
      </c>
      <c r="M124" s="136"/>
      <c r="N124" s="136">
        <v>2</v>
      </c>
      <c r="O124" s="136">
        <v>2</v>
      </c>
      <c r="P124" s="136">
        <v>3</v>
      </c>
      <c r="Q124" s="136">
        <v>1</v>
      </c>
    </row>
    <row r="125" spans="1:19" s="192" customFormat="1" ht="32.25" customHeight="1" x14ac:dyDescent="0.3">
      <c r="A125" s="1426"/>
      <c r="B125" s="1781"/>
      <c r="C125" s="193" t="s">
        <v>162</v>
      </c>
      <c r="D125" s="174">
        <v>6</v>
      </c>
      <c r="E125" s="186">
        <v>3200</v>
      </c>
      <c r="F125" s="186">
        <f t="shared" si="7"/>
        <v>19200</v>
      </c>
      <c r="G125" s="174"/>
      <c r="H125" s="174"/>
      <c r="I125" s="174"/>
      <c r="J125" s="174"/>
      <c r="K125" s="174"/>
      <c r="L125" s="136">
        <v>98</v>
      </c>
      <c r="M125" s="174"/>
      <c r="N125" s="174"/>
      <c r="O125" s="174"/>
      <c r="P125" s="174"/>
      <c r="Q125" s="174"/>
    </row>
    <row r="126" spans="1:19" s="192" customFormat="1" ht="20.25" customHeight="1" x14ac:dyDescent="0.3">
      <c r="A126" s="1426"/>
      <c r="B126" s="1781"/>
      <c r="C126" s="174" t="s">
        <v>151</v>
      </c>
      <c r="D126" s="174">
        <v>8</v>
      </c>
      <c r="E126" s="186">
        <v>1800</v>
      </c>
      <c r="F126" s="186">
        <f t="shared" si="7"/>
        <v>14400</v>
      </c>
      <c r="G126" s="174"/>
      <c r="H126" s="174"/>
      <c r="I126" s="174"/>
      <c r="J126" s="174"/>
      <c r="K126" s="174"/>
      <c r="L126" s="136">
        <v>98</v>
      </c>
      <c r="M126" s="136"/>
      <c r="N126" s="136">
        <v>2</v>
      </c>
      <c r="O126" s="136">
        <v>2</v>
      </c>
      <c r="P126" s="136">
        <v>3</v>
      </c>
      <c r="Q126" s="136">
        <v>1</v>
      </c>
    </row>
    <row r="127" spans="1:19" s="192" customFormat="1" ht="22.5" customHeight="1" x14ac:dyDescent="0.3">
      <c r="A127" s="1426"/>
      <c r="B127" s="1781"/>
      <c r="C127" s="174" t="s">
        <v>152</v>
      </c>
      <c r="D127" s="174">
        <v>3</v>
      </c>
      <c r="E127" s="186">
        <v>1200</v>
      </c>
      <c r="F127" s="186">
        <f t="shared" si="7"/>
        <v>3600</v>
      </c>
      <c r="G127" s="174"/>
      <c r="H127" s="174"/>
      <c r="I127" s="174"/>
      <c r="J127" s="174"/>
      <c r="K127" s="174"/>
      <c r="L127" s="136">
        <v>98</v>
      </c>
      <c r="M127" s="174"/>
      <c r="N127" s="174"/>
      <c r="O127" s="174"/>
      <c r="P127" s="174"/>
      <c r="Q127" s="174"/>
    </row>
    <row r="128" spans="1:19" s="192" customFormat="1" ht="26.25" customHeight="1" x14ac:dyDescent="0.3">
      <c r="A128" s="1426"/>
      <c r="B128" s="1781"/>
      <c r="C128" s="174" t="s">
        <v>153</v>
      </c>
      <c r="D128" s="174">
        <v>8</v>
      </c>
      <c r="E128" s="186">
        <v>1500</v>
      </c>
      <c r="F128" s="186">
        <f t="shared" si="7"/>
        <v>12000</v>
      </c>
      <c r="G128" s="174"/>
      <c r="H128" s="174"/>
      <c r="I128" s="174"/>
      <c r="J128" s="174"/>
      <c r="K128" s="174"/>
      <c r="L128" s="136">
        <v>98</v>
      </c>
      <c r="M128" s="136"/>
      <c r="N128" s="136">
        <v>2</v>
      </c>
      <c r="O128" s="136">
        <v>2</v>
      </c>
      <c r="P128" s="136">
        <v>3</v>
      </c>
      <c r="Q128" s="136">
        <v>1</v>
      </c>
    </row>
    <row r="129" spans="1:19" ht="22.5" customHeight="1" x14ac:dyDescent="0.3">
      <c r="A129" s="1426"/>
      <c r="B129" s="1781"/>
      <c r="C129" s="174" t="s">
        <v>154</v>
      </c>
      <c r="D129" s="174">
        <v>3</v>
      </c>
      <c r="E129" s="186">
        <v>1000</v>
      </c>
      <c r="F129" s="186">
        <f t="shared" si="7"/>
        <v>3000</v>
      </c>
      <c r="G129" s="174"/>
      <c r="H129" s="174"/>
      <c r="I129" s="174"/>
      <c r="J129" s="174"/>
      <c r="K129" s="174"/>
      <c r="L129" s="136">
        <v>98</v>
      </c>
      <c r="M129" s="174"/>
      <c r="N129" s="136">
        <v>2</v>
      </c>
      <c r="O129" s="136">
        <v>2</v>
      </c>
      <c r="P129" s="136">
        <v>3</v>
      </c>
      <c r="Q129" s="136">
        <v>1</v>
      </c>
      <c r="R129" s="192"/>
      <c r="S129" s="192"/>
    </row>
    <row r="130" spans="1:19" ht="16.5" customHeight="1" thickBot="1" x14ac:dyDescent="0.3">
      <c r="A130" s="1426"/>
      <c r="B130" s="1781"/>
      <c r="C130" s="194" t="s">
        <v>155</v>
      </c>
      <c r="D130" s="174">
        <f>16*20</f>
        <v>320</v>
      </c>
      <c r="E130" s="186">
        <v>250</v>
      </c>
      <c r="F130" s="186">
        <f>+E130*D130</f>
        <v>80000</v>
      </c>
      <c r="G130" s="174"/>
      <c r="H130" s="174"/>
      <c r="I130" s="174"/>
      <c r="J130" s="174"/>
      <c r="K130" s="174"/>
      <c r="L130" s="174">
        <v>98</v>
      </c>
      <c r="M130" s="174"/>
      <c r="N130" s="174">
        <v>3</v>
      </c>
      <c r="O130" s="174">
        <v>7</v>
      </c>
      <c r="P130" s="174">
        <v>1</v>
      </c>
      <c r="Q130" s="174">
        <v>2</v>
      </c>
    </row>
    <row r="131" spans="1:19" ht="21.75" customHeight="1" thickBot="1" x14ac:dyDescent="0.3">
      <c r="A131" s="1807" t="s">
        <v>10</v>
      </c>
      <c r="B131" s="1800" t="s">
        <v>11</v>
      </c>
      <c r="C131" s="1800" t="s">
        <v>12</v>
      </c>
      <c r="D131" s="1809" t="s">
        <v>13</v>
      </c>
      <c r="E131" s="1811" t="s">
        <v>14</v>
      </c>
      <c r="F131" s="1813" t="s">
        <v>15</v>
      </c>
      <c r="G131" s="1736" t="s">
        <v>16</v>
      </c>
      <c r="H131" s="1737"/>
      <c r="I131" s="1737"/>
      <c r="J131" s="1738"/>
      <c r="K131" s="1739" t="s">
        <v>17</v>
      </c>
      <c r="L131" s="1740"/>
      <c r="M131" s="1743" t="s">
        <v>18</v>
      </c>
      <c r="N131" s="1744"/>
      <c r="O131" s="1744"/>
      <c r="P131" s="1744"/>
      <c r="Q131" s="1745"/>
    </row>
    <row r="132" spans="1:19" ht="22.5" customHeight="1" x14ac:dyDescent="0.25">
      <c r="A132" s="1808"/>
      <c r="B132" s="1803"/>
      <c r="C132" s="1803"/>
      <c r="D132" s="1810"/>
      <c r="E132" s="1812"/>
      <c r="F132" s="1814"/>
      <c r="G132" s="156" t="s">
        <v>19</v>
      </c>
      <c r="H132" s="157" t="s">
        <v>20</v>
      </c>
      <c r="I132" s="157" t="s">
        <v>39</v>
      </c>
      <c r="J132" s="158" t="s">
        <v>22</v>
      </c>
      <c r="K132" s="1741"/>
      <c r="L132" s="1742"/>
      <c r="M132" s="1743"/>
      <c r="N132" s="1744"/>
      <c r="O132" s="1744"/>
      <c r="P132" s="1744"/>
      <c r="Q132" s="1745"/>
    </row>
    <row r="133" spans="1:19" ht="124.5" customHeight="1" x14ac:dyDescent="0.25">
      <c r="A133" s="195" t="s">
        <v>163</v>
      </c>
      <c r="B133" s="78" t="s">
        <v>164</v>
      </c>
      <c r="C133" s="142"/>
      <c r="D133" s="142"/>
      <c r="E133" s="196"/>
      <c r="F133" s="196"/>
      <c r="G133" s="196"/>
      <c r="H133" s="196"/>
      <c r="I133" s="196"/>
      <c r="J133" s="196"/>
      <c r="K133" s="1746" t="s">
        <v>165</v>
      </c>
      <c r="L133" s="1747"/>
      <c r="M133" s="1748"/>
      <c r="N133" s="1749"/>
      <c r="O133" s="1749"/>
      <c r="P133" s="1749"/>
      <c r="Q133" s="1750"/>
    </row>
    <row r="134" spans="1:19" ht="24" customHeight="1" thickBot="1" x14ac:dyDescent="0.3">
      <c r="A134" s="197" t="s">
        <v>28</v>
      </c>
      <c r="B134" s="197"/>
      <c r="C134" s="197"/>
      <c r="D134" s="197"/>
      <c r="E134" s="197"/>
      <c r="F134" s="197"/>
      <c r="G134" s="197"/>
      <c r="H134" s="197"/>
      <c r="I134" s="197"/>
      <c r="J134" s="197"/>
      <c r="K134" s="198"/>
      <c r="L134" s="197"/>
      <c r="M134" s="154"/>
      <c r="N134" s="154"/>
      <c r="O134" s="154"/>
      <c r="P134" s="154"/>
      <c r="Q134" s="154"/>
    </row>
    <row r="135" spans="1:19" ht="21" customHeight="1" thickBot="1" x14ac:dyDescent="0.3">
      <c r="A135" s="1800" t="s">
        <v>29</v>
      </c>
      <c r="B135" s="1802" t="s">
        <v>30</v>
      </c>
      <c r="C135" s="1736" t="s">
        <v>31</v>
      </c>
      <c r="D135" s="1737"/>
      <c r="E135" s="1737"/>
      <c r="F135" s="1804"/>
      <c r="G135" s="1736" t="s">
        <v>87</v>
      </c>
      <c r="H135" s="1729"/>
      <c r="I135" s="1729"/>
      <c r="J135" s="1730"/>
      <c r="K135" s="1805" t="s">
        <v>33</v>
      </c>
      <c r="L135" s="1815" t="s">
        <v>34</v>
      </c>
      <c r="M135" s="1815"/>
      <c r="N135" s="1815"/>
      <c r="O135" s="1815"/>
      <c r="P135" s="1816"/>
      <c r="Q135" s="1816"/>
    </row>
    <row r="136" spans="1:19" ht="25.5" customHeight="1" x14ac:dyDescent="0.25">
      <c r="A136" s="1801"/>
      <c r="B136" s="1803"/>
      <c r="C136" s="96" t="s">
        <v>166</v>
      </c>
      <c r="D136" s="105" t="s">
        <v>36</v>
      </c>
      <c r="E136" s="105" t="s">
        <v>37</v>
      </c>
      <c r="F136" s="105" t="s">
        <v>38</v>
      </c>
      <c r="G136" s="105" t="s">
        <v>19</v>
      </c>
      <c r="H136" s="105" t="s">
        <v>20</v>
      </c>
      <c r="I136" s="105" t="s">
        <v>39</v>
      </c>
      <c r="J136" s="106" t="s">
        <v>22</v>
      </c>
      <c r="K136" s="1806"/>
      <c r="L136" s="95" t="s">
        <v>40</v>
      </c>
      <c r="M136" s="95" t="s">
        <v>41</v>
      </c>
      <c r="N136" s="95" t="s">
        <v>42</v>
      </c>
      <c r="O136" s="95" t="s">
        <v>43</v>
      </c>
      <c r="P136" s="95" t="s">
        <v>44</v>
      </c>
      <c r="Q136" s="95" t="s">
        <v>45</v>
      </c>
    </row>
    <row r="137" spans="1:19" ht="27" customHeight="1" x14ac:dyDescent="0.25">
      <c r="A137" s="199" t="s">
        <v>167</v>
      </c>
      <c r="B137" s="200">
        <v>12600000</v>
      </c>
      <c r="C137" s="1726" t="s">
        <v>168</v>
      </c>
      <c r="D137" s="123">
        <v>30</v>
      </c>
      <c r="E137" s="117">
        <v>30000</v>
      </c>
      <c r="F137" s="117">
        <v>420000</v>
      </c>
      <c r="G137" s="152"/>
      <c r="H137" s="152"/>
      <c r="I137" s="152"/>
      <c r="J137" s="152"/>
      <c r="K137" s="1469"/>
      <c r="L137" s="202">
        <v>98</v>
      </c>
      <c r="M137" s="153"/>
      <c r="N137" s="203">
        <v>1</v>
      </c>
      <c r="O137" s="203">
        <v>1</v>
      </c>
      <c r="P137" s="203">
        <v>2</v>
      </c>
      <c r="Q137" s="203">
        <v>1</v>
      </c>
    </row>
    <row r="138" spans="1:19" ht="51.75" customHeight="1" thickBot="1" x14ac:dyDescent="0.3">
      <c r="A138" s="195" t="s">
        <v>169</v>
      </c>
      <c r="B138" s="204">
        <v>3000000</v>
      </c>
      <c r="C138" s="1727"/>
      <c r="D138" s="205"/>
      <c r="E138" s="117">
        <v>214285</v>
      </c>
      <c r="F138" s="117">
        <v>3000000</v>
      </c>
      <c r="G138" s="196"/>
      <c r="H138" s="196"/>
      <c r="I138" s="196"/>
      <c r="J138" s="196"/>
      <c r="K138" s="1470"/>
      <c r="L138" s="202">
        <v>98</v>
      </c>
      <c r="M138" s="153"/>
      <c r="N138" s="203">
        <v>1</v>
      </c>
      <c r="O138" s="203">
        <v>1</v>
      </c>
      <c r="P138" s="203">
        <v>1</v>
      </c>
      <c r="Q138" s="203">
        <v>5</v>
      </c>
    </row>
    <row r="139" spans="1:19" ht="96.75" customHeight="1" thickBot="1" x14ac:dyDescent="0.3">
      <c r="A139" s="207" t="s">
        <v>170</v>
      </c>
      <c r="B139" s="208" t="s">
        <v>171</v>
      </c>
      <c r="C139" s="209" t="s">
        <v>12</v>
      </c>
      <c r="D139" s="210" t="s">
        <v>13</v>
      </c>
      <c r="E139" s="210" t="s">
        <v>14</v>
      </c>
      <c r="F139" s="211" t="s">
        <v>15</v>
      </c>
      <c r="G139" s="1728" t="s">
        <v>16</v>
      </c>
      <c r="H139" s="1729"/>
      <c r="I139" s="1729"/>
      <c r="J139" s="1730"/>
      <c r="K139" s="1731" t="s">
        <v>17</v>
      </c>
      <c r="L139" s="1732"/>
      <c r="M139" s="1733" t="s">
        <v>18</v>
      </c>
      <c r="N139" s="1734"/>
      <c r="O139" s="1734"/>
      <c r="P139" s="1734"/>
      <c r="Q139" s="1735"/>
    </row>
    <row r="140" spans="1:19" ht="27.75" customHeight="1" x14ac:dyDescent="0.25">
      <c r="A140" s="212" t="s">
        <v>28</v>
      </c>
      <c r="B140" s="213"/>
      <c r="C140" s="214"/>
      <c r="D140" s="215"/>
      <c r="E140" s="215"/>
      <c r="F140" s="215"/>
      <c r="G140" s="216" t="s">
        <v>19</v>
      </c>
      <c r="H140" s="217" t="s">
        <v>20</v>
      </c>
      <c r="I140" s="217" t="s">
        <v>39</v>
      </c>
      <c r="J140" s="218" t="s">
        <v>22</v>
      </c>
      <c r="K140" s="1757"/>
      <c r="L140" s="1758"/>
      <c r="M140" s="1759"/>
      <c r="N140" s="1760"/>
      <c r="O140" s="1760"/>
      <c r="P140" s="1760"/>
      <c r="Q140" s="1761"/>
    </row>
    <row r="141" spans="1:19" ht="27" customHeight="1" x14ac:dyDescent="0.25">
      <c r="A141" s="1762" t="s">
        <v>29</v>
      </c>
      <c r="B141" s="1763" t="s">
        <v>30</v>
      </c>
      <c r="C141" s="103"/>
      <c r="D141" s="1764" t="s">
        <v>87</v>
      </c>
      <c r="E141" s="1765"/>
      <c r="F141" s="1765"/>
      <c r="G141" s="1765"/>
      <c r="H141" s="1765"/>
      <c r="I141" s="1765"/>
      <c r="J141" s="1766"/>
      <c r="K141" s="1767" t="s">
        <v>33</v>
      </c>
      <c r="L141" s="105" t="s">
        <v>40</v>
      </c>
      <c r="M141" s="105" t="s">
        <v>41</v>
      </c>
      <c r="N141" s="105" t="s">
        <v>42</v>
      </c>
      <c r="O141" s="105" t="s">
        <v>43</v>
      </c>
      <c r="P141" s="105" t="s">
        <v>44</v>
      </c>
      <c r="Q141" s="105" t="s">
        <v>45</v>
      </c>
    </row>
    <row r="142" spans="1:19" ht="36" customHeight="1" x14ac:dyDescent="0.25">
      <c r="A142" s="1763"/>
      <c r="B142" s="1763"/>
      <c r="C142" s="219" t="s">
        <v>172</v>
      </c>
      <c r="D142" s="219" t="s">
        <v>36</v>
      </c>
      <c r="E142" s="219" t="s">
        <v>37</v>
      </c>
      <c r="F142" s="219" t="s">
        <v>38</v>
      </c>
      <c r="G142" s="220" t="s">
        <v>19</v>
      </c>
      <c r="H142" s="221" t="s">
        <v>20</v>
      </c>
      <c r="I142" s="221" t="s">
        <v>39</v>
      </c>
      <c r="J142" s="222" t="s">
        <v>22</v>
      </c>
      <c r="K142" s="1768"/>
      <c r="L142" s="223"/>
      <c r="M142" s="224"/>
      <c r="N142" s="224"/>
      <c r="O142" s="224"/>
      <c r="P142" s="224"/>
      <c r="Q142" s="224"/>
    </row>
    <row r="143" spans="1:19" ht="21" customHeight="1" x14ac:dyDescent="0.25">
      <c r="A143" s="1751" t="s">
        <v>173</v>
      </c>
      <c r="B143" s="1753">
        <f>B58+B69+B78+B83+B95+B113+B120+B124+B137</f>
        <v>152789500</v>
      </c>
      <c r="C143" s="1755"/>
      <c r="D143" s="1721"/>
      <c r="E143" s="1719"/>
      <c r="F143" s="1719"/>
      <c r="G143" s="1717" t="s">
        <v>124</v>
      </c>
      <c r="H143" s="1719"/>
      <c r="I143" s="1719"/>
      <c r="J143" s="1719"/>
      <c r="K143" s="1721"/>
      <c r="L143" s="1723">
        <v>98</v>
      </c>
      <c r="M143" s="1721"/>
      <c r="N143" s="1500">
        <v>3</v>
      </c>
      <c r="O143" s="1500">
        <v>2</v>
      </c>
      <c r="P143" s="1500">
        <v>2</v>
      </c>
      <c r="Q143" s="1500">
        <v>2</v>
      </c>
    </row>
    <row r="144" spans="1:19" ht="34.5" customHeight="1" x14ac:dyDescent="0.25">
      <c r="A144" s="1752"/>
      <c r="B144" s="1754"/>
      <c r="C144" s="1756"/>
      <c r="D144" s="1722"/>
      <c r="E144" s="1720"/>
      <c r="F144" s="1720"/>
      <c r="G144" s="1718"/>
      <c r="H144" s="1720"/>
      <c r="I144" s="1720"/>
      <c r="J144" s="1720"/>
      <c r="K144" s="1722"/>
      <c r="L144" s="1724"/>
      <c r="M144" s="1722"/>
      <c r="N144" s="1501"/>
      <c r="O144" s="1501"/>
      <c r="P144" s="1501"/>
      <c r="Q144" s="1501"/>
    </row>
    <row r="145" spans="1:19" x14ac:dyDescent="0.25">
      <c r="A145" s="227"/>
      <c r="B145" s="228"/>
      <c r="C145" s="229"/>
      <c r="D145" s="230"/>
      <c r="E145" s="229"/>
      <c r="F145" s="229"/>
      <c r="G145" s="229"/>
      <c r="H145" s="229"/>
      <c r="I145" s="229"/>
      <c r="J145" s="229"/>
      <c r="K145" s="229"/>
      <c r="L145" s="153"/>
      <c r="M145" s="231"/>
      <c r="N145" s="231"/>
      <c r="O145" s="231"/>
      <c r="P145" s="231"/>
      <c r="Q145" s="229"/>
    </row>
    <row r="147" spans="1:19" s="72" customFormat="1" ht="24.95" customHeight="1" x14ac:dyDescent="0.35">
      <c r="B147" s="232" t="s">
        <v>2</v>
      </c>
      <c r="C147" s="232" t="s">
        <v>1</v>
      </c>
      <c r="D147" s="232"/>
      <c r="E147" s="232"/>
      <c r="F147" s="233"/>
      <c r="G147" s="233"/>
      <c r="H147" s="233"/>
      <c r="I147" s="233"/>
      <c r="J147" s="233"/>
      <c r="K147" s="233"/>
      <c r="L147" s="233"/>
      <c r="M147" s="233"/>
      <c r="N147" s="233"/>
      <c r="O147" s="233"/>
      <c r="P147" s="233"/>
      <c r="Q147" s="233"/>
      <c r="R147" s="233"/>
      <c r="S147" s="233"/>
    </row>
    <row r="148" spans="1:19" s="72" customFormat="1" ht="24.95" customHeight="1" x14ac:dyDescent="0.35">
      <c r="B148" s="232" t="s">
        <v>2</v>
      </c>
      <c r="C148" s="234" t="s">
        <v>174</v>
      </c>
      <c r="D148" s="235"/>
      <c r="E148" s="232"/>
      <c r="F148" s="233"/>
      <c r="G148" s="233"/>
      <c r="H148" s="233"/>
      <c r="I148" s="233"/>
      <c r="J148" s="233"/>
      <c r="K148" s="233"/>
      <c r="L148" s="233"/>
      <c r="M148" s="233"/>
      <c r="N148" s="233"/>
      <c r="O148" s="233"/>
      <c r="P148" s="233"/>
      <c r="Q148" s="233"/>
      <c r="R148" s="233"/>
      <c r="S148" s="233"/>
    </row>
    <row r="149" spans="1:19" s="72" customFormat="1" ht="24.95" customHeight="1" x14ac:dyDescent="0.35">
      <c r="B149" s="232" t="s">
        <v>3</v>
      </c>
      <c r="C149" s="236" t="s">
        <v>175</v>
      </c>
      <c r="D149" s="236"/>
      <c r="E149" s="232"/>
      <c r="F149" s="233"/>
      <c r="G149" s="233"/>
      <c r="H149" s="233"/>
      <c r="I149" s="233"/>
      <c r="J149" s="233"/>
      <c r="K149" s="233"/>
      <c r="L149" s="233"/>
      <c r="M149" s="233"/>
      <c r="N149" s="233"/>
      <c r="O149" s="233"/>
      <c r="P149" s="233"/>
      <c r="Q149" s="233"/>
      <c r="R149" s="233"/>
      <c r="S149" s="233"/>
    </row>
    <row r="150" spans="1:19" s="72" customFormat="1" ht="24.95" customHeight="1" x14ac:dyDescent="0.35">
      <c r="B150" s="232" t="s">
        <v>4</v>
      </c>
      <c r="C150" s="236" t="s">
        <v>176</v>
      </c>
      <c r="D150" s="232"/>
      <c r="E150" s="232"/>
      <c r="F150" s="233"/>
      <c r="G150" s="233"/>
      <c r="H150" s="233"/>
      <c r="I150" s="233"/>
      <c r="J150" s="233"/>
      <c r="K150" s="233"/>
      <c r="L150" s="233"/>
      <c r="M150" s="237"/>
      <c r="N150" s="233"/>
      <c r="O150" s="233"/>
      <c r="P150" s="233"/>
      <c r="Q150" s="233"/>
      <c r="R150" s="233"/>
      <c r="S150" s="233"/>
    </row>
    <row r="151" spans="1:19" s="72" customFormat="1" ht="35.1" customHeight="1" x14ac:dyDescent="0.35">
      <c r="B151" s="236" t="s">
        <v>5</v>
      </c>
      <c r="C151" s="1716" t="s">
        <v>177</v>
      </c>
      <c r="D151" s="1716"/>
      <c r="E151" s="1716"/>
      <c r="F151" s="233"/>
      <c r="G151" s="233"/>
      <c r="H151" s="233"/>
      <c r="I151" s="233"/>
      <c r="J151" s="233"/>
      <c r="K151" s="233"/>
      <c r="L151" s="233"/>
      <c r="M151" s="233"/>
      <c r="N151" s="233"/>
      <c r="O151" s="233"/>
      <c r="P151" s="233"/>
      <c r="Q151" s="233"/>
      <c r="R151" s="233"/>
      <c r="S151" s="233"/>
    </row>
    <row r="152" spans="1:19" s="72" customFormat="1" ht="52.5" customHeight="1" x14ac:dyDescent="0.35">
      <c r="B152" s="236" t="s">
        <v>178</v>
      </c>
      <c r="C152" s="1716" t="s">
        <v>179</v>
      </c>
      <c r="D152" s="1716"/>
      <c r="E152" s="1716"/>
      <c r="F152" s="239"/>
      <c r="G152" s="239"/>
      <c r="H152" s="239"/>
      <c r="I152"/>
      <c r="J152" s="239"/>
      <c r="K152" s="239"/>
      <c r="L152" s="239"/>
      <c r="M152" s="239"/>
      <c r="N152" s="239"/>
      <c r="O152" s="239"/>
      <c r="P152" s="239"/>
      <c r="Q152" s="239"/>
      <c r="R152" s="239"/>
      <c r="S152" s="239"/>
    </row>
    <row r="153" spans="1:19" s="72" customFormat="1" ht="22.5" customHeight="1" x14ac:dyDescent="0.35">
      <c r="B153" s="1716" t="s">
        <v>180</v>
      </c>
      <c r="C153" s="1716"/>
      <c r="D153" s="1716"/>
      <c r="E153" s="1716"/>
      <c r="F153" s="239"/>
      <c r="G153" s="239"/>
      <c r="H153" s="239"/>
      <c r="I153" s="239"/>
      <c r="J153" s="239"/>
      <c r="K153" s="236"/>
      <c r="L153" s="236"/>
      <c r="M153" s="236" t="s">
        <v>8</v>
      </c>
      <c r="N153" s="239"/>
      <c r="O153" s="239"/>
      <c r="P153" s="239"/>
      <c r="Q153" s="239"/>
      <c r="R153" s="239"/>
      <c r="S153" s="239"/>
    </row>
    <row r="154" spans="1:19" s="72" customFormat="1" ht="24.95" customHeight="1" x14ac:dyDescent="0.35">
      <c r="B154" s="236" t="s">
        <v>181</v>
      </c>
      <c r="C154" s="236"/>
      <c r="D154" s="236"/>
      <c r="E154" s="239"/>
      <c r="F154" s="239"/>
      <c r="G154" s="239"/>
      <c r="H154" s="239"/>
      <c r="I154" s="239"/>
      <c r="J154" s="239"/>
      <c r="K154" s="236"/>
      <c r="L154" s="236"/>
      <c r="M154" s="236"/>
      <c r="N154" s="239"/>
      <c r="O154" s="239"/>
      <c r="P154" s="239"/>
      <c r="Q154" s="239"/>
      <c r="R154" s="239"/>
      <c r="S154" s="239"/>
    </row>
    <row r="155" spans="1:19" s="72" customFormat="1" ht="24.95" customHeight="1" x14ac:dyDescent="0.35">
      <c r="B155" s="238" t="s">
        <v>182</v>
      </c>
      <c r="C155" s="238"/>
      <c r="D155" s="238"/>
      <c r="E155" s="239"/>
      <c r="F155" s="239"/>
      <c r="G155" s="239"/>
      <c r="H155" s="239"/>
      <c r="I155" s="239"/>
      <c r="J155" s="239"/>
      <c r="K155" s="236"/>
      <c r="L155" s="236"/>
      <c r="M155" s="236"/>
      <c r="N155" s="239"/>
      <c r="O155" s="239"/>
      <c r="P155" s="239"/>
      <c r="Q155" s="239"/>
      <c r="R155" s="239"/>
      <c r="S155" s="239"/>
    </row>
    <row r="156" spans="1:19" s="72" customFormat="1" ht="29.25" customHeight="1" thickBot="1" x14ac:dyDescent="0.4">
      <c r="B156" s="1725" t="s">
        <v>183</v>
      </c>
      <c r="C156" s="1725"/>
      <c r="D156" s="1725"/>
      <c r="E156" s="1725"/>
      <c r="F156" s="1725"/>
      <c r="G156" s="1725"/>
      <c r="H156" s="1725"/>
      <c r="I156" s="1725"/>
      <c r="J156" s="1725"/>
      <c r="K156" s="1725"/>
      <c r="L156" s="1725"/>
      <c r="M156" s="1725"/>
      <c r="N156" s="1725"/>
      <c r="O156" s="1725"/>
      <c r="P156" s="1725"/>
      <c r="Q156" s="1725"/>
      <c r="R156" s="1725"/>
      <c r="S156" s="1725"/>
    </row>
    <row r="157" spans="1:19" s="74" customFormat="1" ht="24" thickTop="1" x14ac:dyDescent="0.35">
      <c r="B157" s="1701" t="s">
        <v>184</v>
      </c>
      <c r="C157" s="1659" t="s">
        <v>185</v>
      </c>
      <c r="D157" s="1659"/>
      <c r="E157" s="1702" t="s">
        <v>186</v>
      </c>
      <c r="F157" s="1655" t="s">
        <v>187</v>
      </c>
      <c r="G157" s="1655" t="s">
        <v>188</v>
      </c>
      <c r="H157" s="1655" t="s">
        <v>189</v>
      </c>
      <c r="I157" s="1657" t="s">
        <v>190</v>
      </c>
      <c r="J157" s="1647"/>
      <c r="K157" s="1647"/>
      <c r="L157" s="1658"/>
      <c r="M157" s="1659" t="s">
        <v>17</v>
      </c>
      <c r="N157" s="1659" t="s">
        <v>18</v>
      </c>
      <c r="O157" s="1659"/>
      <c r="P157" s="1659"/>
      <c r="Q157" s="1659"/>
      <c r="R157" s="1659"/>
      <c r="S157" s="1660"/>
    </row>
    <row r="158" spans="1:19" s="74" customFormat="1" ht="23.25" x14ac:dyDescent="0.35">
      <c r="B158" s="1621"/>
      <c r="C158" s="1622"/>
      <c r="D158" s="1622"/>
      <c r="E158" s="1625"/>
      <c r="F158" s="1677"/>
      <c r="G158" s="1677"/>
      <c r="H158" s="1677"/>
      <c r="I158" s="240" t="s">
        <v>19</v>
      </c>
      <c r="J158" s="240" t="s">
        <v>20</v>
      </c>
      <c r="K158" s="240" t="s">
        <v>21</v>
      </c>
      <c r="L158" s="240" t="s">
        <v>22</v>
      </c>
      <c r="M158" s="1622"/>
      <c r="N158" s="1622"/>
      <c r="O158" s="1622"/>
      <c r="P158" s="1622"/>
      <c r="Q158" s="1622"/>
      <c r="R158" s="1622"/>
      <c r="S158" s="1661"/>
    </row>
    <row r="159" spans="1:19" s="72" customFormat="1" ht="84" customHeight="1" thickBot="1" x14ac:dyDescent="0.4">
      <c r="B159" s="241" t="s">
        <v>191</v>
      </c>
      <c r="C159" s="1662"/>
      <c r="D159" s="1662"/>
      <c r="E159" s="243" t="s">
        <v>192</v>
      </c>
      <c r="F159" s="244" t="s">
        <v>193</v>
      </c>
      <c r="G159" s="245">
        <v>13200</v>
      </c>
      <c r="H159" s="245">
        <v>4500</v>
      </c>
      <c r="I159" s="246">
        <v>1000</v>
      </c>
      <c r="J159" s="246">
        <v>1000</v>
      </c>
      <c r="K159" s="246">
        <v>500</v>
      </c>
      <c r="L159" s="245">
        <v>2000</v>
      </c>
      <c r="M159" s="247">
        <f>+D164+D195+D223+D234</f>
        <v>4246390</v>
      </c>
      <c r="N159" s="1663"/>
      <c r="O159" s="1663"/>
      <c r="P159" s="1663"/>
      <c r="Q159" s="1663"/>
      <c r="R159" s="1663"/>
      <c r="S159" s="1664"/>
    </row>
    <row r="160" spans="1:19" s="72" customFormat="1" ht="24" thickTop="1" x14ac:dyDescent="0.35">
      <c r="B160" s="248" t="s">
        <v>194</v>
      </c>
      <c r="C160" s="249"/>
      <c r="D160" s="249"/>
      <c r="E160" s="249"/>
      <c r="F160" s="249"/>
      <c r="G160" s="249"/>
      <c r="H160" s="249"/>
      <c r="I160" s="249"/>
      <c r="J160" s="249"/>
      <c r="K160" s="249"/>
      <c r="L160" s="249"/>
      <c r="M160" s="249"/>
      <c r="N160" s="249"/>
      <c r="O160" s="249"/>
      <c r="P160" s="249"/>
      <c r="Q160" s="249"/>
      <c r="R160" s="249"/>
      <c r="S160" s="250"/>
    </row>
    <row r="161" spans="1:19" s="74" customFormat="1" ht="35.25" customHeight="1" x14ac:dyDescent="0.35">
      <c r="B161" s="1621" t="s">
        <v>195</v>
      </c>
      <c r="C161" s="1622"/>
      <c r="D161" s="1625" t="s">
        <v>196</v>
      </c>
      <c r="E161" s="1631" t="s">
        <v>31</v>
      </c>
      <c r="F161" s="1631"/>
      <c r="G161" s="1631"/>
      <c r="H161" s="1631"/>
      <c r="I161" s="1631" t="s">
        <v>197</v>
      </c>
      <c r="J161" s="1631"/>
      <c r="K161" s="1631"/>
      <c r="L161" s="1631"/>
      <c r="M161" s="1630" t="s">
        <v>198</v>
      </c>
      <c r="N161" s="1631" t="s">
        <v>199</v>
      </c>
      <c r="O161" s="1631"/>
      <c r="P161" s="1631"/>
      <c r="Q161" s="1631"/>
      <c r="R161" s="1631"/>
      <c r="S161" s="1632"/>
    </row>
    <row r="162" spans="1:19" s="74" customFormat="1" ht="88.5" customHeight="1" x14ac:dyDescent="0.35">
      <c r="B162" s="1621"/>
      <c r="C162" s="1622"/>
      <c r="D162" s="1625"/>
      <c r="E162" s="240" t="s">
        <v>200</v>
      </c>
      <c r="F162" s="240" t="s">
        <v>36</v>
      </c>
      <c r="G162" s="251" t="s">
        <v>201</v>
      </c>
      <c r="H162" s="251" t="s">
        <v>38</v>
      </c>
      <c r="I162" s="240" t="s">
        <v>19</v>
      </c>
      <c r="J162" s="240" t="s">
        <v>20</v>
      </c>
      <c r="K162" s="240" t="s">
        <v>21</v>
      </c>
      <c r="L162" s="240" t="s">
        <v>22</v>
      </c>
      <c r="M162" s="1654"/>
      <c r="N162" s="252" t="s">
        <v>40</v>
      </c>
      <c r="O162" s="252" t="s">
        <v>41</v>
      </c>
      <c r="P162" s="252" t="s">
        <v>42</v>
      </c>
      <c r="Q162" s="252" t="s">
        <v>43</v>
      </c>
      <c r="R162" s="252" t="s">
        <v>44</v>
      </c>
      <c r="S162" s="253" t="s">
        <v>45</v>
      </c>
    </row>
    <row r="163" spans="1:19" s="72" customFormat="1" ht="53.25" customHeight="1" x14ac:dyDescent="0.35">
      <c r="B163" s="1703" t="s">
        <v>202</v>
      </c>
      <c r="C163" s="1703"/>
      <c r="D163" s="254"/>
      <c r="E163" s="255" t="s">
        <v>203</v>
      </c>
      <c r="F163" s="256">
        <v>50</v>
      </c>
      <c r="G163" s="257">
        <v>300</v>
      </c>
      <c r="H163" s="257">
        <f>+G163*F163</f>
        <v>15000</v>
      </c>
      <c r="I163" s="257"/>
      <c r="J163" s="257"/>
      <c r="K163" s="257"/>
      <c r="L163" s="257"/>
      <c r="M163" s="258" t="s">
        <v>204</v>
      </c>
      <c r="N163" s="256">
        <v>15</v>
      </c>
      <c r="O163" s="256">
        <v>2</v>
      </c>
      <c r="P163" s="256">
        <v>2</v>
      </c>
      <c r="Q163" s="256">
        <v>3</v>
      </c>
      <c r="R163" s="256">
        <v>3</v>
      </c>
      <c r="S163" s="259">
        <v>2</v>
      </c>
    </row>
    <row r="164" spans="1:19" s="72" customFormat="1" ht="29.25" customHeight="1" x14ac:dyDescent="0.35">
      <c r="B164" s="1704"/>
      <c r="C164" s="1704"/>
      <c r="D164" s="1667">
        <f>SUM(H163:H187)</f>
        <v>1494640</v>
      </c>
      <c r="E164" s="255" t="s">
        <v>205</v>
      </c>
      <c r="F164" s="256">
        <v>300</v>
      </c>
      <c r="G164" s="257">
        <v>125</v>
      </c>
      <c r="H164" s="257">
        <f>+G164*F164</f>
        <v>37500</v>
      </c>
      <c r="I164" s="260"/>
      <c r="J164" s="260"/>
      <c r="K164" s="260"/>
      <c r="L164" s="260"/>
      <c r="M164" s="258" t="s">
        <v>204</v>
      </c>
      <c r="N164" s="256">
        <v>15</v>
      </c>
      <c r="O164" s="256">
        <v>2</v>
      </c>
      <c r="P164" s="256">
        <v>3</v>
      </c>
      <c r="Q164" s="256">
        <v>9</v>
      </c>
      <c r="R164" s="256">
        <v>2</v>
      </c>
      <c r="S164" s="259">
        <v>1</v>
      </c>
    </row>
    <row r="165" spans="1:19" s="72" customFormat="1" ht="30.75" customHeight="1" x14ac:dyDescent="0.35">
      <c r="B165" s="1704"/>
      <c r="C165" s="1704"/>
      <c r="D165" s="1668"/>
      <c r="E165" s="255" t="s">
        <v>206</v>
      </c>
      <c r="F165" s="256">
        <v>3</v>
      </c>
      <c r="G165" s="257">
        <v>600</v>
      </c>
      <c r="H165" s="257">
        <f t="shared" ref="H165:H187" si="8">+G165*F165</f>
        <v>1800</v>
      </c>
      <c r="I165" s="257"/>
      <c r="J165" s="260"/>
      <c r="K165" s="260"/>
      <c r="L165" s="260"/>
      <c r="M165" s="258" t="s">
        <v>204</v>
      </c>
      <c r="N165" s="256">
        <v>15</v>
      </c>
      <c r="O165" s="256">
        <v>2</v>
      </c>
      <c r="P165" s="256">
        <v>3</v>
      </c>
      <c r="Q165" s="256">
        <v>9</v>
      </c>
      <c r="R165" s="256">
        <v>2</v>
      </c>
      <c r="S165" s="259">
        <v>1</v>
      </c>
    </row>
    <row r="166" spans="1:19" s="72" customFormat="1" ht="27" customHeight="1" x14ac:dyDescent="0.35">
      <c r="A166" s="255" t="s">
        <v>207</v>
      </c>
      <c r="B166" s="1704"/>
      <c r="C166" s="1704"/>
      <c r="D166" s="1668"/>
      <c r="E166" s="72" t="s">
        <v>208</v>
      </c>
      <c r="F166" s="256">
        <v>50</v>
      </c>
      <c r="G166" s="257">
        <v>55</v>
      </c>
      <c r="H166" s="257">
        <f t="shared" si="8"/>
        <v>2750</v>
      </c>
      <c r="I166" s="260"/>
      <c r="J166" s="260"/>
      <c r="K166" s="260"/>
      <c r="L166" s="260"/>
      <c r="M166" s="258" t="s">
        <v>204</v>
      </c>
      <c r="N166" s="256">
        <v>15</v>
      </c>
      <c r="O166" s="256">
        <v>2</v>
      </c>
      <c r="P166" s="256">
        <v>3</v>
      </c>
      <c r="Q166" s="256">
        <v>9</v>
      </c>
      <c r="R166" s="256">
        <v>2</v>
      </c>
      <c r="S166" s="259">
        <v>1</v>
      </c>
    </row>
    <row r="167" spans="1:19" s="72" customFormat="1" ht="22.5" customHeight="1" x14ac:dyDescent="0.35">
      <c r="B167" s="1704"/>
      <c r="C167" s="1704"/>
      <c r="D167" s="1668"/>
      <c r="E167" s="255" t="s">
        <v>209</v>
      </c>
      <c r="F167" s="256">
        <v>8</v>
      </c>
      <c r="G167" s="257">
        <v>475</v>
      </c>
      <c r="H167" s="257">
        <f t="shared" si="8"/>
        <v>3800</v>
      </c>
      <c r="I167" s="260"/>
      <c r="J167" s="260"/>
      <c r="K167" s="260"/>
      <c r="L167" s="260"/>
      <c r="M167" s="258" t="s">
        <v>204</v>
      </c>
      <c r="N167" s="256">
        <v>15</v>
      </c>
      <c r="O167" s="256">
        <v>2</v>
      </c>
      <c r="P167" s="256">
        <v>3</v>
      </c>
      <c r="Q167" s="256">
        <v>9</v>
      </c>
      <c r="R167" s="256">
        <v>2</v>
      </c>
      <c r="S167" s="259">
        <v>1</v>
      </c>
    </row>
    <row r="168" spans="1:19" s="72" customFormat="1" ht="22.5" customHeight="1" x14ac:dyDescent="0.35">
      <c r="B168" s="1704"/>
      <c r="C168" s="1704"/>
      <c r="D168" s="1668"/>
      <c r="E168" s="255" t="s">
        <v>210</v>
      </c>
      <c r="F168" s="256">
        <v>58</v>
      </c>
      <c r="G168" s="257">
        <v>380</v>
      </c>
      <c r="H168" s="257">
        <f t="shared" si="8"/>
        <v>22040</v>
      </c>
      <c r="I168" s="260"/>
      <c r="J168" s="260"/>
      <c r="K168" s="260"/>
      <c r="L168" s="260"/>
      <c r="M168" s="258" t="s">
        <v>204</v>
      </c>
      <c r="N168" s="256">
        <v>15</v>
      </c>
      <c r="O168" s="256">
        <v>2</v>
      </c>
      <c r="P168" s="256">
        <v>3</v>
      </c>
      <c r="Q168" s="256">
        <v>9</v>
      </c>
      <c r="R168" s="256">
        <v>2</v>
      </c>
      <c r="S168" s="259">
        <v>1</v>
      </c>
    </row>
    <row r="169" spans="1:19" s="72" customFormat="1" ht="18.75" customHeight="1" x14ac:dyDescent="0.35">
      <c r="B169" s="1704"/>
      <c r="C169" s="1704"/>
      <c r="D169" s="1668"/>
      <c r="E169" s="255" t="s">
        <v>211</v>
      </c>
      <c r="F169" s="256">
        <v>100</v>
      </c>
      <c r="G169" s="257">
        <v>125</v>
      </c>
      <c r="H169" s="257">
        <f t="shared" si="8"/>
        <v>12500</v>
      </c>
      <c r="I169" s="260"/>
      <c r="J169" s="260"/>
      <c r="K169" s="260"/>
      <c r="L169" s="260"/>
      <c r="M169" s="258" t="s">
        <v>204</v>
      </c>
      <c r="N169" s="256">
        <v>15</v>
      </c>
      <c r="O169" s="256">
        <v>2</v>
      </c>
      <c r="P169" s="256">
        <v>3</v>
      </c>
      <c r="Q169" s="256">
        <v>9</v>
      </c>
      <c r="R169" s="256">
        <v>2</v>
      </c>
      <c r="S169" s="259">
        <v>1</v>
      </c>
    </row>
    <row r="170" spans="1:19" s="72" customFormat="1" ht="20.25" customHeight="1" x14ac:dyDescent="0.35">
      <c r="B170" s="1704"/>
      <c r="C170" s="1704"/>
      <c r="D170" s="1668"/>
      <c r="E170" s="255" t="s">
        <v>212</v>
      </c>
      <c r="F170" s="256">
        <v>200</v>
      </c>
      <c r="G170" s="257">
        <v>125</v>
      </c>
      <c r="H170" s="257">
        <f t="shared" si="8"/>
        <v>25000</v>
      </c>
      <c r="I170" s="260"/>
      <c r="J170" s="260"/>
      <c r="K170" s="260"/>
      <c r="L170" s="260"/>
      <c r="M170" s="258" t="s">
        <v>204</v>
      </c>
      <c r="N170" s="256">
        <v>15</v>
      </c>
      <c r="O170" s="256">
        <v>2</v>
      </c>
      <c r="P170" s="256">
        <v>3</v>
      </c>
      <c r="Q170" s="256">
        <v>9</v>
      </c>
      <c r="R170" s="256">
        <v>2</v>
      </c>
      <c r="S170" s="259">
        <v>1</v>
      </c>
    </row>
    <row r="171" spans="1:19" s="72" customFormat="1" ht="22.5" customHeight="1" x14ac:dyDescent="0.35">
      <c r="B171" s="1704"/>
      <c r="C171" s="1704"/>
      <c r="D171" s="1668"/>
      <c r="E171" s="255" t="s">
        <v>213</v>
      </c>
      <c r="F171" s="256">
        <v>75</v>
      </c>
      <c r="G171" s="257">
        <v>360</v>
      </c>
      <c r="H171" s="257">
        <f t="shared" si="8"/>
        <v>27000</v>
      </c>
      <c r="I171" s="260"/>
      <c r="J171" s="260"/>
      <c r="K171" s="260"/>
      <c r="L171" s="260"/>
      <c r="M171" s="258" t="s">
        <v>204</v>
      </c>
      <c r="N171" s="256">
        <v>15</v>
      </c>
      <c r="O171" s="256">
        <v>2</v>
      </c>
      <c r="P171" s="256">
        <v>3</v>
      </c>
      <c r="Q171" s="256">
        <v>9</v>
      </c>
      <c r="R171" s="256">
        <v>2</v>
      </c>
      <c r="S171" s="259">
        <v>1</v>
      </c>
    </row>
    <row r="172" spans="1:19" s="72" customFormat="1" ht="27.75" customHeight="1" x14ac:dyDescent="0.35">
      <c r="B172" s="1704"/>
      <c r="C172" s="1704"/>
      <c r="D172" s="1668"/>
      <c r="E172" s="255" t="s">
        <v>214</v>
      </c>
      <c r="F172" s="256">
        <v>100</v>
      </c>
      <c r="G172" s="257">
        <v>25</v>
      </c>
      <c r="H172" s="257">
        <f t="shared" si="8"/>
        <v>2500</v>
      </c>
      <c r="I172" s="260"/>
      <c r="J172" s="260"/>
      <c r="K172" s="260"/>
      <c r="L172" s="260"/>
      <c r="M172" s="258" t="s">
        <v>204</v>
      </c>
      <c r="N172" s="256">
        <v>15</v>
      </c>
      <c r="O172" s="256">
        <v>2</v>
      </c>
      <c r="P172" s="256">
        <v>3</v>
      </c>
      <c r="Q172" s="256">
        <v>9</v>
      </c>
      <c r="R172" s="256">
        <v>2</v>
      </c>
      <c r="S172" s="259">
        <v>1</v>
      </c>
    </row>
    <row r="173" spans="1:19" s="72" customFormat="1" ht="24" customHeight="1" x14ac:dyDescent="0.35">
      <c r="B173" s="1704"/>
      <c r="C173" s="1704"/>
      <c r="D173" s="1668"/>
      <c r="E173" s="255" t="s">
        <v>215</v>
      </c>
      <c r="F173" s="256">
        <v>10</v>
      </c>
      <c r="G173" s="257">
        <v>125</v>
      </c>
      <c r="H173" s="257">
        <f t="shared" si="8"/>
        <v>1250</v>
      </c>
      <c r="I173" s="260"/>
      <c r="J173" s="260"/>
      <c r="K173" s="260"/>
      <c r="L173" s="260"/>
      <c r="M173" s="258" t="s">
        <v>204</v>
      </c>
      <c r="N173" s="256">
        <v>15</v>
      </c>
      <c r="O173" s="256">
        <v>2</v>
      </c>
      <c r="P173" s="256">
        <v>3</v>
      </c>
      <c r="Q173" s="256">
        <v>9</v>
      </c>
      <c r="R173" s="256">
        <v>2</v>
      </c>
      <c r="S173" s="259">
        <v>1</v>
      </c>
    </row>
    <row r="174" spans="1:19" s="72" customFormat="1" ht="19.5" customHeight="1" x14ac:dyDescent="0.35">
      <c r="B174" s="1704"/>
      <c r="C174" s="1704"/>
      <c r="D174" s="1668"/>
      <c r="E174" s="255" t="s">
        <v>216</v>
      </c>
      <c r="F174" s="256">
        <v>10</v>
      </c>
      <c r="G174" s="257">
        <v>125</v>
      </c>
      <c r="H174" s="257">
        <f t="shared" si="8"/>
        <v>1250</v>
      </c>
      <c r="I174" s="260"/>
      <c r="J174" s="260"/>
      <c r="K174" s="260"/>
      <c r="L174" s="260"/>
      <c r="M174" s="258" t="s">
        <v>204</v>
      </c>
      <c r="N174" s="256">
        <v>15</v>
      </c>
      <c r="O174" s="256">
        <v>2</v>
      </c>
      <c r="P174" s="256">
        <v>3</v>
      </c>
      <c r="Q174" s="256">
        <v>9</v>
      </c>
      <c r="R174" s="256">
        <v>2</v>
      </c>
      <c r="S174" s="259">
        <v>1</v>
      </c>
    </row>
    <row r="175" spans="1:19" s="72" customFormat="1" ht="27.75" customHeight="1" x14ac:dyDescent="0.35">
      <c r="B175" s="1704"/>
      <c r="C175" s="1704"/>
      <c r="D175" s="1668"/>
      <c r="E175" s="255" t="s">
        <v>217</v>
      </c>
      <c r="F175" s="261">
        <v>20</v>
      </c>
      <c r="G175" s="257">
        <v>350</v>
      </c>
      <c r="H175" s="257">
        <f t="shared" si="8"/>
        <v>7000</v>
      </c>
      <c r="I175" s="260"/>
      <c r="J175" s="260"/>
      <c r="K175" s="260"/>
      <c r="L175" s="260"/>
      <c r="M175" s="258" t="s">
        <v>204</v>
      </c>
      <c r="N175" s="256">
        <v>15</v>
      </c>
      <c r="O175" s="256">
        <v>2</v>
      </c>
      <c r="P175" s="256">
        <v>2</v>
      </c>
      <c r="Q175" s="256">
        <v>3</v>
      </c>
      <c r="R175" s="256">
        <v>3</v>
      </c>
      <c r="S175" s="259">
        <v>2</v>
      </c>
    </row>
    <row r="176" spans="1:19" s="72" customFormat="1" ht="27.75" customHeight="1" x14ac:dyDescent="0.35">
      <c r="B176" s="1704"/>
      <c r="C176" s="1704"/>
      <c r="D176" s="1668"/>
      <c r="E176" s="262" t="s">
        <v>218</v>
      </c>
      <c r="F176" s="263">
        <v>150</v>
      </c>
      <c r="G176" s="264">
        <v>175</v>
      </c>
      <c r="H176" s="257">
        <f t="shared" si="8"/>
        <v>26250</v>
      </c>
      <c r="I176" s="260"/>
      <c r="J176" s="260"/>
      <c r="K176" s="260"/>
      <c r="L176" s="260"/>
      <c r="M176" s="258" t="s">
        <v>204</v>
      </c>
      <c r="N176" s="256">
        <v>15</v>
      </c>
      <c r="O176" s="256">
        <v>2</v>
      </c>
      <c r="P176" s="265">
        <v>3</v>
      </c>
      <c r="Q176" s="265">
        <v>9</v>
      </c>
      <c r="R176" s="265">
        <v>1</v>
      </c>
      <c r="S176" s="266">
        <v>1</v>
      </c>
    </row>
    <row r="177" spans="2:19" s="72" customFormat="1" ht="54.75" customHeight="1" x14ac:dyDescent="0.35">
      <c r="B177" s="1704"/>
      <c r="C177" s="1704"/>
      <c r="D177" s="1668"/>
      <c r="E177" s="267" t="s">
        <v>219</v>
      </c>
      <c r="F177" s="268">
        <v>120</v>
      </c>
      <c r="G177" s="269">
        <v>175</v>
      </c>
      <c r="H177" s="257">
        <f t="shared" si="8"/>
        <v>21000</v>
      </c>
      <c r="I177" s="260"/>
      <c r="J177" s="260"/>
      <c r="K177" s="260"/>
      <c r="L177" s="260"/>
      <c r="M177" s="258" t="s">
        <v>204</v>
      </c>
      <c r="N177" s="256">
        <v>15</v>
      </c>
      <c r="O177" s="256">
        <v>2</v>
      </c>
      <c r="P177" s="270">
        <v>3</v>
      </c>
      <c r="Q177" s="270">
        <v>9</v>
      </c>
      <c r="R177" s="270">
        <v>2</v>
      </c>
      <c r="S177" s="270">
        <v>1</v>
      </c>
    </row>
    <row r="178" spans="2:19" s="72" customFormat="1" ht="51" customHeight="1" x14ac:dyDescent="0.35">
      <c r="B178" s="1704"/>
      <c r="C178" s="1704"/>
      <c r="D178" s="1668"/>
      <c r="E178" s="267" t="s">
        <v>220</v>
      </c>
      <c r="F178" s="268">
        <v>3000</v>
      </c>
      <c r="G178" s="269">
        <v>32</v>
      </c>
      <c r="H178" s="257">
        <f>+G178*F178</f>
        <v>96000</v>
      </c>
      <c r="I178" s="260"/>
      <c r="J178" s="260"/>
      <c r="K178" s="260"/>
      <c r="L178" s="260"/>
      <c r="M178" s="258" t="s">
        <v>204</v>
      </c>
      <c r="N178" s="256">
        <v>15</v>
      </c>
      <c r="O178" s="256">
        <v>2</v>
      </c>
      <c r="P178" s="270">
        <v>2</v>
      </c>
      <c r="Q178" s="270">
        <v>2</v>
      </c>
      <c r="R178" s="270">
        <v>2</v>
      </c>
      <c r="S178" s="270">
        <v>1</v>
      </c>
    </row>
    <row r="179" spans="2:19" s="72" customFormat="1" ht="66" customHeight="1" x14ac:dyDescent="0.35">
      <c r="B179" s="1704"/>
      <c r="C179" s="1704"/>
      <c r="D179" s="1668"/>
      <c r="E179" s="267" t="s">
        <v>221</v>
      </c>
      <c r="F179" s="268">
        <v>3000</v>
      </c>
      <c r="G179" s="269">
        <v>32</v>
      </c>
      <c r="H179" s="257">
        <f t="shared" si="8"/>
        <v>96000</v>
      </c>
      <c r="I179" s="260"/>
      <c r="J179" s="260"/>
      <c r="K179" s="260"/>
      <c r="L179" s="260"/>
      <c r="M179" s="271" t="s">
        <v>204</v>
      </c>
      <c r="N179" s="256">
        <v>15</v>
      </c>
      <c r="O179" s="256">
        <v>2</v>
      </c>
      <c r="P179" s="270">
        <v>2</v>
      </c>
      <c r="Q179" s="270">
        <v>2</v>
      </c>
      <c r="R179" s="270">
        <v>2</v>
      </c>
      <c r="S179" s="270">
        <v>1</v>
      </c>
    </row>
    <row r="180" spans="2:19" s="72" customFormat="1" ht="43.5" customHeight="1" x14ac:dyDescent="0.35">
      <c r="B180" s="1704"/>
      <c r="C180" s="1704"/>
      <c r="D180" s="1668"/>
      <c r="E180" s="267" t="s">
        <v>222</v>
      </c>
      <c r="F180" s="268">
        <v>3000</v>
      </c>
      <c r="G180" s="269">
        <v>32</v>
      </c>
      <c r="H180" s="257">
        <f t="shared" si="8"/>
        <v>96000</v>
      </c>
      <c r="I180" s="260"/>
      <c r="J180" s="260"/>
      <c r="K180" s="260"/>
      <c r="L180" s="260"/>
      <c r="M180" s="271" t="s">
        <v>204</v>
      </c>
      <c r="N180" s="256">
        <v>15</v>
      </c>
      <c r="O180" s="256">
        <v>2</v>
      </c>
      <c r="P180" s="270">
        <v>2</v>
      </c>
      <c r="Q180" s="270">
        <v>2</v>
      </c>
      <c r="R180" s="270">
        <v>2</v>
      </c>
      <c r="S180" s="270">
        <v>1</v>
      </c>
    </row>
    <row r="181" spans="2:19" s="72" customFormat="1" ht="34.5" customHeight="1" x14ac:dyDescent="0.35">
      <c r="B181" s="1704"/>
      <c r="C181" s="1704"/>
      <c r="D181" s="1668"/>
      <c r="E181" s="267" t="s">
        <v>223</v>
      </c>
      <c r="F181" s="268">
        <v>3000</v>
      </c>
      <c r="G181" s="269">
        <v>32</v>
      </c>
      <c r="H181" s="257">
        <f t="shared" si="8"/>
        <v>96000</v>
      </c>
      <c r="I181" s="260"/>
      <c r="J181" s="260"/>
      <c r="K181" s="260"/>
      <c r="L181" s="260"/>
      <c r="M181" s="271" t="s">
        <v>204</v>
      </c>
      <c r="N181" s="256">
        <v>15</v>
      </c>
      <c r="O181" s="256">
        <v>2</v>
      </c>
      <c r="P181" s="270">
        <v>2</v>
      </c>
      <c r="Q181" s="270">
        <v>2</v>
      </c>
      <c r="R181" s="270">
        <v>2</v>
      </c>
      <c r="S181" s="270">
        <v>1</v>
      </c>
    </row>
    <row r="182" spans="2:19" s="72" customFormat="1" ht="43.5" customHeight="1" x14ac:dyDescent="0.35">
      <c r="B182" s="1704"/>
      <c r="C182" s="1704"/>
      <c r="D182" s="1668"/>
      <c r="E182" s="267" t="s">
        <v>224</v>
      </c>
      <c r="F182" s="268">
        <v>3000</v>
      </c>
      <c r="G182" s="269">
        <v>32</v>
      </c>
      <c r="H182" s="257">
        <f t="shared" si="8"/>
        <v>96000</v>
      </c>
      <c r="I182" s="260"/>
      <c r="J182" s="260"/>
      <c r="K182" s="260"/>
      <c r="L182" s="260"/>
      <c r="M182" s="271" t="s">
        <v>204</v>
      </c>
      <c r="N182" s="256">
        <v>15</v>
      </c>
      <c r="O182" s="256">
        <v>2</v>
      </c>
      <c r="P182" s="270">
        <v>2</v>
      </c>
      <c r="Q182" s="270">
        <v>2</v>
      </c>
      <c r="R182" s="270">
        <v>2</v>
      </c>
      <c r="S182" s="270">
        <v>1</v>
      </c>
    </row>
    <row r="183" spans="2:19" s="72" customFormat="1" ht="20.25" customHeight="1" x14ac:dyDescent="0.35">
      <c r="B183" s="1704"/>
      <c r="C183" s="1704"/>
      <c r="D183" s="1668"/>
      <c r="E183" s="255" t="s">
        <v>225</v>
      </c>
      <c r="F183" s="272">
        <v>1</v>
      </c>
      <c r="G183" s="269">
        <v>150000</v>
      </c>
      <c r="H183" s="257">
        <f t="shared" si="8"/>
        <v>150000</v>
      </c>
      <c r="I183" s="260"/>
      <c r="J183" s="260"/>
      <c r="K183" s="260"/>
      <c r="L183" s="260"/>
      <c r="M183" s="271" t="s">
        <v>204</v>
      </c>
      <c r="N183" s="256">
        <v>15</v>
      </c>
      <c r="O183" s="256">
        <v>2</v>
      </c>
      <c r="P183" s="270">
        <v>2</v>
      </c>
      <c r="Q183" s="270">
        <v>7</v>
      </c>
      <c r="R183" s="270">
        <v>1</v>
      </c>
      <c r="S183" s="270">
        <v>5</v>
      </c>
    </row>
    <row r="184" spans="2:19" s="72" customFormat="1" ht="47.25" customHeight="1" x14ac:dyDescent="0.35">
      <c r="B184" s="1704"/>
      <c r="C184" s="1704"/>
      <c r="D184" s="1668"/>
      <c r="E184" s="267" t="s">
        <v>226</v>
      </c>
      <c r="F184" s="268">
        <v>600</v>
      </c>
      <c r="G184" s="269">
        <v>75</v>
      </c>
      <c r="H184" s="257">
        <f t="shared" si="8"/>
        <v>45000</v>
      </c>
      <c r="I184" s="273"/>
      <c r="J184" s="273"/>
      <c r="K184" s="273"/>
      <c r="L184" s="273"/>
      <c r="M184" s="271" t="s">
        <v>204</v>
      </c>
      <c r="N184" s="256">
        <v>15</v>
      </c>
      <c r="O184" s="256">
        <v>2</v>
      </c>
      <c r="P184" s="270">
        <v>3</v>
      </c>
      <c r="Q184" s="270">
        <v>9</v>
      </c>
      <c r="R184" s="270">
        <v>2</v>
      </c>
      <c r="S184" s="270">
        <v>1</v>
      </c>
    </row>
    <row r="185" spans="2:19" s="72" customFormat="1" ht="25.5" customHeight="1" x14ac:dyDescent="0.35">
      <c r="B185" s="1704"/>
      <c r="C185" s="1704"/>
      <c r="D185" s="1668"/>
      <c r="E185" s="72" t="s">
        <v>227</v>
      </c>
      <c r="F185" s="268">
        <v>2160</v>
      </c>
      <c r="G185" s="269">
        <v>250</v>
      </c>
      <c r="H185" s="257">
        <f t="shared" si="8"/>
        <v>540000</v>
      </c>
      <c r="I185" s="273"/>
      <c r="J185" s="273"/>
      <c r="K185" s="273"/>
      <c r="L185" s="273"/>
      <c r="M185" s="271" t="s">
        <v>204</v>
      </c>
      <c r="N185" s="270">
        <v>15</v>
      </c>
      <c r="O185" s="270">
        <v>2</v>
      </c>
      <c r="P185" s="270">
        <v>3</v>
      </c>
      <c r="Q185" s="270">
        <v>7</v>
      </c>
      <c r="R185" s="270">
        <v>1</v>
      </c>
      <c r="S185" s="270">
        <v>2</v>
      </c>
    </row>
    <row r="186" spans="2:19" s="72" customFormat="1" ht="22.5" customHeight="1" x14ac:dyDescent="0.35">
      <c r="B186" s="1704"/>
      <c r="C186" s="1704"/>
      <c r="D186" s="1668"/>
      <c r="E186" s="274" t="s">
        <v>228</v>
      </c>
      <c r="F186" s="275">
        <v>100</v>
      </c>
      <c r="G186" s="269">
        <v>250</v>
      </c>
      <c r="H186" s="257">
        <f t="shared" si="8"/>
        <v>25000</v>
      </c>
      <c r="I186" s="276"/>
      <c r="J186" s="276"/>
      <c r="K186" s="276"/>
      <c r="L186" s="276"/>
      <c r="M186" s="271" t="s">
        <v>204</v>
      </c>
      <c r="N186" s="270">
        <v>15</v>
      </c>
      <c r="O186" s="270">
        <v>2</v>
      </c>
      <c r="P186" s="270">
        <v>3</v>
      </c>
      <c r="Q186" s="270">
        <v>7</v>
      </c>
      <c r="R186" s="270">
        <v>1</v>
      </c>
      <c r="S186" s="270">
        <v>2</v>
      </c>
    </row>
    <row r="187" spans="2:19" s="72" customFormat="1" ht="27.75" customHeight="1" x14ac:dyDescent="0.35">
      <c r="B187" s="1705"/>
      <c r="C187" s="1705"/>
      <c r="D187" s="1706"/>
      <c r="E187" s="72" t="s">
        <v>229</v>
      </c>
      <c r="F187" s="277">
        <v>192</v>
      </c>
      <c r="G187" s="278">
        <v>250</v>
      </c>
      <c r="H187" s="257">
        <f t="shared" si="8"/>
        <v>48000</v>
      </c>
      <c r="I187" s="279"/>
      <c r="J187" s="280"/>
      <c r="K187" s="280"/>
      <c r="L187" s="273"/>
      <c r="M187" s="271" t="s">
        <v>204</v>
      </c>
      <c r="N187" s="270">
        <v>15</v>
      </c>
      <c r="O187" s="270">
        <v>2</v>
      </c>
      <c r="P187" s="270">
        <v>3</v>
      </c>
      <c r="Q187" s="270">
        <v>7</v>
      </c>
      <c r="R187" s="270">
        <v>1</v>
      </c>
      <c r="S187" s="270">
        <v>2</v>
      </c>
    </row>
    <row r="188" spans="2:19" s="72" customFormat="1" ht="25.5" customHeight="1" x14ac:dyDescent="0.35">
      <c r="B188" s="1707" t="s">
        <v>230</v>
      </c>
      <c r="C188" s="1707"/>
      <c r="D188" s="1707"/>
      <c r="E188" s="1707"/>
      <c r="F188" s="1707">
        <v>20</v>
      </c>
      <c r="G188" s="1707"/>
      <c r="H188" s="1707"/>
      <c r="I188" s="1707"/>
      <c r="J188" s="1707"/>
      <c r="K188" s="1707"/>
      <c r="L188" s="1707"/>
      <c r="M188" s="1707"/>
      <c r="N188" s="1707"/>
      <c r="O188" s="1707"/>
      <c r="P188" s="1707"/>
      <c r="Q188" s="1707"/>
      <c r="R188" s="1707"/>
      <c r="S188" s="1707"/>
    </row>
    <row r="189" spans="2:19" s="72" customFormat="1" ht="29.25" customHeight="1" x14ac:dyDescent="0.35">
      <c r="B189" s="1708" t="s">
        <v>184</v>
      </c>
      <c r="C189" s="1709" t="s">
        <v>185</v>
      </c>
      <c r="D189" s="1709"/>
      <c r="E189" s="1710" t="s">
        <v>186</v>
      </c>
      <c r="F189" s="1711" t="s">
        <v>187</v>
      </c>
      <c r="G189" s="1711" t="s">
        <v>188</v>
      </c>
      <c r="H189" s="1711" t="s">
        <v>189</v>
      </c>
      <c r="I189" s="1712" t="s">
        <v>190</v>
      </c>
      <c r="J189" s="1713"/>
      <c r="K189" s="1713"/>
      <c r="L189" s="1714"/>
      <c r="M189" s="1709" t="s">
        <v>17</v>
      </c>
      <c r="N189" s="1709" t="s">
        <v>18</v>
      </c>
      <c r="O189" s="1709"/>
      <c r="P189" s="1709"/>
      <c r="Q189" s="1709"/>
      <c r="R189" s="1709"/>
      <c r="S189" s="1715"/>
    </row>
    <row r="190" spans="2:19" s="72" customFormat="1" ht="23.25" x14ac:dyDescent="0.35">
      <c r="B190" s="1621"/>
      <c r="C190" s="1622"/>
      <c r="D190" s="1622"/>
      <c r="E190" s="1625"/>
      <c r="F190" s="1656"/>
      <c r="G190" s="1656"/>
      <c r="H190" s="1656"/>
      <c r="I190" s="240" t="s">
        <v>19</v>
      </c>
      <c r="J190" s="240" t="s">
        <v>20</v>
      </c>
      <c r="K190" s="240" t="s">
        <v>21</v>
      </c>
      <c r="L190" s="240" t="s">
        <v>22</v>
      </c>
      <c r="M190" s="1622"/>
      <c r="N190" s="1622"/>
      <c r="O190" s="1622"/>
      <c r="P190" s="1622"/>
      <c r="Q190" s="1622"/>
      <c r="R190" s="1622"/>
      <c r="S190" s="1661"/>
    </row>
    <row r="191" spans="2:19" s="72" customFormat="1" ht="88.5" customHeight="1" thickBot="1" x14ac:dyDescent="0.4">
      <c r="B191" s="281" t="s">
        <v>231</v>
      </c>
      <c r="C191" s="1679" t="s">
        <v>232</v>
      </c>
      <c r="D191" s="1680"/>
      <c r="E191" s="245" t="s">
        <v>233</v>
      </c>
      <c r="F191" s="282" t="s">
        <v>234</v>
      </c>
      <c r="G191" s="245">
        <v>700</v>
      </c>
      <c r="H191" s="245">
        <v>150</v>
      </c>
      <c r="I191" s="246"/>
      <c r="J191" s="246"/>
      <c r="K191" s="246"/>
      <c r="L191" s="245"/>
      <c r="M191" s="247"/>
      <c r="N191" s="1663"/>
      <c r="O191" s="1663"/>
      <c r="P191" s="1663"/>
      <c r="Q191" s="1663"/>
      <c r="R191" s="1663"/>
      <c r="S191" s="1664"/>
    </row>
    <row r="192" spans="2:19" s="72" customFormat="1" ht="21.75" customHeight="1" thickTop="1" x14ac:dyDescent="0.35">
      <c r="B192" s="1681" t="s">
        <v>194</v>
      </c>
      <c r="C192" s="1682"/>
      <c r="D192" s="1682"/>
      <c r="E192" s="1682"/>
      <c r="F192" s="1682"/>
      <c r="G192" s="1682"/>
      <c r="H192" s="1682"/>
      <c r="I192" s="1682"/>
      <c r="J192" s="1682"/>
      <c r="K192" s="1682"/>
      <c r="L192" s="1682"/>
      <c r="M192" s="1682"/>
      <c r="N192" s="1682"/>
      <c r="O192" s="1682"/>
      <c r="P192" s="1682"/>
      <c r="Q192" s="1682"/>
      <c r="R192" s="1682"/>
      <c r="S192" s="1683"/>
    </row>
    <row r="193" spans="2:20" s="72" customFormat="1" ht="27" x14ac:dyDescent="0.35">
      <c r="B193" s="1649" t="s">
        <v>195</v>
      </c>
      <c r="C193" s="1650"/>
      <c r="D193" s="1625" t="s">
        <v>196</v>
      </c>
      <c r="E193" s="1684" t="s">
        <v>31</v>
      </c>
      <c r="F193" s="1684"/>
      <c r="G193" s="1684"/>
      <c r="H193" s="1684"/>
      <c r="I193" s="1631" t="s">
        <v>197</v>
      </c>
      <c r="J193" s="1631"/>
      <c r="K193" s="1631"/>
      <c r="L193" s="1631"/>
      <c r="M193" s="1630" t="s">
        <v>198</v>
      </c>
      <c r="N193" s="1631" t="s">
        <v>199</v>
      </c>
      <c r="O193" s="1631"/>
      <c r="P193" s="1631"/>
      <c r="Q193" s="1631"/>
      <c r="R193" s="1631"/>
      <c r="S193" s="1632"/>
    </row>
    <row r="194" spans="2:20" s="72" customFormat="1" ht="71.25" x14ac:dyDescent="0.35">
      <c r="B194" s="1651"/>
      <c r="C194" s="1652"/>
      <c r="D194" s="1625"/>
      <c r="E194" s="283" t="s">
        <v>200</v>
      </c>
      <c r="F194" s="240" t="s">
        <v>36</v>
      </c>
      <c r="G194" s="251" t="s">
        <v>201</v>
      </c>
      <c r="H194" s="251" t="s">
        <v>38</v>
      </c>
      <c r="I194" s="240" t="s">
        <v>19</v>
      </c>
      <c r="J194" s="240" t="s">
        <v>20</v>
      </c>
      <c r="K194" s="240" t="s">
        <v>21</v>
      </c>
      <c r="L194" s="240" t="s">
        <v>22</v>
      </c>
      <c r="M194" s="1654"/>
      <c r="N194" s="252" t="s">
        <v>40</v>
      </c>
      <c r="O194" s="252" t="s">
        <v>41</v>
      </c>
      <c r="P194" s="252" t="s">
        <v>42</v>
      </c>
      <c r="Q194" s="252" t="s">
        <v>43</v>
      </c>
      <c r="R194" s="252" t="s">
        <v>44</v>
      </c>
      <c r="S194" s="253" t="s">
        <v>45</v>
      </c>
    </row>
    <row r="195" spans="2:20" s="284" customFormat="1" ht="26.25" x14ac:dyDescent="0.4">
      <c r="B195" s="1685" t="s">
        <v>235</v>
      </c>
      <c r="C195" s="1686"/>
      <c r="D195" s="1691">
        <f>SUM(H195:H206)</f>
        <v>1039750</v>
      </c>
      <c r="E195" s="285" t="s">
        <v>236</v>
      </c>
      <c r="F195" s="286">
        <v>300</v>
      </c>
      <c r="G195" s="287">
        <v>1200</v>
      </c>
      <c r="H195" s="288">
        <f>+G195*F195</f>
        <v>360000</v>
      </c>
      <c r="I195" s="289"/>
      <c r="J195" s="289"/>
      <c r="K195" s="289"/>
      <c r="L195" s="289"/>
      <c r="M195" s="1695" t="s">
        <v>204</v>
      </c>
      <c r="N195" s="289">
        <v>15</v>
      </c>
      <c r="O195" s="289">
        <v>2</v>
      </c>
      <c r="P195" s="289">
        <v>3</v>
      </c>
      <c r="Q195" s="289">
        <v>1</v>
      </c>
      <c r="R195" s="289">
        <v>1</v>
      </c>
      <c r="S195" s="290">
        <v>1</v>
      </c>
      <c r="T195" s="291"/>
    </row>
    <row r="196" spans="2:20" s="284" customFormat="1" ht="26.25" x14ac:dyDescent="0.4">
      <c r="B196" s="1687"/>
      <c r="C196" s="1688"/>
      <c r="D196" s="1692"/>
      <c r="E196" s="292" t="s">
        <v>237</v>
      </c>
      <c r="F196" s="286">
        <v>5</v>
      </c>
      <c r="G196" s="287">
        <v>16000</v>
      </c>
      <c r="H196" s="288">
        <f t="shared" ref="H196:H206" si="9">+G196*F196</f>
        <v>80000</v>
      </c>
      <c r="I196" s="293"/>
      <c r="J196" s="293"/>
      <c r="K196" s="293"/>
      <c r="L196" s="293"/>
      <c r="M196" s="1696"/>
      <c r="N196" s="289">
        <v>15</v>
      </c>
      <c r="O196" s="289">
        <v>2</v>
      </c>
      <c r="P196" s="289">
        <v>2</v>
      </c>
      <c r="Q196" s="289">
        <v>8</v>
      </c>
      <c r="R196" s="289">
        <v>7</v>
      </c>
      <c r="S196" s="290">
        <v>4</v>
      </c>
      <c r="T196" s="291"/>
    </row>
    <row r="197" spans="2:20" s="284" customFormat="1" ht="26.25" x14ac:dyDescent="0.4">
      <c r="B197" s="1687"/>
      <c r="C197" s="1688"/>
      <c r="D197" s="1693"/>
      <c r="E197" s="294" t="s">
        <v>238</v>
      </c>
      <c r="F197" s="295">
        <v>10</v>
      </c>
      <c r="G197" s="287">
        <v>1800</v>
      </c>
      <c r="H197" s="288">
        <f t="shared" si="9"/>
        <v>18000</v>
      </c>
      <c r="I197" s="293"/>
      <c r="J197" s="293"/>
      <c r="K197" s="293"/>
      <c r="L197" s="293"/>
      <c r="M197" s="1696"/>
      <c r="N197" s="289">
        <v>15</v>
      </c>
      <c r="O197" s="289">
        <v>2</v>
      </c>
      <c r="P197" s="289">
        <v>2</v>
      </c>
      <c r="Q197" s="289">
        <v>3</v>
      </c>
      <c r="R197" s="289">
        <v>1</v>
      </c>
      <c r="S197" s="290">
        <v>1</v>
      </c>
      <c r="T197" s="291"/>
    </row>
    <row r="198" spans="2:20" s="284" customFormat="1" ht="26.25" x14ac:dyDescent="0.4">
      <c r="B198" s="1687"/>
      <c r="C198" s="1688"/>
      <c r="D198" s="1693"/>
      <c r="E198" s="294" t="s">
        <v>239</v>
      </c>
      <c r="F198" s="295">
        <v>5</v>
      </c>
      <c r="G198" s="288">
        <v>1250</v>
      </c>
      <c r="H198" s="288">
        <f t="shared" si="9"/>
        <v>6250</v>
      </c>
      <c r="I198" s="293"/>
      <c r="J198" s="293"/>
      <c r="K198" s="293"/>
      <c r="L198" s="293"/>
      <c r="M198" s="1696"/>
      <c r="N198" s="289">
        <v>15</v>
      </c>
      <c r="O198" s="289">
        <v>2</v>
      </c>
      <c r="P198" s="289">
        <v>2</v>
      </c>
      <c r="Q198" s="289">
        <v>3</v>
      </c>
      <c r="R198" s="289">
        <v>1</v>
      </c>
      <c r="S198" s="290">
        <v>1</v>
      </c>
      <c r="T198" s="291"/>
    </row>
    <row r="199" spans="2:20" s="284" customFormat="1" ht="26.25" x14ac:dyDescent="0.4">
      <c r="B199" s="1687"/>
      <c r="C199" s="1688"/>
      <c r="D199" s="1692"/>
      <c r="E199" s="294" t="s">
        <v>240</v>
      </c>
      <c r="F199" s="295">
        <v>150</v>
      </c>
      <c r="G199" s="288">
        <v>225</v>
      </c>
      <c r="H199" s="288">
        <f t="shared" si="9"/>
        <v>33750</v>
      </c>
      <c r="I199" s="293"/>
      <c r="J199" s="293"/>
      <c r="K199" s="293"/>
      <c r="L199" s="293"/>
      <c r="M199" s="1696"/>
      <c r="N199" s="289">
        <v>15</v>
      </c>
      <c r="O199" s="289">
        <v>2</v>
      </c>
      <c r="P199" s="289">
        <v>3</v>
      </c>
      <c r="Q199" s="289">
        <v>9</v>
      </c>
      <c r="R199" s="289">
        <v>2</v>
      </c>
      <c r="S199" s="290">
        <v>1</v>
      </c>
      <c r="T199" s="291"/>
    </row>
    <row r="200" spans="2:20" s="284" customFormat="1" ht="26.25" x14ac:dyDescent="0.4">
      <c r="B200" s="1687"/>
      <c r="C200" s="1688"/>
      <c r="D200" s="1692"/>
      <c r="E200" s="294"/>
      <c r="F200" s="295"/>
      <c r="G200" s="288"/>
      <c r="H200" s="288">
        <f t="shared" si="9"/>
        <v>0</v>
      </c>
      <c r="I200" s="293"/>
      <c r="J200" s="293"/>
      <c r="K200" s="293"/>
      <c r="L200" s="293"/>
      <c r="M200" s="1696"/>
      <c r="N200" s="289">
        <v>15</v>
      </c>
      <c r="O200" s="289">
        <v>2</v>
      </c>
      <c r="P200" s="289"/>
      <c r="Q200" s="289"/>
      <c r="R200" s="289"/>
      <c r="S200" s="290"/>
      <c r="T200" s="291"/>
    </row>
    <row r="201" spans="2:20" s="284" customFormat="1" ht="26.25" x14ac:dyDescent="0.4">
      <c r="B201" s="1687"/>
      <c r="C201" s="1688"/>
      <c r="D201" s="1692"/>
      <c r="E201" s="285" t="s">
        <v>236</v>
      </c>
      <c r="F201" s="286">
        <v>300</v>
      </c>
      <c r="G201" s="288">
        <v>1200</v>
      </c>
      <c r="H201" s="288">
        <f t="shared" si="9"/>
        <v>360000</v>
      </c>
      <c r="I201" s="293"/>
      <c r="J201" s="293"/>
      <c r="K201" s="293"/>
      <c r="L201" s="293"/>
      <c r="M201" s="1696"/>
      <c r="N201" s="289">
        <v>15</v>
      </c>
      <c r="O201" s="289">
        <v>2</v>
      </c>
      <c r="P201" s="289">
        <v>3</v>
      </c>
      <c r="Q201" s="289">
        <v>1</v>
      </c>
      <c r="R201" s="289">
        <v>1</v>
      </c>
      <c r="S201" s="290">
        <v>1</v>
      </c>
      <c r="T201" s="291"/>
    </row>
    <row r="202" spans="2:20" s="284" customFormat="1" ht="26.25" x14ac:dyDescent="0.4">
      <c r="B202" s="1687"/>
      <c r="C202" s="1688"/>
      <c r="D202" s="1692"/>
      <c r="E202" s="292" t="s">
        <v>237</v>
      </c>
      <c r="F202" s="286">
        <v>5</v>
      </c>
      <c r="G202" s="288">
        <v>16000</v>
      </c>
      <c r="H202" s="288">
        <f t="shared" si="9"/>
        <v>80000</v>
      </c>
      <c r="I202" s="293"/>
      <c r="J202" s="293"/>
      <c r="K202" s="293"/>
      <c r="L202" s="293"/>
      <c r="M202" s="1696"/>
      <c r="N202" s="289">
        <v>15</v>
      </c>
      <c r="O202" s="289">
        <v>2</v>
      </c>
      <c r="P202" s="289">
        <v>2</v>
      </c>
      <c r="Q202" s="289">
        <v>8</v>
      </c>
      <c r="R202" s="289">
        <v>7</v>
      </c>
      <c r="S202" s="290">
        <v>4</v>
      </c>
      <c r="T202" s="291"/>
    </row>
    <row r="203" spans="2:20" s="284" customFormat="1" ht="37.5" customHeight="1" x14ac:dyDescent="0.4">
      <c r="B203" s="1687"/>
      <c r="C203" s="1688"/>
      <c r="D203" s="1693"/>
      <c r="E203" s="294" t="s">
        <v>238</v>
      </c>
      <c r="F203" s="295">
        <v>10</v>
      </c>
      <c r="G203" s="288">
        <v>1800</v>
      </c>
      <c r="H203" s="288">
        <f t="shared" si="9"/>
        <v>18000</v>
      </c>
      <c r="I203" s="296"/>
      <c r="J203" s="296"/>
      <c r="K203" s="296"/>
      <c r="L203" s="296"/>
      <c r="M203" s="1696"/>
      <c r="N203" s="297">
        <v>15</v>
      </c>
      <c r="O203" s="297">
        <v>2</v>
      </c>
      <c r="P203" s="297">
        <v>2</v>
      </c>
      <c r="Q203" s="297">
        <v>3</v>
      </c>
      <c r="R203" s="297">
        <v>1</v>
      </c>
      <c r="S203" s="298">
        <v>1</v>
      </c>
    </row>
    <row r="204" spans="2:20" s="284" customFormat="1" ht="32.25" customHeight="1" x14ac:dyDescent="0.4">
      <c r="B204" s="1687"/>
      <c r="C204" s="1688"/>
      <c r="D204" s="1693"/>
      <c r="E204" s="294" t="s">
        <v>239</v>
      </c>
      <c r="F204" s="295">
        <v>5</v>
      </c>
      <c r="G204" s="288">
        <v>1250</v>
      </c>
      <c r="H204" s="288">
        <f t="shared" si="9"/>
        <v>6250</v>
      </c>
      <c r="I204" s="293"/>
      <c r="J204" s="293"/>
      <c r="K204" s="293"/>
      <c r="L204" s="293"/>
      <c r="M204" s="1696"/>
      <c r="N204" s="297">
        <v>15</v>
      </c>
      <c r="O204" s="297">
        <v>2</v>
      </c>
      <c r="P204" s="297">
        <v>2</v>
      </c>
      <c r="Q204" s="297">
        <v>3</v>
      </c>
      <c r="R204" s="297">
        <v>1</v>
      </c>
      <c r="S204" s="298">
        <v>1</v>
      </c>
    </row>
    <row r="205" spans="2:20" s="284" customFormat="1" ht="25.5" customHeight="1" x14ac:dyDescent="0.4">
      <c r="B205" s="1687"/>
      <c r="C205" s="1688"/>
      <c r="D205" s="1693"/>
      <c r="E205" s="299" t="s">
        <v>240</v>
      </c>
      <c r="F205" s="300">
        <v>150</v>
      </c>
      <c r="G205" s="301">
        <v>225</v>
      </c>
      <c r="H205" s="288">
        <f t="shared" si="9"/>
        <v>33750</v>
      </c>
      <c r="I205" s="293"/>
      <c r="J205" s="293"/>
      <c r="K205" s="293"/>
      <c r="L205" s="293"/>
      <c r="M205" s="1696"/>
      <c r="N205" s="297">
        <v>15</v>
      </c>
      <c r="O205" s="297">
        <v>2</v>
      </c>
      <c r="P205" s="297">
        <v>3</v>
      </c>
      <c r="Q205" s="297">
        <v>9</v>
      </c>
      <c r="R205" s="297">
        <v>2</v>
      </c>
      <c r="S205" s="298">
        <v>1</v>
      </c>
    </row>
    <row r="206" spans="2:20" s="284" customFormat="1" ht="22.5" customHeight="1" thickBot="1" x14ac:dyDescent="0.45">
      <c r="B206" s="1689"/>
      <c r="C206" s="1690"/>
      <c r="D206" s="1694"/>
      <c r="E206" s="302" t="s">
        <v>241</v>
      </c>
      <c r="F206" s="303">
        <v>175</v>
      </c>
      <c r="G206" s="304">
        <v>250</v>
      </c>
      <c r="H206" s="288">
        <f t="shared" si="9"/>
        <v>43750</v>
      </c>
      <c r="I206" s="296"/>
      <c r="J206" s="296"/>
      <c r="K206" s="296"/>
      <c r="L206" s="296"/>
      <c r="M206" s="1697"/>
      <c r="N206" s="297">
        <v>15</v>
      </c>
      <c r="O206" s="297">
        <v>2</v>
      </c>
      <c r="P206" s="297">
        <v>3</v>
      </c>
      <c r="Q206" s="297">
        <v>7</v>
      </c>
      <c r="R206" s="297">
        <v>1</v>
      </c>
      <c r="S206" s="298">
        <v>2</v>
      </c>
    </row>
    <row r="207" spans="2:20" s="72" customFormat="1" ht="24.75" thickTop="1" thickBot="1" x14ac:dyDescent="0.4">
      <c r="B207" s="1698"/>
      <c r="C207" s="1699"/>
      <c r="D207" s="1699"/>
      <c r="E207" s="1699"/>
      <c r="F207" s="1699"/>
      <c r="G207" s="1699"/>
      <c r="H207" s="1699"/>
      <c r="I207" s="1699"/>
      <c r="J207" s="1699"/>
      <c r="K207" s="1699"/>
      <c r="L207" s="1699"/>
      <c r="M207" s="1699"/>
      <c r="N207" s="1699"/>
      <c r="O207" s="1699"/>
      <c r="P207" s="1699"/>
      <c r="Q207" s="1699"/>
      <c r="R207" s="1699"/>
      <c r="S207" s="1700"/>
    </row>
    <row r="208" spans="2:20" s="72" customFormat="1" ht="24" customHeight="1" thickTop="1" x14ac:dyDescent="0.35">
      <c r="B208" s="1701" t="s">
        <v>184</v>
      </c>
      <c r="C208" s="1659" t="s">
        <v>185</v>
      </c>
      <c r="D208" s="1659"/>
      <c r="E208" s="1702" t="s">
        <v>186</v>
      </c>
      <c r="F208" s="1655" t="s">
        <v>187</v>
      </c>
      <c r="G208" s="1655" t="s">
        <v>188</v>
      </c>
      <c r="H208" s="1655" t="s">
        <v>189</v>
      </c>
      <c r="I208" s="1657" t="s">
        <v>190</v>
      </c>
      <c r="J208" s="1647"/>
      <c r="K208" s="1647"/>
      <c r="L208" s="1658"/>
      <c r="M208" s="1659" t="s">
        <v>17</v>
      </c>
      <c r="N208" s="1659" t="s">
        <v>18</v>
      </c>
      <c r="O208" s="1659"/>
      <c r="P208" s="1659"/>
      <c r="Q208" s="1659"/>
      <c r="R208" s="1659"/>
      <c r="S208" s="1660"/>
    </row>
    <row r="209" spans="2:19" s="72" customFormat="1" ht="23.25" x14ac:dyDescent="0.35">
      <c r="B209" s="1621"/>
      <c r="C209" s="1622"/>
      <c r="D209" s="1622"/>
      <c r="E209" s="1625"/>
      <c r="F209" s="1656"/>
      <c r="G209" s="1656"/>
      <c r="H209" s="1656"/>
      <c r="I209" s="240" t="s">
        <v>19</v>
      </c>
      <c r="J209" s="240" t="s">
        <v>20</v>
      </c>
      <c r="K209" s="240" t="s">
        <v>21</v>
      </c>
      <c r="L209" s="240" t="s">
        <v>22</v>
      </c>
      <c r="M209" s="1622"/>
      <c r="N209" s="1622"/>
      <c r="O209" s="1622"/>
      <c r="P209" s="1622"/>
      <c r="Q209" s="1622"/>
      <c r="R209" s="1622"/>
      <c r="S209" s="1661"/>
    </row>
    <row r="210" spans="2:19" s="72" customFormat="1" ht="61.5" customHeight="1" thickBot="1" x14ac:dyDescent="0.4">
      <c r="B210" s="305" t="s">
        <v>242</v>
      </c>
      <c r="C210" s="1662" t="s">
        <v>243</v>
      </c>
      <c r="D210" s="1662"/>
      <c r="E210" s="242" t="s">
        <v>244</v>
      </c>
      <c r="F210" s="245" t="s">
        <v>245</v>
      </c>
      <c r="G210" s="245"/>
      <c r="H210" s="245" t="s">
        <v>246</v>
      </c>
      <c r="I210" s="246"/>
      <c r="J210" s="246"/>
      <c r="K210" s="246"/>
      <c r="L210" s="245"/>
      <c r="M210" s="247"/>
      <c r="N210" s="1663"/>
      <c r="O210" s="1663"/>
      <c r="P210" s="1663"/>
      <c r="Q210" s="1663"/>
      <c r="R210" s="1663"/>
      <c r="S210" s="1664"/>
    </row>
    <row r="211" spans="2:19" s="72" customFormat="1" ht="24" thickTop="1" x14ac:dyDescent="0.35">
      <c r="B211" s="248"/>
      <c r="C211" s="249"/>
      <c r="D211" s="249"/>
      <c r="E211" s="249"/>
      <c r="F211" s="249"/>
      <c r="G211" s="249"/>
      <c r="H211" s="249"/>
      <c r="I211" s="249"/>
      <c r="J211" s="249"/>
      <c r="K211" s="249"/>
      <c r="L211" s="249"/>
      <c r="M211" s="249"/>
      <c r="N211" s="249"/>
      <c r="O211" s="249"/>
      <c r="P211" s="249"/>
      <c r="Q211" s="249"/>
      <c r="R211" s="249"/>
      <c r="S211" s="250"/>
    </row>
    <row r="212" spans="2:19" s="72" customFormat="1" ht="23.25" customHeight="1" x14ac:dyDescent="0.35">
      <c r="B212" s="1649" t="s">
        <v>195</v>
      </c>
      <c r="C212" s="1650"/>
      <c r="D212" s="1625" t="s">
        <v>196</v>
      </c>
      <c r="E212" s="1627" t="s">
        <v>31</v>
      </c>
      <c r="F212" s="1574"/>
      <c r="G212" s="1574"/>
      <c r="H212" s="1575"/>
      <c r="I212" s="1653" t="s">
        <v>197</v>
      </c>
      <c r="J212" s="1653"/>
      <c r="K212" s="1653"/>
      <c r="L212" s="1653"/>
      <c r="M212" s="1630" t="s">
        <v>198</v>
      </c>
      <c r="N212" s="1631" t="s">
        <v>199</v>
      </c>
      <c r="O212" s="1631"/>
      <c r="P212" s="1631"/>
      <c r="Q212" s="1631"/>
      <c r="R212" s="1631"/>
      <c r="S212" s="1632"/>
    </row>
    <row r="213" spans="2:19" s="72" customFormat="1" ht="71.25" x14ac:dyDescent="0.35">
      <c r="B213" s="1651"/>
      <c r="C213" s="1652"/>
      <c r="D213" s="1626"/>
      <c r="E213" s="240" t="s">
        <v>200</v>
      </c>
      <c r="F213" s="240" t="s">
        <v>36</v>
      </c>
      <c r="G213" s="251" t="s">
        <v>201</v>
      </c>
      <c r="H213" s="251" t="s">
        <v>38</v>
      </c>
      <c r="I213" s="240" t="s">
        <v>19</v>
      </c>
      <c r="J213" s="240" t="s">
        <v>20</v>
      </c>
      <c r="K213" s="240" t="s">
        <v>21</v>
      </c>
      <c r="L213" s="240" t="s">
        <v>22</v>
      </c>
      <c r="M213" s="1654"/>
      <c r="N213" s="252" t="s">
        <v>40</v>
      </c>
      <c r="O213" s="252" t="s">
        <v>41</v>
      </c>
      <c r="P213" s="252" t="s">
        <v>42</v>
      </c>
      <c r="Q213" s="252" t="s">
        <v>43</v>
      </c>
      <c r="R213" s="252" t="s">
        <v>44</v>
      </c>
      <c r="S213" s="253" t="s">
        <v>45</v>
      </c>
    </row>
    <row r="214" spans="2:19" s="72" customFormat="1" ht="24.75" customHeight="1" x14ac:dyDescent="0.35">
      <c r="B214" s="1665" t="s">
        <v>247</v>
      </c>
      <c r="C214" s="1666"/>
      <c r="D214" s="1667">
        <f>+H214</f>
        <v>0</v>
      </c>
      <c r="E214" s="306" t="s">
        <v>248</v>
      </c>
      <c r="F214" s="256">
        <v>4</v>
      </c>
      <c r="G214" s="257"/>
      <c r="H214" s="257"/>
      <c r="I214" s="260"/>
      <c r="J214" s="257"/>
      <c r="K214" s="260"/>
      <c r="L214" s="260"/>
      <c r="M214" s="1669" t="s">
        <v>48</v>
      </c>
      <c r="N214" s="256">
        <v>15</v>
      </c>
      <c r="O214" s="256">
        <v>2</v>
      </c>
      <c r="P214" s="256"/>
      <c r="Q214" s="256"/>
      <c r="R214" s="256"/>
      <c r="S214" s="259"/>
    </row>
    <row r="215" spans="2:19" s="72" customFormat="1" ht="21" customHeight="1" x14ac:dyDescent="0.35">
      <c r="B215" s="1665"/>
      <c r="C215" s="1666"/>
      <c r="D215" s="1668"/>
      <c r="E215" s="306"/>
      <c r="F215" s="256"/>
      <c r="G215" s="257"/>
      <c r="H215" s="257"/>
      <c r="I215" s="260"/>
      <c r="J215" s="257"/>
      <c r="K215" s="260"/>
      <c r="L215" s="260"/>
      <c r="M215" s="1670"/>
      <c r="N215" s="256"/>
      <c r="O215" s="256"/>
      <c r="P215" s="256"/>
      <c r="Q215" s="256"/>
      <c r="R215" s="256"/>
      <c r="S215" s="259"/>
    </row>
    <row r="216" spans="2:19" s="72" customFormat="1" ht="32.25" customHeight="1" thickBot="1" x14ac:dyDescent="0.4">
      <c r="B216" s="1672"/>
      <c r="C216" s="1673"/>
      <c r="D216" s="1668"/>
      <c r="E216" s="306"/>
      <c r="F216" s="256"/>
      <c r="G216" s="257"/>
      <c r="H216" s="257"/>
      <c r="I216" s="260"/>
      <c r="J216" s="257"/>
      <c r="K216" s="260"/>
      <c r="L216" s="260"/>
      <c r="M216" s="1670"/>
      <c r="N216" s="256"/>
      <c r="O216" s="256"/>
      <c r="P216" s="256"/>
      <c r="Q216" s="256"/>
      <c r="R216" s="256"/>
      <c r="S216" s="259"/>
    </row>
    <row r="217" spans="2:19" s="72" customFormat="1" ht="28.5" hidden="1" customHeight="1" x14ac:dyDescent="0.4">
      <c r="B217" s="1672"/>
      <c r="C217" s="1674"/>
      <c r="D217" s="1668"/>
      <c r="E217" s="306"/>
      <c r="F217" s="256"/>
      <c r="G217" s="257"/>
      <c r="H217" s="257"/>
      <c r="I217" s="260"/>
      <c r="J217" s="257"/>
      <c r="K217" s="260"/>
      <c r="L217" s="260"/>
      <c r="M217" s="1671"/>
      <c r="N217" s="256"/>
      <c r="O217" s="256"/>
      <c r="P217" s="256"/>
      <c r="Q217" s="256"/>
      <c r="R217" s="256"/>
      <c r="S217" s="259"/>
    </row>
    <row r="218" spans="2:19" s="72" customFormat="1" ht="24" thickTop="1" x14ac:dyDescent="0.35">
      <c r="B218" s="1640" t="s">
        <v>184</v>
      </c>
      <c r="C218" s="1601" t="s">
        <v>185</v>
      </c>
      <c r="D218" s="1602"/>
      <c r="E218" s="1675" t="s">
        <v>186</v>
      </c>
      <c r="F218" s="1655" t="s">
        <v>187</v>
      </c>
      <c r="G218" s="1655" t="s">
        <v>188</v>
      </c>
      <c r="H218" s="1655" t="s">
        <v>189</v>
      </c>
      <c r="I218" s="1657" t="s">
        <v>190</v>
      </c>
      <c r="J218" s="1647"/>
      <c r="K218" s="1647"/>
      <c r="L218" s="1658"/>
      <c r="M218" s="1659" t="s">
        <v>17</v>
      </c>
      <c r="N218" s="1659" t="s">
        <v>18</v>
      </c>
      <c r="O218" s="1659"/>
      <c r="P218" s="1659"/>
      <c r="Q218" s="1659"/>
      <c r="R218" s="1659"/>
      <c r="S218" s="1660"/>
    </row>
    <row r="219" spans="2:19" s="72" customFormat="1" ht="36" customHeight="1" x14ac:dyDescent="0.35">
      <c r="B219" s="1641"/>
      <c r="C219" s="1603"/>
      <c r="D219" s="1604"/>
      <c r="E219" s="1676"/>
      <c r="F219" s="1677"/>
      <c r="G219" s="1677"/>
      <c r="H219" s="1677"/>
      <c r="I219" s="283" t="s">
        <v>19</v>
      </c>
      <c r="J219" s="283" t="s">
        <v>20</v>
      </c>
      <c r="K219" s="283" t="s">
        <v>21</v>
      </c>
      <c r="L219" s="283" t="s">
        <v>22</v>
      </c>
      <c r="M219" s="1624"/>
      <c r="N219" s="1624"/>
      <c r="O219" s="1624"/>
      <c r="P219" s="1624"/>
      <c r="Q219" s="1624"/>
      <c r="R219" s="1624"/>
      <c r="S219" s="1678"/>
    </row>
    <row r="220" spans="2:19" s="72" customFormat="1" ht="69.75" customHeight="1" x14ac:dyDescent="0.4">
      <c r="B220" s="308" t="s">
        <v>249</v>
      </c>
      <c r="C220" s="1619" t="s">
        <v>250</v>
      </c>
      <c r="D220" s="1620"/>
      <c r="E220" s="309" t="s">
        <v>251</v>
      </c>
      <c r="F220" s="308"/>
      <c r="G220" s="308"/>
      <c r="H220" s="310"/>
      <c r="I220" s="310"/>
      <c r="J220" s="310"/>
      <c r="K220" s="310"/>
      <c r="L220" s="310"/>
      <c r="M220" s="308"/>
      <c r="N220" s="308"/>
      <c r="O220" s="308"/>
      <c r="P220" s="308"/>
      <c r="Q220" s="308"/>
      <c r="R220" s="308"/>
      <c r="S220" s="308"/>
    </row>
    <row r="221" spans="2:19" s="72" customFormat="1" ht="23.25" x14ac:dyDescent="0.35">
      <c r="B221" s="1621" t="s">
        <v>195</v>
      </c>
      <c r="C221" s="1622"/>
      <c r="D221" s="1625" t="s">
        <v>196</v>
      </c>
      <c r="E221" s="1627" t="s">
        <v>31</v>
      </c>
      <c r="F221" s="1574"/>
      <c r="G221" s="1574"/>
      <c r="H221" s="1575"/>
      <c r="I221" s="1628" t="s">
        <v>197</v>
      </c>
      <c r="J221" s="1628"/>
      <c r="K221" s="1628"/>
      <c r="L221" s="1628"/>
      <c r="M221" s="1629" t="s">
        <v>198</v>
      </c>
      <c r="N221" s="1631" t="s">
        <v>199</v>
      </c>
      <c r="O221" s="1631"/>
      <c r="P221" s="1631"/>
      <c r="Q221" s="1631"/>
      <c r="R221" s="1631"/>
      <c r="S221" s="1632"/>
    </row>
    <row r="222" spans="2:19" s="72" customFormat="1" ht="87" customHeight="1" x14ac:dyDescent="0.35">
      <c r="B222" s="1623"/>
      <c r="C222" s="1624"/>
      <c r="D222" s="1626"/>
      <c r="E222" s="240" t="s">
        <v>200</v>
      </c>
      <c r="F222" s="240" t="s">
        <v>36</v>
      </c>
      <c r="G222" s="251" t="s">
        <v>201</v>
      </c>
      <c r="H222" s="240" t="s">
        <v>38</v>
      </c>
      <c r="I222" s="283" t="s">
        <v>19</v>
      </c>
      <c r="J222" s="283" t="s">
        <v>20</v>
      </c>
      <c r="K222" s="283" t="s">
        <v>21</v>
      </c>
      <c r="L222" s="283" t="s">
        <v>22</v>
      </c>
      <c r="M222" s="1630"/>
      <c r="N222" s="311" t="s">
        <v>40</v>
      </c>
      <c r="O222" s="311" t="s">
        <v>41</v>
      </c>
      <c r="P222" s="311" t="s">
        <v>42</v>
      </c>
      <c r="Q222" s="311" t="s">
        <v>43</v>
      </c>
      <c r="R222" s="311" t="s">
        <v>44</v>
      </c>
      <c r="S222" s="312" t="s">
        <v>45</v>
      </c>
    </row>
    <row r="223" spans="2:19" s="72" customFormat="1" ht="23.25" x14ac:dyDescent="0.35">
      <c r="B223" s="1593" t="s">
        <v>252</v>
      </c>
      <c r="C223" s="1633"/>
      <c r="D223" s="1638">
        <f>+H223</f>
        <v>1600000</v>
      </c>
      <c r="E223" s="313" t="s">
        <v>253</v>
      </c>
      <c r="F223" s="256">
        <v>1</v>
      </c>
      <c r="G223" s="257">
        <v>1600000</v>
      </c>
      <c r="H223" s="257">
        <f>+G223*F223</f>
        <v>1600000</v>
      </c>
      <c r="I223" s="314"/>
      <c r="J223" s="308"/>
      <c r="K223" s="308"/>
      <c r="L223" s="308"/>
      <c r="M223" s="1587" t="s">
        <v>48</v>
      </c>
      <c r="N223" s="308">
        <v>15</v>
      </c>
      <c r="O223" s="308">
        <v>2</v>
      </c>
      <c r="P223" s="308">
        <v>6</v>
      </c>
      <c r="Q223" s="308">
        <v>4</v>
      </c>
      <c r="R223" s="308">
        <v>1</v>
      </c>
      <c r="S223" s="308">
        <v>2</v>
      </c>
    </row>
    <row r="224" spans="2:19" s="72" customFormat="1" ht="23.25" x14ac:dyDescent="0.35">
      <c r="B224" s="1634"/>
      <c r="C224" s="1635"/>
      <c r="D224" s="1639"/>
      <c r="E224" s="308"/>
      <c r="F224" s="308"/>
      <c r="G224" s="308"/>
      <c r="H224" s="308"/>
      <c r="I224" s="308"/>
      <c r="J224" s="308"/>
      <c r="K224" s="308"/>
      <c r="L224" s="308"/>
      <c r="M224" s="1588"/>
      <c r="N224" s="308"/>
      <c r="O224" s="308"/>
      <c r="P224" s="308"/>
      <c r="Q224" s="308"/>
      <c r="R224" s="308"/>
      <c r="S224" s="308"/>
    </row>
    <row r="225" spans="2:19" s="72" customFormat="1" ht="23.25" x14ac:dyDescent="0.35">
      <c r="B225" s="1636"/>
      <c r="C225" s="1637"/>
      <c r="D225" s="1639"/>
      <c r="E225" s="315" t="s">
        <v>254</v>
      </c>
      <c r="F225" s="316">
        <v>4</v>
      </c>
      <c r="G225" s="317">
        <v>6500</v>
      </c>
      <c r="H225" s="317">
        <f>+G225*F225</f>
        <v>26000</v>
      </c>
      <c r="I225" s="308"/>
      <c r="J225" s="308"/>
      <c r="K225" s="308"/>
      <c r="L225" s="308"/>
      <c r="M225" s="1589"/>
      <c r="N225" s="308">
        <v>15</v>
      </c>
      <c r="O225" s="308">
        <v>2</v>
      </c>
      <c r="P225" s="308">
        <v>2</v>
      </c>
      <c r="Q225" s="308">
        <v>7</v>
      </c>
      <c r="R225" s="308">
        <v>2</v>
      </c>
      <c r="S225" s="308">
        <v>6</v>
      </c>
    </row>
    <row r="226" spans="2:19" s="72" customFormat="1" ht="24" thickBot="1" x14ac:dyDescent="0.4"/>
    <row r="227" spans="2:19" s="72" customFormat="1" ht="24" thickTop="1" x14ac:dyDescent="0.35">
      <c r="B227" s="1640" t="s">
        <v>184</v>
      </c>
      <c r="C227" s="1642" t="s">
        <v>185</v>
      </c>
      <c r="D227" s="1642"/>
      <c r="E227" s="1643" t="s">
        <v>186</v>
      </c>
      <c r="F227" s="1644" t="s">
        <v>187</v>
      </c>
      <c r="G227" s="1644" t="s">
        <v>188</v>
      </c>
      <c r="H227" s="1644" t="s">
        <v>189</v>
      </c>
      <c r="I227" s="1646" t="s">
        <v>190</v>
      </c>
      <c r="J227" s="1647"/>
      <c r="K227" s="1647"/>
      <c r="L227" s="1648"/>
      <c r="M227" s="1587"/>
      <c r="N227" s="308"/>
      <c r="O227" s="308"/>
      <c r="P227" s="308"/>
      <c r="Q227" s="308"/>
      <c r="R227" s="308"/>
      <c r="S227" s="308"/>
    </row>
    <row r="228" spans="2:19" s="72" customFormat="1" ht="26.25" customHeight="1" x14ac:dyDescent="0.35">
      <c r="B228" s="1641"/>
      <c r="C228" s="1642"/>
      <c r="D228" s="1642"/>
      <c r="E228" s="1643"/>
      <c r="F228" s="1645"/>
      <c r="G228" s="1645"/>
      <c r="H228" s="1645"/>
      <c r="I228" s="283" t="s">
        <v>19</v>
      </c>
      <c r="J228" s="283" t="s">
        <v>20</v>
      </c>
      <c r="K228" s="283" t="s">
        <v>21</v>
      </c>
      <c r="L228" s="319" t="s">
        <v>22</v>
      </c>
      <c r="M228" s="1589"/>
      <c r="N228" s="308"/>
      <c r="O228" s="308"/>
      <c r="P228" s="308"/>
      <c r="Q228" s="308"/>
      <c r="R228" s="308"/>
      <c r="S228" s="308"/>
    </row>
    <row r="229" spans="2:19" s="72" customFormat="1" ht="28.5" customHeight="1" x14ac:dyDescent="0.35">
      <c r="B229" s="1591" t="s">
        <v>255</v>
      </c>
      <c r="C229" s="1593" t="s">
        <v>256</v>
      </c>
      <c r="D229" s="1594"/>
      <c r="E229" s="1587" t="s">
        <v>257</v>
      </c>
      <c r="F229" s="1597" t="s">
        <v>258</v>
      </c>
      <c r="G229" s="1599"/>
      <c r="H229" s="1597" t="s">
        <v>259</v>
      </c>
      <c r="I229" s="308"/>
      <c r="J229" s="308"/>
      <c r="K229" s="308"/>
      <c r="L229" s="274"/>
      <c r="M229" s="308"/>
      <c r="N229" s="308"/>
      <c r="O229" s="308"/>
      <c r="P229" s="308"/>
      <c r="Q229" s="308"/>
      <c r="R229" s="308"/>
      <c r="S229" s="308"/>
    </row>
    <row r="230" spans="2:19" s="72" customFormat="1" ht="57" customHeight="1" x14ac:dyDescent="0.35">
      <c r="B230" s="1592"/>
      <c r="C230" s="1595"/>
      <c r="D230" s="1596"/>
      <c r="E230" s="1589"/>
      <c r="F230" s="1598"/>
      <c r="G230" s="1600"/>
      <c r="H230" s="1598"/>
      <c r="I230" s="308" t="s">
        <v>260</v>
      </c>
      <c r="J230" s="308" t="s">
        <v>260</v>
      </c>
      <c r="K230" s="308" t="s">
        <v>260</v>
      </c>
      <c r="L230" s="274" t="s">
        <v>260</v>
      </c>
      <c r="M230" s="1587"/>
      <c r="N230" s="308"/>
      <c r="O230" s="308"/>
      <c r="P230" s="308"/>
      <c r="Q230" s="308"/>
      <c r="R230" s="308"/>
      <c r="S230" s="308"/>
    </row>
    <row r="231" spans="2:19" s="72" customFormat="1" ht="23.25" x14ac:dyDescent="0.35">
      <c r="M231" s="1588"/>
      <c r="N231" s="308"/>
      <c r="O231" s="308"/>
      <c r="P231" s="308"/>
      <c r="Q231" s="308"/>
      <c r="R231" s="308"/>
      <c r="S231" s="308"/>
    </row>
    <row r="232" spans="2:19" s="72" customFormat="1" ht="21" customHeight="1" x14ac:dyDescent="0.35">
      <c r="B232" s="1601" t="s">
        <v>195</v>
      </c>
      <c r="C232" s="1602"/>
      <c r="D232" s="1605" t="s">
        <v>196</v>
      </c>
      <c r="E232" s="1573" t="s">
        <v>31</v>
      </c>
      <c r="F232" s="1574"/>
      <c r="G232" s="1574"/>
      <c r="H232" s="1575"/>
      <c r="I232" s="1576" t="s">
        <v>197</v>
      </c>
      <c r="J232" s="1576"/>
      <c r="K232" s="1576"/>
      <c r="L232" s="1577"/>
      <c r="M232" s="1589"/>
      <c r="N232" s="308"/>
      <c r="O232" s="308"/>
      <c r="P232" s="308"/>
      <c r="Q232" s="308"/>
      <c r="R232" s="308"/>
      <c r="S232" s="308"/>
    </row>
    <row r="233" spans="2:19" s="72" customFormat="1" ht="79.5" customHeight="1" x14ac:dyDescent="0.35">
      <c r="B233" s="1603"/>
      <c r="C233" s="1604"/>
      <c r="D233" s="1606"/>
      <c r="E233" s="318" t="s">
        <v>200</v>
      </c>
      <c r="F233" s="307" t="s">
        <v>36</v>
      </c>
      <c r="G233" s="320" t="s">
        <v>201</v>
      </c>
      <c r="H233" s="283" t="s">
        <v>38</v>
      </c>
      <c r="I233" s="283" t="s">
        <v>19</v>
      </c>
      <c r="J233" s="283" t="s">
        <v>20</v>
      </c>
      <c r="K233" s="283" t="s">
        <v>21</v>
      </c>
      <c r="L233" s="319" t="s">
        <v>22</v>
      </c>
      <c r="M233" s="308"/>
      <c r="N233" s="308"/>
      <c r="O233" s="308"/>
      <c r="P233" s="308"/>
      <c r="Q233" s="308"/>
      <c r="R233" s="308"/>
      <c r="S233" s="308"/>
    </row>
    <row r="234" spans="2:19" s="72" customFormat="1" ht="13.5" customHeight="1" x14ac:dyDescent="0.35">
      <c r="B234" s="1578" t="s">
        <v>261</v>
      </c>
      <c r="C234" s="1579"/>
      <c r="D234" s="1584">
        <f>SUM(H235:H241)</f>
        <v>112000</v>
      </c>
      <c r="E234" s="308"/>
      <c r="F234" s="308"/>
      <c r="G234" s="308"/>
      <c r="H234" s="308"/>
      <c r="I234" s="308"/>
      <c r="J234" s="308"/>
      <c r="K234" s="308"/>
      <c r="L234" s="274"/>
      <c r="M234" s="1587" t="s">
        <v>48</v>
      </c>
      <c r="N234" s="308"/>
      <c r="O234" s="308"/>
      <c r="P234" s="308"/>
      <c r="Q234" s="308"/>
      <c r="R234" s="308"/>
      <c r="S234" s="308"/>
    </row>
    <row r="235" spans="2:19" s="72" customFormat="1" ht="23.25" x14ac:dyDescent="0.35">
      <c r="B235" s="1580"/>
      <c r="C235" s="1581"/>
      <c r="D235" s="1585"/>
      <c r="E235" s="321" t="s">
        <v>262</v>
      </c>
      <c r="F235" s="275">
        <v>4</v>
      </c>
      <c r="G235" s="322">
        <v>4000</v>
      </c>
      <c r="H235" s="322">
        <f>+G235*F235</f>
        <v>16000</v>
      </c>
      <c r="I235" s="322"/>
      <c r="J235" s="322"/>
      <c r="K235" s="322"/>
      <c r="L235" s="323"/>
      <c r="M235" s="1588"/>
      <c r="N235" s="308">
        <v>15</v>
      </c>
      <c r="O235" s="308">
        <v>2</v>
      </c>
      <c r="P235" s="308">
        <v>2</v>
      </c>
      <c r="Q235" s="308">
        <v>3</v>
      </c>
      <c r="R235" s="308">
        <v>1</v>
      </c>
      <c r="S235" s="308">
        <v>1</v>
      </c>
    </row>
    <row r="236" spans="2:19" s="72" customFormat="1" ht="23.25" x14ac:dyDescent="0.35">
      <c r="B236" s="1580"/>
      <c r="C236" s="1581"/>
      <c r="D236" s="1585"/>
      <c r="E236" s="308" t="s">
        <v>263</v>
      </c>
      <c r="F236" s="275">
        <v>4</v>
      </c>
      <c r="G236" s="322">
        <v>3000</v>
      </c>
      <c r="H236" s="322">
        <v>16000</v>
      </c>
      <c r="I236" s="322"/>
      <c r="J236" s="322"/>
      <c r="K236" s="322"/>
      <c r="L236" s="323"/>
      <c r="M236" s="1588"/>
      <c r="N236" s="308">
        <v>15</v>
      </c>
      <c r="O236" s="308">
        <v>2</v>
      </c>
      <c r="P236" s="308">
        <v>2</v>
      </c>
      <c r="Q236" s="308">
        <v>3</v>
      </c>
      <c r="R236" s="308">
        <v>1</v>
      </c>
      <c r="S236" s="308">
        <v>1</v>
      </c>
    </row>
    <row r="237" spans="2:19" s="72" customFormat="1" ht="23.25" x14ac:dyDescent="0.35">
      <c r="B237" s="1580"/>
      <c r="C237" s="1581"/>
      <c r="D237" s="1585"/>
      <c r="E237" s="308" t="s">
        <v>264</v>
      </c>
      <c r="F237" s="275">
        <v>4</v>
      </c>
      <c r="G237" s="322">
        <v>2500</v>
      </c>
      <c r="H237" s="322">
        <v>16000</v>
      </c>
      <c r="I237" s="322"/>
      <c r="J237" s="322"/>
      <c r="K237" s="322"/>
      <c r="L237" s="323"/>
      <c r="M237" s="1588"/>
      <c r="N237" s="308">
        <v>15</v>
      </c>
      <c r="O237" s="308">
        <v>2</v>
      </c>
      <c r="P237" s="308">
        <v>2</v>
      </c>
      <c r="Q237" s="308">
        <v>3</v>
      </c>
      <c r="R237" s="308">
        <v>1</v>
      </c>
      <c r="S237" s="308">
        <v>1</v>
      </c>
    </row>
    <row r="238" spans="2:19" s="72" customFormat="1" ht="23.25" x14ac:dyDescent="0.35">
      <c r="B238" s="1580"/>
      <c r="C238" s="1581"/>
      <c r="D238" s="1585"/>
      <c r="E238" s="321" t="s">
        <v>265</v>
      </c>
      <c r="F238" s="275">
        <v>4</v>
      </c>
      <c r="G238" s="322">
        <v>2400</v>
      </c>
      <c r="H238" s="322">
        <v>16000</v>
      </c>
      <c r="I238" s="322"/>
      <c r="J238" s="322"/>
      <c r="K238" s="322"/>
      <c r="L238" s="323"/>
      <c r="M238" s="1588"/>
      <c r="N238" s="308">
        <v>15</v>
      </c>
      <c r="O238" s="308">
        <v>2</v>
      </c>
      <c r="P238" s="308">
        <v>2</v>
      </c>
      <c r="Q238" s="308">
        <v>3</v>
      </c>
      <c r="R238" s="308">
        <v>1</v>
      </c>
      <c r="S238" s="308">
        <v>1</v>
      </c>
    </row>
    <row r="239" spans="2:19" s="72" customFormat="1" ht="23.25" x14ac:dyDescent="0.35">
      <c r="B239" s="1580"/>
      <c r="C239" s="1581"/>
      <c r="D239" s="1585"/>
      <c r="E239" s="324" t="s">
        <v>266</v>
      </c>
      <c r="F239" s="275">
        <v>4</v>
      </c>
      <c r="G239" s="322">
        <v>1800</v>
      </c>
      <c r="H239" s="322">
        <v>16000</v>
      </c>
      <c r="I239" s="322"/>
      <c r="J239" s="322"/>
      <c r="K239" s="322"/>
      <c r="L239" s="323"/>
      <c r="M239" s="1588"/>
      <c r="N239" s="308">
        <v>15</v>
      </c>
      <c r="O239" s="308">
        <v>2</v>
      </c>
      <c r="P239" s="308">
        <v>2</v>
      </c>
      <c r="Q239" s="308">
        <v>3</v>
      </c>
      <c r="R239" s="308">
        <v>1</v>
      </c>
      <c r="S239" s="308">
        <v>1</v>
      </c>
    </row>
    <row r="240" spans="2:19" s="72" customFormat="1" ht="23.25" x14ac:dyDescent="0.35">
      <c r="B240" s="1580"/>
      <c r="C240" s="1581"/>
      <c r="D240" s="1585"/>
      <c r="E240" s="324" t="s">
        <v>267</v>
      </c>
      <c r="F240" s="275">
        <v>4</v>
      </c>
      <c r="G240" s="322">
        <v>1500</v>
      </c>
      <c r="H240" s="322">
        <v>16000</v>
      </c>
      <c r="I240" s="322"/>
      <c r="J240" s="322"/>
      <c r="K240" s="322"/>
      <c r="L240" s="323"/>
      <c r="M240" s="1588"/>
      <c r="N240" s="308">
        <v>15</v>
      </c>
      <c r="O240" s="308">
        <v>2</v>
      </c>
      <c r="P240" s="308">
        <v>2</v>
      </c>
      <c r="Q240" s="308">
        <v>3</v>
      </c>
      <c r="R240" s="308">
        <v>1</v>
      </c>
      <c r="S240" s="308">
        <v>1</v>
      </c>
    </row>
    <row r="241" spans="1:19" s="72" customFormat="1" ht="23.25" x14ac:dyDescent="0.35">
      <c r="B241" s="1582"/>
      <c r="C241" s="1583"/>
      <c r="D241" s="1586"/>
      <c r="E241" s="308" t="s">
        <v>268</v>
      </c>
      <c r="F241" s="275">
        <v>144</v>
      </c>
      <c r="G241" s="325">
        <v>250</v>
      </c>
      <c r="H241" s="322">
        <v>16000</v>
      </c>
      <c r="I241" s="308"/>
      <c r="J241" s="308"/>
      <c r="K241" s="308"/>
      <c r="L241" s="274"/>
      <c r="M241" s="1589"/>
      <c r="N241" s="308">
        <v>15</v>
      </c>
      <c r="O241" s="308">
        <v>2</v>
      </c>
      <c r="P241" s="308">
        <v>3</v>
      </c>
      <c r="Q241" s="308">
        <v>7</v>
      </c>
      <c r="R241" s="308">
        <v>1</v>
      </c>
      <c r="S241" s="308">
        <v>2</v>
      </c>
    </row>
    <row r="242" spans="1:19" s="72" customFormat="1" ht="23.25" x14ac:dyDescent="0.35">
      <c r="B242" s="1590" t="s">
        <v>269</v>
      </c>
      <c r="C242" s="1590"/>
      <c r="D242" s="263"/>
      <c r="F242" s="277"/>
      <c r="M242" s="277"/>
    </row>
    <row r="243" spans="1:19" s="72" customFormat="1" ht="23.25" x14ac:dyDescent="0.35">
      <c r="B243" s="277" t="s">
        <v>270</v>
      </c>
      <c r="C243" s="277"/>
      <c r="D243" s="263"/>
      <c r="F243" s="277"/>
      <c r="M243" s="277"/>
    </row>
    <row r="246" spans="1:19" ht="24.95" customHeight="1" x14ac:dyDescent="0.25">
      <c r="A246" s="326" t="s">
        <v>2</v>
      </c>
      <c r="B246" s="327" t="s">
        <v>1</v>
      </c>
      <c r="C246" s="327"/>
      <c r="D246" s="327"/>
      <c r="E246" s="328"/>
      <c r="F246" s="328"/>
      <c r="G246" s="328"/>
      <c r="H246" s="328"/>
      <c r="I246" s="328"/>
      <c r="J246" s="328"/>
      <c r="K246" s="328"/>
      <c r="L246" s="328"/>
      <c r="M246" s="328"/>
      <c r="N246" s="328"/>
      <c r="O246" s="328"/>
      <c r="P246" s="328"/>
      <c r="Q246" s="328"/>
      <c r="R246" s="328"/>
    </row>
    <row r="247" spans="1:19" ht="20.25" customHeight="1" x14ac:dyDescent="0.25">
      <c r="A247" s="326" t="s">
        <v>2</v>
      </c>
      <c r="B247" s="329" t="s">
        <v>174</v>
      </c>
      <c r="C247" s="330"/>
      <c r="D247" s="327"/>
      <c r="E247" s="328"/>
      <c r="F247" s="328"/>
      <c r="G247" s="328"/>
      <c r="H247" s="328"/>
      <c r="I247" s="328"/>
      <c r="J247" s="328"/>
      <c r="K247" s="328"/>
      <c r="L247" s="328"/>
      <c r="M247" s="328"/>
      <c r="N247" s="328"/>
      <c r="O247" s="328"/>
      <c r="P247" s="328"/>
      <c r="Q247" s="328"/>
      <c r="R247" s="328"/>
    </row>
    <row r="248" spans="1:19" ht="23.25" customHeight="1" x14ac:dyDescent="0.25">
      <c r="A248" s="326" t="s">
        <v>3</v>
      </c>
      <c r="B248" s="1614" t="s">
        <v>175</v>
      </c>
      <c r="C248" s="1614"/>
      <c r="D248" s="327"/>
      <c r="E248" s="328"/>
      <c r="F248" s="328"/>
      <c r="G248" s="328"/>
      <c r="H248" s="328"/>
      <c r="I248" s="328"/>
      <c r="J248" s="328"/>
      <c r="K248" s="328"/>
      <c r="L248" s="328"/>
      <c r="M248" s="328"/>
      <c r="N248" s="328"/>
      <c r="O248" s="328"/>
      <c r="P248" s="328"/>
      <c r="Q248" s="328"/>
      <c r="R248" s="328"/>
    </row>
    <row r="249" spans="1:19" ht="18" customHeight="1" x14ac:dyDescent="0.25">
      <c r="A249" s="326" t="s">
        <v>4</v>
      </c>
      <c r="B249" s="331" t="s">
        <v>176</v>
      </c>
      <c r="C249" s="327"/>
      <c r="D249" s="327"/>
      <c r="E249" s="328"/>
      <c r="F249" s="328"/>
      <c r="G249" s="328"/>
      <c r="H249" s="328"/>
      <c r="I249" s="328"/>
      <c r="J249" s="328"/>
      <c r="K249" s="328"/>
      <c r="L249" s="328"/>
      <c r="M249" s="328"/>
      <c r="N249" s="328"/>
      <c r="O249" s="328"/>
      <c r="P249" s="328"/>
      <c r="Q249" s="328"/>
      <c r="R249" s="328"/>
    </row>
    <row r="250" spans="1:19" ht="35.1" customHeight="1" x14ac:dyDescent="0.25">
      <c r="A250" s="332" t="s">
        <v>5</v>
      </c>
      <c r="B250" s="1614" t="s">
        <v>177</v>
      </c>
      <c r="C250" s="1614"/>
      <c r="D250" s="1614"/>
      <c r="E250" s="328"/>
      <c r="G250" s="328"/>
      <c r="H250" s="328"/>
      <c r="I250" s="328"/>
      <c r="J250" s="328"/>
      <c r="K250" s="328"/>
      <c r="L250" s="328"/>
      <c r="M250" s="328"/>
      <c r="N250" s="328"/>
      <c r="O250" s="328"/>
      <c r="P250" s="328"/>
      <c r="Q250" s="328"/>
      <c r="R250" s="328"/>
    </row>
    <row r="251" spans="1:19" ht="48" customHeight="1" x14ac:dyDescent="0.25">
      <c r="A251" s="332" t="s">
        <v>178</v>
      </c>
      <c r="B251" s="1615" t="s">
        <v>179</v>
      </c>
      <c r="C251" s="1615"/>
      <c r="D251" s="1615"/>
      <c r="E251" s="333"/>
      <c r="F251" s="333"/>
      <c r="G251" s="333"/>
      <c r="H251" s="333"/>
      <c r="I251" s="333"/>
      <c r="J251" s="333"/>
      <c r="K251" s="333"/>
      <c r="L251" s="333"/>
      <c r="M251" s="333"/>
      <c r="N251" s="333"/>
      <c r="O251" s="333"/>
      <c r="P251" s="333"/>
      <c r="Q251" s="333"/>
      <c r="R251" s="333"/>
    </row>
    <row r="252" spans="1:19" s="192" customFormat="1" ht="22.5" customHeight="1" x14ac:dyDescent="0.3">
      <c r="A252" s="1616" t="s">
        <v>271</v>
      </c>
      <c r="B252" s="1616"/>
      <c r="C252" s="1616"/>
      <c r="D252" s="1616"/>
      <c r="E252" s="333"/>
      <c r="F252" s="333"/>
      <c r="G252" s="333"/>
      <c r="H252" s="333"/>
      <c r="I252" s="333"/>
      <c r="J252" s="332"/>
      <c r="K252" s="332"/>
      <c r="L252" s="332" t="s">
        <v>81</v>
      </c>
      <c r="M252" s="333"/>
      <c r="N252" s="333"/>
      <c r="O252" s="333"/>
      <c r="P252" s="333"/>
      <c r="Q252" s="333"/>
      <c r="R252" s="333"/>
    </row>
    <row r="253" spans="1:19" s="335" customFormat="1" ht="29.25" customHeight="1" thickBot="1" x14ac:dyDescent="0.35">
      <c r="A253" s="1617" t="s">
        <v>183</v>
      </c>
      <c r="B253" s="1617"/>
      <c r="C253" s="1617"/>
      <c r="D253" s="1617"/>
      <c r="E253" s="1617"/>
      <c r="F253" s="1617"/>
      <c r="G253" s="1617"/>
      <c r="H253" s="1617"/>
      <c r="I253" s="1617"/>
      <c r="J253" s="1617"/>
      <c r="K253" s="1617"/>
      <c r="L253" s="1617"/>
      <c r="M253" s="1617"/>
      <c r="N253" s="1617"/>
      <c r="O253" s="1617"/>
      <c r="P253" s="1617"/>
      <c r="Q253" s="1617"/>
      <c r="R253" s="1617"/>
    </row>
    <row r="254" spans="1:19" s="336" customFormat="1" ht="16.5" thickTop="1" x14ac:dyDescent="0.25">
      <c r="A254" s="1618" t="s">
        <v>184</v>
      </c>
      <c r="B254" s="1608" t="s">
        <v>185</v>
      </c>
      <c r="C254" s="1608"/>
      <c r="D254" s="1565" t="s">
        <v>186</v>
      </c>
      <c r="E254" s="1565" t="s">
        <v>187</v>
      </c>
      <c r="F254" s="1565" t="s">
        <v>188</v>
      </c>
      <c r="G254" s="1565" t="s">
        <v>189</v>
      </c>
      <c r="H254" s="1565" t="s">
        <v>190</v>
      </c>
      <c r="I254" s="1565"/>
      <c r="J254" s="1565"/>
      <c r="K254" s="1565"/>
      <c r="L254" s="1608" t="s">
        <v>17</v>
      </c>
      <c r="M254" s="1608" t="s">
        <v>18</v>
      </c>
      <c r="N254" s="1608"/>
      <c r="O254" s="1608"/>
      <c r="P254" s="1608"/>
      <c r="Q254" s="1608"/>
      <c r="R254" s="1609"/>
    </row>
    <row r="255" spans="1:19" s="336" customFormat="1" ht="15.75" x14ac:dyDescent="0.25">
      <c r="A255" s="1570"/>
      <c r="B255" s="1571"/>
      <c r="C255" s="1571"/>
      <c r="D255" s="1566"/>
      <c r="E255" s="1566"/>
      <c r="F255" s="1566"/>
      <c r="G255" s="1566"/>
      <c r="H255" s="338" t="s">
        <v>19</v>
      </c>
      <c r="I255" s="338" t="s">
        <v>20</v>
      </c>
      <c r="J255" s="338" t="s">
        <v>21</v>
      </c>
      <c r="K255" s="338" t="s">
        <v>22</v>
      </c>
      <c r="L255" s="1571"/>
      <c r="M255" s="1571"/>
      <c r="N255" s="1571"/>
      <c r="O255" s="1571"/>
      <c r="P255" s="1571"/>
      <c r="Q255" s="1571"/>
      <c r="R255" s="1610"/>
    </row>
    <row r="256" spans="1:19" ht="158.25" thickBot="1" x14ac:dyDescent="0.3">
      <c r="A256" s="339" t="s">
        <v>272</v>
      </c>
      <c r="B256" s="1611" t="s">
        <v>273</v>
      </c>
      <c r="C256" s="1611"/>
      <c r="D256" s="340" t="s">
        <v>274</v>
      </c>
      <c r="E256" s="340" t="s">
        <v>275</v>
      </c>
      <c r="F256" s="340">
        <v>1</v>
      </c>
      <c r="G256" s="340">
        <v>1</v>
      </c>
      <c r="H256" s="341"/>
      <c r="I256" s="341"/>
      <c r="J256" s="341"/>
      <c r="K256" s="340"/>
      <c r="L256" s="342">
        <v>2067010</v>
      </c>
      <c r="M256" s="1612" t="s">
        <v>276</v>
      </c>
      <c r="N256" s="1612"/>
      <c r="O256" s="1612"/>
      <c r="P256" s="1612"/>
      <c r="Q256" s="1612"/>
      <c r="R256" s="1613"/>
    </row>
    <row r="257" spans="1:18" ht="16.5" thickTop="1" x14ac:dyDescent="0.25">
      <c r="A257" s="343"/>
      <c r="B257" s="344"/>
      <c r="C257" s="344"/>
      <c r="D257" s="344"/>
      <c r="E257" s="344"/>
      <c r="F257" s="344"/>
      <c r="G257" s="344"/>
      <c r="H257" s="344"/>
      <c r="I257" s="344"/>
      <c r="J257" s="344"/>
      <c r="K257" s="344"/>
      <c r="L257" s="344"/>
      <c r="M257" s="344"/>
      <c r="N257" s="344"/>
      <c r="O257" s="344"/>
      <c r="P257" s="344"/>
      <c r="Q257" s="344"/>
      <c r="R257" s="345"/>
    </row>
    <row r="258" spans="1:18" s="335" customFormat="1" ht="17.25" x14ac:dyDescent="0.3">
      <c r="A258" s="346" t="s">
        <v>194</v>
      </c>
      <c r="B258" s="347"/>
      <c r="C258" s="347"/>
      <c r="D258" s="347"/>
      <c r="E258" s="347"/>
      <c r="F258" s="347"/>
      <c r="G258" s="347"/>
      <c r="H258" s="347"/>
      <c r="I258" s="347"/>
      <c r="J258" s="347"/>
      <c r="K258" s="347"/>
      <c r="L258" s="347"/>
      <c r="M258" s="347"/>
      <c r="N258" s="347"/>
      <c r="O258" s="347"/>
      <c r="P258" s="347"/>
      <c r="Q258" s="347"/>
      <c r="R258" s="348"/>
    </row>
    <row r="259" spans="1:18" s="336" customFormat="1" ht="15.75" x14ac:dyDescent="0.25">
      <c r="A259" s="1570" t="s">
        <v>195</v>
      </c>
      <c r="B259" s="1571"/>
      <c r="C259" s="1566" t="s">
        <v>196</v>
      </c>
      <c r="D259" s="1566" t="s">
        <v>31</v>
      </c>
      <c r="E259" s="1566"/>
      <c r="F259" s="1566"/>
      <c r="G259" s="1566"/>
      <c r="H259" s="1566" t="s">
        <v>197</v>
      </c>
      <c r="I259" s="1566"/>
      <c r="J259" s="1566"/>
      <c r="K259" s="1566"/>
      <c r="L259" s="1571" t="s">
        <v>198</v>
      </c>
      <c r="M259" s="1566" t="s">
        <v>199</v>
      </c>
      <c r="N259" s="1566"/>
      <c r="O259" s="1566"/>
      <c r="P259" s="1566"/>
      <c r="Q259" s="1566"/>
      <c r="R259" s="1607"/>
    </row>
    <row r="260" spans="1:18" s="336" customFormat="1" ht="46.5" customHeight="1" x14ac:dyDescent="0.25">
      <c r="A260" s="1570"/>
      <c r="B260" s="1571"/>
      <c r="C260" s="1566"/>
      <c r="D260" s="338" t="s">
        <v>200</v>
      </c>
      <c r="E260" s="338" t="s">
        <v>36</v>
      </c>
      <c r="F260" s="338" t="s">
        <v>201</v>
      </c>
      <c r="G260" s="338" t="s">
        <v>38</v>
      </c>
      <c r="H260" s="338" t="s">
        <v>19</v>
      </c>
      <c r="I260" s="338" t="s">
        <v>20</v>
      </c>
      <c r="J260" s="338" t="s">
        <v>21</v>
      </c>
      <c r="K260" s="338" t="s">
        <v>22</v>
      </c>
      <c r="L260" s="1571"/>
      <c r="M260" s="349" t="s">
        <v>40</v>
      </c>
      <c r="N260" s="349" t="s">
        <v>41</v>
      </c>
      <c r="O260" s="349" t="s">
        <v>42</v>
      </c>
      <c r="P260" s="349" t="s">
        <v>43</v>
      </c>
      <c r="Q260" s="349" t="s">
        <v>44</v>
      </c>
      <c r="R260" s="350" t="s">
        <v>45</v>
      </c>
    </row>
    <row r="261" spans="1:18" ht="27" customHeight="1" x14ac:dyDescent="0.25">
      <c r="A261" s="1555" t="s">
        <v>277</v>
      </c>
      <c r="B261" s="1509"/>
      <c r="C261" s="1476">
        <f>SUM(G261:G268)</f>
        <v>72540</v>
      </c>
      <c r="D261" s="351" t="s">
        <v>278</v>
      </c>
      <c r="E261" s="352">
        <v>500</v>
      </c>
      <c r="F261" s="353">
        <v>10</v>
      </c>
      <c r="G261" s="353">
        <f>+F261*E261</f>
        <v>5000</v>
      </c>
      <c r="H261" s="354"/>
      <c r="I261" s="355">
        <v>10000</v>
      </c>
      <c r="J261" s="354"/>
      <c r="K261" s="354"/>
      <c r="L261" s="1502" t="s">
        <v>279</v>
      </c>
      <c r="M261" s="352">
        <v>1</v>
      </c>
      <c r="N261" s="352">
        <v>1</v>
      </c>
      <c r="O261" s="352">
        <v>2</v>
      </c>
      <c r="P261" s="352">
        <v>2</v>
      </c>
      <c r="Q261" s="352">
        <v>2</v>
      </c>
      <c r="R261" s="357">
        <v>2</v>
      </c>
    </row>
    <row r="262" spans="1:18" ht="20.25" customHeight="1" x14ac:dyDescent="0.25">
      <c r="A262" s="1556"/>
      <c r="B262" s="1511"/>
      <c r="C262" s="1476"/>
      <c r="D262" s="351" t="s">
        <v>280</v>
      </c>
      <c r="E262" s="352">
        <v>40</v>
      </c>
      <c r="F262" s="353">
        <v>250</v>
      </c>
      <c r="G262" s="353">
        <f t="shared" ref="G262:G267" si="10">+F262*E262</f>
        <v>10000</v>
      </c>
      <c r="H262" s="354"/>
      <c r="I262" s="355">
        <f t="shared" ref="I262:I267" si="11">G262</f>
        <v>10000</v>
      </c>
      <c r="J262" s="354"/>
      <c r="K262" s="354"/>
      <c r="L262" s="1503"/>
      <c r="M262" s="352">
        <v>1</v>
      </c>
      <c r="N262" s="352">
        <v>1</v>
      </c>
      <c r="O262" s="352">
        <v>3</v>
      </c>
      <c r="P262" s="352">
        <v>7</v>
      </c>
      <c r="Q262" s="352">
        <v>1</v>
      </c>
      <c r="R262" s="357">
        <v>2</v>
      </c>
    </row>
    <row r="263" spans="1:18" ht="25.5" customHeight="1" x14ac:dyDescent="0.25">
      <c r="A263" s="1556"/>
      <c r="B263" s="1511"/>
      <c r="C263" s="1476"/>
      <c r="D263" s="351" t="s">
        <v>281</v>
      </c>
      <c r="E263" s="352">
        <v>8</v>
      </c>
      <c r="F263" s="353">
        <v>2400</v>
      </c>
      <c r="G263" s="353">
        <f>+E263*F263</f>
        <v>19200</v>
      </c>
      <c r="H263" s="354"/>
      <c r="I263" s="355">
        <f t="shared" si="11"/>
        <v>19200</v>
      </c>
      <c r="J263" s="354"/>
      <c r="K263" s="354"/>
      <c r="L263" s="1503"/>
      <c r="M263" s="352">
        <v>1</v>
      </c>
      <c r="N263" s="352">
        <v>1</v>
      </c>
      <c r="O263" s="352">
        <v>2</v>
      </c>
      <c r="P263" s="352">
        <v>3</v>
      </c>
      <c r="Q263" s="352">
        <v>1</v>
      </c>
      <c r="R263" s="357">
        <v>2</v>
      </c>
    </row>
    <row r="264" spans="1:18" ht="22.5" customHeight="1" x14ac:dyDescent="0.25">
      <c r="A264" s="1556"/>
      <c r="B264" s="1511"/>
      <c r="C264" s="1476"/>
      <c r="D264" s="351" t="s">
        <v>282</v>
      </c>
      <c r="E264" s="352">
        <v>12</v>
      </c>
      <c r="F264" s="353">
        <v>1800</v>
      </c>
      <c r="G264" s="353">
        <f>+E264*F264</f>
        <v>21600</v>
      </c>
      <c r="H264" s="354"/>
      <c r="I264" s="355">
        <f t="shared" si="11"/>
        <v>21600</v>
      </c>
      <c r="J264" s="354"/>
      <c r="K264" s="354"/>
      <c r="L264" s="1503"/>
      <c r="M264" s="352">
        <v>1</v>
      </c>
      <c r="N264" s="352">
        <v>1</v>
      </c>
      <c r="O264" s="352">
        <v>2</v>
      </c>
      <c r="P264" s="352">
        <v>3</v>
      </c>
      <c r="Q264" s="352">
        <v>1</v>
      </c>
      <c r="R264" s="357">
        <v>2</v>
      </c>
    </row>
    <row r="265" spans="1:18" ht="25.5" customHeight="1" x14ac:dyDescent="0.25">
      <c r="A265" s="1556"/>
      <c r="B265" s="1511"/>
      <c r="C265" s="1476"/>
      <c r="D265" s="351" t="s">
        <v>283</v>
      </c>
      <c r="E265" s="352">
        <v>4</v>
      </c>
      <c r="F265" s="353">
        <v>1500</v>
      </c>
      <c r="G265" s="353">
        <f>+E265*F265</f>
        <v>6000</v>
      </c>
      <c r="H265" s="354"/>
      <c r="I265" s="355">
        <f t="shared" si="11"/>
        <v>6000</v>
      </c>
      <c r="J265" s="354"/>
      <c r="K265" s="354"/>
      <c r="L265" s="1503"/>
      <c r="M265" s="352">
        <v>1</v>
      </c>
      <c r="N265" s="352">
        <v>1</v>
      </c>
      <c r="O265" s="352">
        <v>2</v>
      </c>
      <c r="P265" s="352">
        <v>3</v>
      </c>
      <c r="Q265" s="352">
        <v>1</v>
      </c>
      <c r="R265" s="357">
        <v>2</v>
      </c>
    </row>
    <row r="266" spans="1:18" ht="23.25" customHeight="1" x14ac:dyDescent="0.25">
      <c r="A266" s="1556"/>
      <c r="B266" s="1511"/>
      <c r="C266" s="1476"/>
      <c r="D266" s="351" t="s">
        <v>284</v>
      </c>
      <c r="E266" s="352">
        <v>4</v>
      </c>
      <c r="F266" s="353">
        <v>60</v>
      </c>
      <c r="G266" s="353">
        <f t="shared" si="10"/>
        <v>240</v>
      </c>
      <c r="H266" s="354"/>
      <c r="I266" s="355">
        <f t="shared" si="11"/>
        <v>240</v>
      </c>
      <c r="J266" s="354"/>
      <c r="K266" s="354"/>
      <c r="L266" s="1503"/>
      <c r="M266" s="352">
        <v>1</v>
      </c>
      <c r="N266" s="352">
        <v>1</v>
      </c>
      <c r="O266" s="352">
        <v>2</v>
      </c>
      <c r="P266" s="352">
        <v>4</v>
      </c>
      <c r="Q266" s="352">
        <v>4</v>
      </c>
      <c r="R266" s="357">
        <v>2</v>
      </c>
    </row>
    <row r="267" spans="1:18" ht="25.5" customHeight="1" x14ac:dyDescent="0.25">
      <c r="A267" s="1556"/>
      <c r="B267" s="1511"/>
      <c r="C267" s="1476"/>
      <c r="D267" s="351" t="s">
        <v>285</v>
      </c>
      <c r="E267" s="352">
        <v>350</v>
      </c>
      <c r="F267" s="353">
        <v>15</v>
      </c>
      <c r="G267" s="353">
        <f t="shared" si="10"/>
        <v>5250</v>
      </c>
      <c r="H267" s="354"/>
      <c r="I267" s="355">
        <f t="shared" si="11"/>
        <v>5250</v>
      </c>
      <c r="J267" s="354"/>
      <c r="K267" s="354"/>
      <c r="L267" s="1503"/>
      <c r="M267" s="352">
        <v>1</v>
      </c>
      <c r="N267" s="352">
        <v>1</v>
      </c>
      <c r="O267" s="352">
        <v>3</v>
      </c>
      <c r="P267" s="352">
        <v>1</v>
      </c>
      <c r="Q267" s="352">
        <v>1</v>
      </c>
      <c r="R267" s="357">
        <v>1</v>
      </c>
    </row>
    <row r="268" spans="1:18" ht="27" customHeight="1" x14ac:dyDescent="0.25">
      <c r="A268" s="1567"/>
      <c r="B268" s="1568"/>
      <c r="C268" s="1476"/>
      <c r="D268" s="351" t="s">
        <v>286</v>
      </c>
      <c r="E268" s="352">
        <v>350</v>
      </c>
      <c r="F268" s="353">
        <v>15</v>
      </c>
      <c r="G268" s="353">
        <f>+F268*E268</f>
        <v>5250</v>
      </c>
      <c r="H268" s="354"/>
      <c r="I268" s="355">
        <f>+G268</f>
        <v>5250</v>
      </c>
      <c r="J268" s="354"/>
      <c r="K268" s="354"/>
      <c r="L268" s="1559"/>
      <c r="M268" s="352">
        <v>1</v>
      </c>
      <c r="N268" s="352">
        <v>1</v>
      </c>
      <c r="O268" s="352">
        <v>3</v>
      </c>
      <c r="P268" s="352">
        <v>1</v>
      </c>
      <c r="Q268" s="352">
        <v>1</v>
      </c>
      <c r="R268" s="357">
        <v>1</v>
      </c>
    </row>
    <row r="269" spans="1:18" ht="15.75" x14ac:dyDescent="0.25">
      <c r="A269" s="1522" t="s">
        <v>287</v>
      </c>
      <c r="B269" s="1523"/>
      <c r="C269" s="1526">
        <f>SUM(G269:G278)</f>
        <v>245990</v>
      </c>
      <c r="D269" s="351" t="s">
        <v>288</v>
      </c>
      <c r="E269" s="352">
        <v>250</v>
      </c>
      <c r="F269" s="353">
        <v>450</v>
      </c>
      <c r="G269" s="353">
        <f t="shared" ref="G269:G283" si="12">+F269*E269</f>
        <v>112500</v>
      </c>
      <c r="H269" s="354"/>
      <c r="I269" s="355">
        <f>+G269</f>
        <v>112500</v>
      </c>
      <c r="J269" s="354"/>
      <c r="K269" s="354"/>
      <c r="L269" s="1502" t="s">
        <v>279</v>
      </c>
      <c r="M269" s="352">
        <v>1</v>
      </c>
      <c r="N269" s="352">
        <v>1</v>
      </c>
      <c r="O269" s="352">
        <v>3</v>
      </c>
      <c r="P269" s="352">
        <v>1</v>
      </c>
      <c r="Q269" s="352">
        <v>1</v>
      </c>
      <c r="R269" s="357">
        <v>1</v>
      </c>
    </row>
    <row r="270" spans="1:18" ht="15.75" x14ac:dyDescent="0.25">
      <c r="A270" s="1524"/>
      <c r="B270" s="1525"/>
      <c r="C270" s="1527"/>
      <c r="D270" s="351" t="s">
        <v>289</v>
      </c>
      <c r="E270" s="352">
        <v>6</v>
      </c>
      <c r="F270" s="353">
        <v>3500</v>
      </c>
      <c r="G270" s="353">
        <f t="shared" si="12"/>
        <v>21000</v>
      </c>
      <c r="H270" s="354"/>
      <c r="I270" s="353"/>
      <c r="J270" s="353">
        <f>+G270</f>
        <v>21000</v>
      </c>
      <c r="K270" s="354"/>
      <c r="L270" s="1503"/>
      <c r="M270" s="352">
        <v>1</v>
      </c>
      <c r="N270" s="352">
        <v>1</v>
      </c>
      <c r="O270" s="352">
        <v>2</v>
      </c>
      <c r="P270" s="352">
        <v>8</v>
      </c>
      <c r="Q270" s="352">
        <v>7</v>
      </c>
      <c r="R270" s="357">
        <v>4</v>
      </c>
    </row>
    <row r="271" spans="1:18" ht="20.25" customHeight="1" x14ac:dyDescent="0.25">
      <c r="A271" s="1524"/>
      <c r="B271" s="1525"/>
      <c r="C271" s="1527"/>
      <c r="D271" s="351" t="s">
        <v>290</v>
      </c>
      <c r="E271" s="352">
        <v>250</v>
      </c>
      <c r="F271" s="353">
        <v>225</v>
      </c>
      <c r="G271" s="353">
        <f t="shared" si="12"/>
        <v>56250</v>
      </c>
      <c r="H271" s="354"/>
      <c r="I271" s="353"/>
      <c r="J271" s="353">
        <f t="shared" ref="J271:J278" si="13">+G271</f>
        <v>56250</v>
      </c>
      <c r="K271" s="354"/>
      <c r="L271" s="1503"/>
      <c r="M271" s="352">
        <v>1</v>
      </c>
      <c r="N271" s="352">
        <v>1</v>
      </c>
      <c r="O271" s="352">
        <v>2</v>
      </c>
      <c r="P271" s="352">
        <v>2</v>
      </c>
      <c r="Q271" s="352">
        <v>2</v>
      </c>
      <c r="R271" s="357">
        <v>2</v>
      </c>
    </row>
    <row r="272" spans="1:18" ht="20.25" customHeight="1" x14ac:dyDescent="0.25">
      <c r="A272" s="1524"/>
      <c r="B272" s="1525"/>
      <c r="C272" s="1527"/>
      <c r="D272" s="351" t="s">
        <v>280</v>
      </c>
      <c r="E272" s="352">
        <v>55</v>
      </c>
      <c r="F272" s="353">
        <v>250</v>
      </c>
      <c r="G272" s="353">
        <f t="shared" si="12"/>
        <v>13750</v>
      </c>
      <c r="H272" s="354"/>
      <c r="I272" s="355"/>
      <c r="J272" s="353">
        <f t="shared" si="13"/>
        <v>13750</v>
      </c>
      <c r="K272" s="354"/>
      <c r="L272" s="1503"/>
      <c r="M272" s="352">
        <v>1</v>
      </c>
      <c r="N272" s="352">
        <v>1</v>
      </c>
      <c r="O272" s="352">
        <v>3</v>
      </c>
      <c r="P272" s="352">
        <v>7</v>
      </c>
      <c r="Q272" s="352">
        <v>1</v>
      </c>
      <c r="R272" s="357">
        <v>2</v>
      </c>
    </row>
    <row r="273" spans="1:18" ht="20.25" customHeight="1" x14ac:dyDescent="0.25">
      <c r="A273" s="1524"/>
      <c r="B273" s="1525"/>
      <c r="C273" s="1527"/>
      <c r="D273" s="351" t="s">
        <v>281</v>
      </c>
      <c r="E273" s="352">
        <v>4</v>
      </c>
      <c r="F273" s="353">
        <v>2400</v>
      </c>
      <c r="G273" s="353">
        <f>+E273*F273</f>
        <v>9600</v>
      </c>
      <c r="H273" s="354"/>
      <c r="I273" s="355"/>
      <c r="J273" s="353">
        <f t="shared" si="13"/>
        <v>9600</v>
      </c>
      <c r="K273" s="354"/>
      <c r="L273" s="1503"/>
      <c r="M273" s="352">
        <v>1</v>
      </c>
      <c r="N273" s="352">
        <v>1</v>
      </c>
      <c r="O273" s="352">
        <v>2</v>
      </c>
      <c r="P273" s="352">
        <v>3</v>
      </c>
      <c r="Q273" s="352">
        <v>1</v>
      </c>
      <c r="R273" s="357">
        <v>2</v>
      </c>
    </row>
    <row r="274" spans="1:18" ht="20.25" customHeight="1" x14ac:dyDescent="0.25">
      <c r="A274" s="1524"/>
      <c r="B274" s="1525"/>
      <c r="C274" s="1527"/>
      <c r="D274" s="351" t="s">
        <v>282</v>
      </c>
      <c r="E274" s="352">
        <v>8</v>
      </c>
      <c r="F274" s="353">
        <v>1800</v>
      </c>
      <c r="G274" s="353">
        <f>+E274*F274</f>
        <v>14400</v>
      </c>
      <c r="H274" s="354"/>
      <c r="I274" s="355"/>
      <c r="J274" s="353">
        <f t="shared" si="13"/>
        <v>14400</v>
      </c>
      <c r="K274" s="354"/>
      <c r="L274" s="1503"/>
      <c r="M274" s="352">
        <v>1</v>
      </c>
      <c r="N274" s="352">
        <v>1</v>
      </c>
      <c r="O274" s="352">
        <v>2</v>
      </c>
      <c r="P274" s="352">
        <v>3</v>
      </c>
      <c r="Q274" s="352">
        <v>1</v>
      </c>
      <c r="R274" s="357">
        <v>2</v>
      </c>
    </row>
    <row r="275" spans="1:18" ht="20.25" customHeight="1" x14ac:dyDescent="0.25">
      <c r="A275" s="1524"/>
      <c r="B275" s="1525"/>
      <c r="C275" s="1527"/>
      <c r="D275" s="351" t="s">
        <v>283</v>
      </c>
      <c r="E275" s="352">
        <v>4</v>
      </c>
      <c r="F275" s="353">
        <v>1500</v>
      </c>
      <c r="G275" s="353">
        <f>+E275*F275</f>
        <v>6000</v>
      </c>
      <c r="H275" s="354"/>
      <c r="I275" s="355"/>
      <c r="J275" s="353">
        <f t="shared" si="13"/>
        <v>6000</v>
      </c>
      <c r="K275" s="354"/>
      <c r="L275" s="1503"/>
      <c r="M275" s="352">
        <v>1</v>
      </c>
      <c r="N275" s="352">
        <v>1</v>
      </c>
      <c r="O275" s="352">
        <v>2</v>
      </c>
      <c r="P275" s="352">
        <v>3</v>
      </c>
      <c r="Q275" s="352">
        <v>1</v>
      </c>
      <c r="R275" s="357">
        <v>2</v>
      </c>
    </row>
    <row r="276" spans="1:18" ht="20.25" customHeight="1" x14ac:dyDescent="0.25">
      <c r="A276" s="1524"/>
      <c r="B276" s="1525"/>
      <c r="C276" s="1527"/>
      <c r="D276" s="351" t="s">
        <v>284</v>
      </c>
      <c r="E276" s="352">
        <v>4</v>
      </c>
      <c r="F276" s="353">
        <v>60</v>
      </c>
      <c r="G276" s="353">
        <f t="shared" si="12"/>
        <v>240</v>
      </c>
      <c r="H276" s="354"/>
      <c r="I276" s="355"/>
      <c r="J276" s="353">
        <f t="shared" si="13"/>
        <v>240</v>
      </c>
      <c r="K276" s="354"/>
      <c r="L276" s="1503"/>
      <c r="M276" s="352">
        <v>1</v>
      </c>
      <c r="N276" s="352">
        <v>1</v>
      </c>
      <c r="O276" s="352">
        <v>2</v>
      </c>
      <c r="P276" s="352">
        <v>4</v>
      </c>
      <c r="Q276" s="352">
        <v>4</v>
      </c>
      <c r="R276" s="357">
        <v>2</v>
      </c>
    </row>
    <row r="277" spans="1:18" ht="20.25" customHeight="1" x14ac:dyDescent="0.25">
      <c r="A277" s="1524"/>
      <c r="B277" s="1525"/>
      <c r="C277" s="1527"/>
      <c r="D277" s="351" t="s">
        <v>285</v>
      </c>
      <c r="E277" s="352">
        <v>350</v>
      </c>
      <c r="F277" s="353">
        <v>15</v>
      </c>
      <c r="G277" s="353">
        <f t="shared" si="12"/>
        <v>5250</v>
      </c>
      <c r="H277" s="354"/>
      <c r="I277" s="355"/>
      <c r="J277" s="353">
        <f t="shared" si="13"/>
        <v>5250</v>
      </c>
      <c r="K277" s="354"/>
      <c r="L277" s="1503"/>
      <c r="M277" s="352">
        <v>1</v>
      </c>
      <c r="N277" s="352">
        <v>1</v>
      </c>
      <c r="O277" s="352">
        <v>3</v>
      </c>
      <c r="P277" s="352">
        <v>1</v>
      </c>
      <c r="Q277" s="352">
        <v>1</v>
      </c>
      <c r="R277" s="357">
        <v>1</v>
      </c>
    </row>
    <row r="278" spans="1:18" ht="20.25" customHeight="1" x14ac:dyDescent="0.25">
      <c r="A278" s="1524"/>
      <c r="B278" s="1525"/>
      <c r="C278" s="1569"/>
      <c r="D278" s="351" t="s">
        <v>286</v>
      </c>
      <c r="E278" s="352">
        <v>350</v>
      </c>
      <c r="F278" s="353">
        <v>20</v>
      </c>
      <c r="G278" s="353">
        <f t="shared" si="12"/>
        <v>7000</v>
      </c>
      <c r="H278" s="354"/>
      <c r="I278" s="355"/>
      <c r="J278" s="353">
        <f t="shared" si="13"/>
        <v>7000</v>
      </c>
      <c r="K278" s="354"/>
      <c r="L278" s="1559"/>
      <c r="M278" s="352">
        <v>1</v>
      </c>
      <c r="N278" s="352">
        <v>1</v>
      </c>
      <c r="O278" s="352">
        <v>3</v>
      </c>
      <c r="P278" s="352">
        <v>1</v>
      </c>
      <c r="Q278" s="352">
        <v>1</v>
      </c>
      <c r="R278" s="357">
        <v>1</v>
      </c>
    </row>
    <row r="279" spans="1:18" ht="48" customHeight="1" x14ac:dyDescent="0.25">
      <c r="A279" s="1561" t="s">
        <v>291</v>
      </c>
      <c r="B279" s="1562"/>
      <c r="C279" s="1526" t="s">
        <v>292</v>
      </c>
      <c r="D279" s="1502" t="s">
        <v>292</v>
      </c>
      <c r="E279" s="1502"/>
      <c r="F279" s="1514"/>
      <c r="G279" s="1514">
        <f t="shared" si="12"/>
        <v>0</v>
      </c>
      <c r="H279" s="1502"/>
      <c r="I279" s="1514"/>
      <c r="J279" s="1502">
        <f>+G279</f>
        <v>0</v>
      </c>
      <c r="K279" s="1502"/>
      <c r="L279" s="1502"/>
      <c r="M279" s="1502">
        <v>1</v>
      </c>
      <c r="N279" s="1502">
        <v>1</v>
      </c>
      <c r="O279" s="1502"/>
      <c r="P279" s="1502"/>
      <c r="Q279" s="1502"/>
      <c r="R279" s="1505"/>
    </row>
    <row r="280" spans="1:18" ht="59.25" customHeight="1" x14ac:dyDescent="0.25">
      <c r="A280" s="1563"/>
      <c r="B280" s="1564"/>
      <c r="C280" s="1527"/>
      <c r="D280" s="1559"/>
      <c r="E280" s="1559"/>
      <c r="F280" s="1560"/>
      <c r="G280" s="1560"/>
      <c r="H280" s="1559"/>
      <c r="I280" s="1560"/>
      <c r="J280" s="1559"/>
      <c r="K280" s="1559"/>
      <c r="L280" s="1503"/>
      <c r="M280" s="1559"/>
      <c r="N280" s="1559"/>
      <c r="O280" s="1559"/>
      <c r="P280" s="1559"/>
      <c r="Q280" s="1559"/>
      <c r="R280" s="1572"/>
    </row>
    <row r="281" spans="1:18" ht="25.5" customHeight="1" x14ac:dyDescent="0.25">
      <c r="A281" s="1479" t="s">
        <v>293</v>
      </c>
      <c r="B281" s="1480"/>
      <c r="C281" s="1526">
        <f>SUM(G281:G283)</f>
        <v>207500</v>
      </c>
      <c r="D281" s="351" t="s">
        <v>288</v>
      </c>
      <c r="E281" s="352">
        <v>300</v>
      </c>
      <c r="F281" s="353">
        <v>450</v>
      </c>
      <c r="G281" s="353">
        <f t="shared" si="12"/>
        <v>135000</v>
      </c>
      <c r="H281" s="354"/>
      <c r="I281" s="353">
        <f>+G281</f>
        <v>135000</v>
      </c>
      <c r="J281" s="354"/>
      <c r="K281" s="363"/>
      <c r="L281" s="1500" t="s">
        <v>279</v>
      </c>
      <c r="M281" s="364">
        <v>1</v>
      </c>
      <c r="N281" s="352">
        <v>1</v>
      </c>
      <c r="O281" s="352">
        <v>3</v>
      </c>
      <c r="P281" s="352">
        <v>1</v>
      </c>
      <c r="Q281" s="352">
        <v>1</v>
      </c>
      <c r="R281" s="357">
        <v>1</v>
      </c>
    </row>
    <row r="282" spans="1:18" ht="32.25" customHeight="1" x14ac:dyDescent="0.25">
      <c r="A282" s="1541"/>
      <c r="B282" s="1542"/>
      <c r="C282" s="1527"/>
      <c r="D282" s="351" t="s">
        <v>289</v>
      </c>
      <c r="E282" s="352">
        <v>1</v>
      </c>
      <c r="F282" s="353">
        <v>5000</v>
      </c>
      <c r="G282" s="353">
        <f t="shared" si="12"/>
        <v>5000</v>
      </c>
      <c r="H282" s="354"/>
      <c r="I282" s="353">
        <f>+G282</f>
        <v>5000</v>
      </c>
      <c r="J282" s="354"/>
      <c r="K282" s="363"/>
      <c r="L282" s="1513"/>
      <c r="M282" s="364">
        <v>1</v>
      </c>
      <c r="N282" s="352">
        <v>1</v>
      </c>
      <c r="O282" s="352">
        <v>2</v>
      </c>
      <c r="P282" s="352">
        <v>8</v>
      </c>
      <c r="Q282" s="352">
        <v>7</v>
      </c>
      <c r="R282" s="357">
        <v>4</v>
      </c>
    </row>
    <row r="283" spans="1:18" ht="21.75" customHeight="1" x14ac:dyDescent="0.25">
      <c r="A283" s="1541"/>
      <c r="B283" s="1542"/>
      <c r="C283" s="1527"/>
      <c r="D283" s="365" t="s">
        <v>290</v>
      </c>
      <c r="E283" s="356">
        <v>300</v>
      </c>
      <c r="F283" s="366">
        <v>225</v>
      </c>
      <c r="G283" s="366">
        <f t="shared" si="12"/>
        <v>67500</v>
      </c>
      <c r="H283" s="367"/>
      <c r="I283" s="366">
        <f>+G283</f>
        <v>67500</v>
      </c>
      <c r="J283" s="367"/>
      <c r="K283" s="368"/>
      <c r="L283" s="1513"/>
      <c r="M283" s="369">
        <v>1</v>
      </c>
      <c r="N283" s="356">
        <v>1</v>
      </c>
      <c r="O283" s="356">
        <v>2</v>
      </c>
      <c r="P283" s="356">
        <v>2</v>
      </c>
      <c r="Q283" s="356">
        <v>2</v>
      </c>
      <c r="R283" s="360">
        <v>2</v>
      </c>
    </row>
    <row r="284" spans="1:18" ht="15.75" customHeight="1" x14ac:dyDescent="0.25">
      <c r="A284" s="1555" t="s">
        <v>294</v>
      </c>
      <c r="B284" s="1509"/>
      <c r="C284" s="1549" t="s">
        <v>292</v>
      </c>
      <c r="D284" s="1549" t="s">
        <v>292</v>
      </c>
      <c r="E284" s="1500"/>
      <c r="F284" s="1552"/>
      <c r="G284" s="1552"/>
      <c r="H284" s="1500"/>
      <c r="I284" s="1552"/>
      <c r="J284" s="1500"/>
      <c r="K284" s="1500"/>
      <c r="L284" s="1500"/>
      <c r="M284" s="1500">
        <v>1</v>
      </c>
      <c r="N284" s="1500">
        <v>1</v>
      </c>
      <c r="O284" s="1500"/>
      <c r="P284" s="1500"/>
      <c r="Q284" s="1500"/>
      <c r="R284" s="1500"/>
    </row>
    <row r="285" spans="1:18" ht="15.75" customHeight="1" x14ac:dyDescent="0.25">
      <c r="A285" s="1556"/>
      <c r="B285" s="1511"/>
      <c r="C285" s="1549"/>
      <c r="D285" s="1549"/>
      <c r="E285" s="1513"/>
      <c r="F285" s="1553"/>
      <c r="G285" s="1553"/>
      <c r="H285" s="1513"/>
      <c r="I285" s="1553"/>
      <c r="J285" s="1513"/>
      <c r="K285" s="1513"/>
      <c r="L285" s="1513"/>
      <c r="M285" s="1513"/>
      <c r="N285" s="1513"/>
      <c r="O285" s="1513"/>
      <c r="P285" s="1513"/>
      <c r="Q285" s="1513"/>
      <c r="R285" s="1513"/>
    </row>
    <row r="286" spans="1:18" ht="15.75" customHeight="1" x14ac:dyDescent="0.25">
      <c r="A286" s="1556"/>
      <c r="B286" s="1511"/>
      <c r="C286" s="1549"/>
      <c r="D286" s="1549"/>
      <c r="E286" s="1513"/>
      <c r="F286" s="1553"/>
      <c r="G286" s="1553"/>
      <c r="H286" s="1513"/>
      <c r="I286" s="1553"/>
      <c r="J286" s="1513"/>
      <c r="K286" s="1513"/>
      <c r="L286" s="1513"/>
      <c r="M286" s="1513"/>
      <c r="N286" s="1513"/>
      <c r="O286" s="1513"/>
      <c r="P286" s="1513"/>
      <c r="Q286" s="1513"/>
      <c r="R286" s="1513"/>
    </row>
    <row r="287" spans="1:18" ht="9.75" customHeight="1" x14ac:dyDescent="0.25">
      <c r="A287" s="1557"/>
      <c r="B287" s="1558"/>
      <c r="C287" s="1549"/>
      <c r="D287" s="1549"/>
      <c r="E287" s="1501"/>
      <c r="F287" s="1554"/>
      <c r="G287" s="1554"/>
      <c r="H287" s="1501"/>
      <c r="I287" s="1554"/>
      <c r="J287" s="1501"/>
      <c r="K287" s="1501"/>
      <c r="L287" s="1501"/>
      <c r="M287" s="1501"/>
      <c r="N287" s="1501"/>
      <c r="O287" s="1501"/>
      <c r="P287" s="1501"/>
      <c r="Q287" s="1501"/>
      <c r="R287" s="1501"/>
    </row>
    <row r="288" spans="1:18" ht="51.75" customHeight="1" x14ac:dyDescent="0.25">
      <c r="A288" s="1508" t="s">
        <v>295</v>
      </c>
      <c r="B288" s="1509"/>
      <c r="C288" s="1512" t="s">
        <v>292</v>
      </c>
      <c r="D288" s="1549" t="s">
        <v>292</v>
      </c>
      <c r="E288" s="372"/>
      <c r="F288" s="372"/>
      <c r="G288" s="372"/>
      <c r="H288" s="372"/>
      <c r="I288" s="372"/>
      <c r="J288" s="372"/>
      <c r="K288" s="372"/>
      <c r="L288" s="372"/>
      <c r="M288" s="373">
        <v>1</v>
      </c>
      <c r="N288" s="373">
        <v>1</v>
      </c>
      <c r="O288" s="372"/>
      <c r="P288" s="372"/>
      <c r="Q288" s="372"/>
      <c r="R288" s="372"/>
    </row>
    <row r="289" spans="1:18" ht="1.5" hidden="1" customHeight="1" x14ac:dyDescent="0.25">
      <c r="A289" s="1510"/>
      <c r="B289" s="1511"/>
      <c r="C289" s="1512"/>
      <c r="D289" s="1549"/>
      <c r="E289" s="372"/>
      <c r="F289" s="372"/>
      <c r="G289" s="372"/>
      <c r="H289" s="372"/>
      <c r="I289" s="372"/>
      <c r="J289" s="372"/>
      <c r="K289" s="372"/>
      <c r="L289" s="372"/>
      <c r="M289" s="372"/>
      <c r="N289" s="372"/>
      <c r="O289" s="372"/>
      <c r="P289" s="372"/>
      <c r="Q289" s="372"/>
      <c r="R289" s="372"/>
    </row>
    <row r="290" spans="1:18" ht="15.75" hidden="1" customHeight="1" x14ac:dyDescent="0.25">
      <c r="A290" s="1510"/>
      <c r="B290" s="1511"/>
      <c r="C290" s="1512"/>
      <c r="D290" s="1549"/>
      <c r="E290" s="372"/>
      <c r="F290" s="372"/>
      <c r="G290" s="372"/>
      <c r="H290" s="372"/>
      <c r="I290" s="372"/>
      <c r="J290" s="372"/>
      <c r="K290" s="372"/>
      <c r="L290" s="372"/>
      <c r="M290" s="372"/>
      <c r="N290" s="372"/>
      <c r="O290" s="372"/>
      <c r="P290" s="372"/>
      <c r="Q290" s="372"/>
      <c r="R290" s="372"/>
    </row>
    <row r="291" spans="1:18" ht="47.25" customHeight="1" x14ac:dyDescent="0.25">
      <c r="A291" s="1550" t="s">
        <v>296</v>
      </c>
      <c r="B291" s="1551"/>
      <c r="C291" s="370" t="s">
        <v>292</v>
      </c>
      <c r="D291" s="1549"/>
      <c r="E291" s="372"/>
      <c r="F291" s="372"/>
      <c r="G291" s="372"/>
      <c r="H291" s="372"/>
      <c r="I291" s="372"/>
      <c r="J291" s="372"/>
      <c r="K291" s="372"/>
      <c r="L291" s="372"/>
      <c r="M291" s="373">
        <v>1</v>
      </c>
      <c r="N291" s="373">
        <v>1</v>
      </c>
      <c r="O291" s="372"/>
      <c r="P291" s="372"/>
      <c r="Q291" s="372"/>
      <c r="R291" s="372"/>
    </row>
    <row r="292" spans="1:18" ht="36" customHeight="1" x14ac:dyDescent="0.25">
      <c r="A292" s="1483" t="s">
        <v>297</v>
      </c>
      <c r="B292" s="1484"/>
      <c r="C292" s="374" t="s">
        <v>292</v>
      </c>
      <c r="D292" s="374" t="s">
        <v>292</v>
      </c>
      <c r="E292" s="372"/>
      <c r="F292" s="372"/>
      <c r="G292" s="372"/>
      <c r="H292" s="372"/>
      <c r="I292" s="372"/>
      <c r="J292" s="372"/>
      <c r="K292" s="372"/>
      <c r="L292" s="372"/>
      <c r="M292" s="373">
        <v>1</v>
      </c>
      <c r="N292" s="373">
        <v>1</v>
      </c>
      <c r="O292" s="372"/>
      <c r="P292" s="372"/>
      <c r="Q292" s="372"/>
      <c r="R292" s="372"/>
    </row>
    <row r="293" spans="1:18" ht="20.25" customHeight="1" x14ac:dyDescent="0.25">
      <c r="A293" s="1535" t="s">
        <v>298</v>
      </c>
      <c r="B293" s="1536"/>
      <c r="C293" s="1487">
        <f>SUM(G293:G302)</f>
        <v>245990</v>
      </c>
      <c r="D293" s="375" t="s">
        <v>288</v>
      </c>
      <c r="E293" s="358">
        <v>250</v>
      </c>
      <c r="F293" s="376">
        <v>450</v>
      </c>
      <c r="G293" s="376">
        <f t="shared" ref="G293:G301" si="14">+F293*E293</f>
        <v>112500</v>
      </c>
      <c r="H293" s="377"/>
      <c r="I293" s="378">
        <f t="shared" ref="I293:I302" si="15">+G293</f>
        <v>112500</v>
      </c>
      <c r="J293" s="379"/>
      <c r="K293" s="380"/>
      <c r="L293" s="1513" t="s">
        <v>299</v>
      </c>
      <c r="M293" s="381">
        <v>1</v>
      </c>
      <c r="N293" s="358">
        <v>1</v>
      </c>
      <c r="O293" s="358">
        <v>3</v>
      </c>
      <c r="P293" s="358">
        <v>1</v>
      </c>
      <c r="Q293" s="358">
        <v>1</v>
      </c>
      <c r="R293" s="362">
        <v>1</v>
      </c>
    </row>
    <row r="294" spans="1:18" ht="30.75" customHeight="1" x14ac:dyDescent="0.25">
      <c r="A294" s="1524"/>
      <c r="B294" s="1525"/>
      <c r="C294" s="1545"/>
      <c r="D294" s="351" t="s">
        <v>289</v>
      </c>
      <c r="E294" s="352">
        <v>6</v>
      </c>
      <c r="F294" s="353">
        <v>3500</v>
      </c>
      <c r="G294" s="353">
        <f t="shared" si="14"/>
        <v>21000</v>
      </c>
      <c r="H294" s="354"/>
      <c r="I294" s="382">
        <f t="shared" si="15"/>
        <v>21000</v>
      </c>
      <c r="J294" s="228"/>
      <c r="K294" s="383"/>
      <c r="L294" s="1513"/>
      <c r="M294" s="364">
        <v>1</v>
      </c>
      <c r="N294" s="352">
        <v>1</v>
      </c>
      <c r="O294" s="352">
        <v>2</v>
      </c>
      <c r="P294" s="352">
        <v>8</v>
      </c>
      <c r="Q294" s="352">
        <v>7</v>
      </c>
      <c r="R294" s="357">
        <v>4</v>
      </c>
    </row>
    <row r="295" spans="1:18" ht="28.5" customHeight="1" x14ac:dyDescent="0.25">
      <c r="A295" s="1524"/>
      <c r="B295" s="1525"/>
      <c r="C295" s="1545"/>
      <c r="D295" s="351" t="s">
        <v>290</v>
      </c>
      <c r="E295" s="352">
        <v>250</v>
      </c>
      <c r="F295" s="353">
        <v>225</v>
      </c>
      <c r="G295" s="353">
        <f t="shared" si="14"/>
        <v>56250</v>
      </c>
      <c r="H295" s="354"/>
      <c r="I295" s="382">
        <f t="shared" si="15"/>
        <v>56250</v>
      </c>
      <c r="J295" s="228"/>
      <c r="K295" s="383"/>
      <c r="L295" s="1513"/>
      <c r="M295" s="364">
        <v>1</v>
      </c>
      <c r="N295" s="352">
        <v>1</v>
      </c>
      <c r="O295" s="352">
        <v>2</v>
      </c>
      <c r="P295" s="352">
        <v>2</v>
      </c>
      <c r="Q295" s="352">
        <v>2</v>
      </c>
      <c r="R295" s="357"/>
    </row>
    <row r="296" spans="1:18" ht="24.75" customHeight="1" x14ac:dyDescent="0.25">
      <c r="A296" s="1524"/>
      <c r="B296" s="1525"/>
      <c r="C296" s="1545"/>
      <c r="D296" s="351" t="s">
        <v>280</v>
      </c>
      <c r="E296" s="352">
        <v>55</v>
      </c>
      <c r="F296" s="353">
        <v>250</v>
      </c>
      <c r="G296" s="353">
        <f t="shared" si="14"/>
        <v>13750</v>
      </c>
      <c r="H296" s="354"/>
      <c r="I296" s="382">
        <f t="shared" si="15"/>
        <v>13750</v>
      </c>
      <c r="J296" s="228"/>
      <c r="K296" s="383"/>
      <c r="L296" s="1513"/>
      <c r="M296" s="364">
        <v>1</v>
      </c>
      <c r="N296" s="352">
        <v>1</v>
      </c>
      <c r="O296" s="352">
        <v>3</v>
      </c>
      <c r="P296" s="352">
        <v>7</v>
      </c>
      <c r="Q296" s="352">
        <v>1</v>
      </c>
      <c r="R296" s="357">
        <v>2</v>
      </c>
    </row>
    <row r="297" spans="1:18" ht="24" customHeight="1" x14ac:dyDescent="0.25">
      <c r="A297" s="1524"/>
      <c r="B297" s="1525"/>
      <c r="C297" s="1545"/>
      <c r="D297" s="351" t="s">
        <v>281</v>
      </c>
      <c r="E297" s="352">
        <v>4</v>
      </c>
      <c r="F297" s="353">
        <v>2400</v>
      </c>
      <c r="G297" s="353">
        <f>+E297*F297</f>
        <v>9600</v>
      </c>
      <c r="H297" s="354"/>
      <c r="I297" s="382">
        <f t="shared" si="15"/>
        <v>9600</v>
      </c>
      <c r="J297" s="228"/>
      <c r="K297" s="383"/>
      <c r="L297" s="1513"/>
      <c r="M297" s="364">
        <v>1</v>
      </c>
      <c r="N297" s="352">
        <v>1</v>
      </c>
      <c r="O297" s="352">
        <v>2</v>
      </c>
      <c r="P297" s="352">
        <v>3</v>
      </c>
      <c r="Q297" s="352">
        <v>1</v>
      </c>
      <c r="R297" s="357">
        <v>2</v>
      </c>
    </row>
    <row r="298" spans="1:18" ht="24.75" customHeight="1" x14ac:dyDescent="0.25">
      <c r="A298" s="1524"/>
      <c r="B298" s="1525"/>
      <c r="C298" s="1545"/>
      <c r="D298" s="351" t="s">
        <v>282</v>
      </c>
      <c r="E298" s="352">
        <v>8</v>
      </c>
      <c r="F298" s="353">
        <v>1800</v>
      </c>
      <c r="G298" s="353">
        <f>+E298*F298</f>
        <v>14400</v>
      </c>
      <c r="H298" s="354"/>
      <c r="I298" s="382">
        <f t="shared" si="15"/>
        <v>14400</v>
      </c>
      <c r="J298" s="228"/>
      <c r="K298" s="383"/>
      <c r="L298" s="1513"/>
      <c r="M298" s="364">
        <v>1</v>
      </c>
      <c r="N298" s="352">
        <v>1</v>
      </c>
      <c r="O298" s="352">
        <v>2</v>
      </c>
      <c r="P298" s="352">
        <v>3</v>
      </c>
      <c r="Q298" s="352">
        <v>1</v>
      </c>
      <c r="R298" s="357">
        <v>2</v>
      </c>
    </row>
    <row r="299" spans="1:18" ht="28.5" customHeight="1" x14ac:dyDescent="0.25">
      <c r="A299" s="1524"/>
      <c r="B299" s="1525"/>
      <c r="C299" s="1545"/>
      <c r="D299" s="351" t="s">
        <v>283</v>
      </c>
      <c r="E299" s="352">
        <v>4</v>
      </c>
      <c r="F299" s="353">
        <v>1500</v>
      </c>
      <c r="G299" s="353">
        <f>+E299*F299</f>
        <v>6000</v>
      </c>
      <c r="H299" s="354"/>
      <c r="I299" s="382">
        <f t="shared" si="15"/>
        <v>6000</v>
      </c>
      <c r="J299" s="228"/>
      <c r="K299" s="383"/>
      <c r="L299" s="1513"/>
      <c r="M299" s="364">
        <v>1</v>
      </c>
      <c r="N299" s="352">
        <v>1</v>
      </c>
      <c r="O299" s="352">
        <v>2</v>
      </c>
      <c r="P299" s="352">
        <v>3</v>
      </c>
      <c r="Q299" s="352">
        <v>1</v>
      </c>
      <c r="R299" s="357">
        <v>2</v>
      </c>
    </row>
    <row r="300" spans="1:18" ht="24.75" customHeight="1" x14ac:dyDescent="0.25">
      <c r="A300" s="1524"/>
      <c r="B300" s="1525"/>
      <c r="C300" s="1545"/>
      <c r="D300" s="351" t="s">
        <v>284</v>
      </c>
      <c r="E300" s="352">
        <v>4</v>
      </c>
      <c r="F300" s="353">
        <v>60</v>
      </c>
      <c r="G300" s="353">
        <f t="shared" si="14"/>
        <v>240</v>
      </c>
      <c r="H300" s="354"/>
      <c r="I300" s="382">
        <f t="shared" si="15"/>
        <v>240</v>
      </c>
      <c r="J300" s="228"/>
      <c r="K300" s="383"/>
      <c r="L300" s="1513"/>
      <c r="M300" s="364">
        <v>1</v>
      </c>
      <c r="N300" s="352">
        <v>1</v>
      </c>
      <c r="O300" s="352">
        <v>2</v>
      </c>
      <c r="P300" s="352">
        <v>4</v>
      </c>
      <c r="Q300" s="352">
        <v>4</v>
      </c>
      <c r="R300" s="357">
        <v>2</v>
      </c>
    </row>
    <row r="301" spans="1:18" ht="24.75" customHeight="1" x14ac:dyDescent="0.25">
      <c r="A301" s="1524"/>
      <c r="B301" s="1525"/>
      <c r="C301" s="1545"/>
      <c r="D301" s="351" t="s">
        <v>285</v>
      </c>
      <c r="E301" s="352">
        <v>350</v>
      </c>
      <c r="F301" s="353">
        <v>15</v>
      </c>
      <c r="G301" s="353">
        <f t="shared" si="14"/>
        <v>5250</v>
      </c>
      <c r="H301" s="354"/>
      <c r="I301" s="382">
        <f t="shared" si="15"/>
        <v>5250</v>
      </c>
      <c r="J301" s="228"/>
      <c r="K301" s="383"/>
      <c r="L301" s="1513"/>
      <c r="M301" s="364">
        <v>1</v>
      </c>
      <c r="N301" s="352">
        <v>1</v>
      </c>
      <c r="O301" s="352">
        <v>3</v>
      </c>
      <c r="P301" s="352">
        <v>1</v>
      </c>
      <c r="Q301" s="352">
        <v>1</v>
      </c>
      <c r="R301" s="357">
        <v>1</v>
      </c>
    </row>
    <row r="302" spans="1:18" ht="18" customHeight="1" x14ac:dyDescent="0.25">
      <c r="A302" s="1543"/>
      <c r="B302" s="1544"/>
      <c r="C302" s="1546"/>
      <c r="D302" s="365" t="s">
        <v>286</v>
      </c>
      <c r="E302" s="356">
        <v>350</v>
      </c>
      <c r="F302" s="366">
        <v>20</v>
      </c>
      <c r="G302" s="366">
        <f>+F302*E302</f>
        <v>7000</v>
      </c>
      <c r="H302" s="367"/>
      <c r="I302" s="384">
        <f t="shared" si="15"/>
        <v>7000</v>
      </c>
      <c r="J302" s="385"/>
      <c r="K302" s="386"/>
      <c r="L302" s="1513"/>
      <c r="M302" s="369">
        <v>1</v>
      </c>
      <c r="N302" s="356">
        <v>1</v>
      </c>
      <c r="O302" s="356">
        <v>3</v>
      </c>
      <c r="P302" s="356">
        <v>1</v>
      </c>
      <c r="Q302" s="356">
        <v>1</v>
      </c>
      <c r="R302" s="360">
        <v>1</v>
      </c>
    </row>
    <row r="303" spans="1:18" ht="15.75" customHeight="1" x14ac:dyDescent="0.25">
      <c r="A303" s="1479" t="s">
        <v>296</v>
      </c>
      <c r="B303" s="1480"/>
      <c r="C303" s="1547" t="s">
        <v>292</v>
      </c>
      <c r="D303" s="1500" t="s">
        <v>292</v>
      </c>
      <c r="E303" s="1500"/>
      <c r="F303" s="1500"/>
      <c r="G303" s="1500"/>
      <c r="H303" s="1500"/>
      <c r="I303" s="1500"/>
      <c r="J303" s="1500"/>
      <c r="K303" s="1500"/>
      <c r="L303" s="1500" t="s">
        <v>279</v>
      </c>
      <c r="M303" s="1500">
        <v>1</v>
      </c>
      <c r="N303" s="1500">
        <v>1</v>
      </c>
      <c r="O303" s="1500"/>
      <c r="P303" s="1500"/>
      <c r="Q303" s="1500"/>
      <c r="R303" s="1500"/>
    </row>
    <row r="304" spans="1:18" ht="15.75" customHeight="1" x14ac:dyDescent="0.25">
      <c r="A304" s="1541"/>
      <c r="B304" s="1542"/>
      <c r="C304" s="1548"/>
      <c r="D304" s="1513"/>
      <c r="E304" s="1513"/>
      <c r="F304" s="1513"/>
      <c r="G304" s="1513"/>
      <c r="H304" s="1513"/>
      <c r="I304" s="1513"/>
      <c r="J304" s="1513"/>
      <c r="K304" s="1513"/>
      <c r="L304" s="1513"/>
      <c r="M304" s="1513"/>
      <c r="N304" s="1513"/>
      <c r="O304" s="1513"/>
      <c r="P304" s="1513"/>
      <c r="Q304" s="1513"/>
      <c r="R304" s="1513"/>
    </row>
    <row r="305" spans="1:18" ht="19.5" customHeight="1" x14ac:dyDescent="0.25">
      <c r="A305" s="1481"/>
      <c r="B305" s="1482"/>
      <c r="C305" s="1548"/>
      <c r="D305" s="1501"/>
      <c r="E305" s="1501"/>
      <c r="F305" s="1501"/>
      <c r="G305" s="1501"/>
      <c r="H305" s="1501"/>
      <c r="I305" s="1501"/>
      <c r="J305" s="1501"/>
      <c r="K305" s="1501"/>
      <c r="L305" s="1513"/>
      <c r="M305" s="1501"/>
      <c r="N305" s="1501"/>
      <c r="O305" s="1501"/>
      <c r="P305" s="1501"/>
      <c r="Q305" s="1501"/>
      <c r="R305" s="1501"/>
    </row>
    <row r="306" spans="1:18" ht="15.75" customHeight="1" x14ac:dyDescent="0.25">
      <c r="A306" s="1479" t="s">
        <v>300</v>
      </c>
      <c r="B306" s="1480"/>
      <c r="C306" s="1533" t="s">
        <v>292</v>
      </c>
      <c r="D306" s="1533" t="s">
        <v>292</v>
      </c>
      <c r="E306" s="1500"/>
      <c r="F306" s="1500"/>
      <c r="G306" s="1500"/>
      <c r="H306" s="1500"/>
      <c r="I306" s="387"/>
      <c r="J306" s="1500"/>
      <c r="K306" s="1500"/>
      <c r="L306" s="1513"/>
      <c r="M306" s="1500">
        <v>1</v>
      </c>
      <c r="N306" s="1500">
        <v>1</v>
      </c>
      <c r="O306" s="1500"/>
      <c r="P306" s="1500"/>
      <c r="Q306" s="1500"/>
      <c r="R306" s="1500"/>
    </row>
    <row r="307" spans="1:18" ht="15.75" customHeight="1" x14ac:dyDescent="0.25">
      <c r="A307" s="1541"/>
      <c r="B307" s="1542"/>
      <c r="C307" s="1534"/>
      <c r="D307" s="1534"/>
      <c r="E307" s="1501"/>
      <c r="F307" s="1501"/>
      <c r="G307" s="1501"/>
      <c r="H307" s="1501"/>
      <c r="I307" s="388"/>
      <c r="J307" s="1501"/>
      <c r="K307" s="1501"/>
      <c r="L307" s="1513"/>
      <c r="M307" s="1501"/>
      <c r="N307" s="1501"/>
      <c r="O307" s="1501"/>
      <c r="P307" s="1501"/>
      <c r="Q307" s="1501"/>
      <c r="R307" s="1501"/>
    </row>
    <row r="308" spans="1:18" ht="15.75" customHeight="1" x14ac:dyDescent="0.25">
      <c r="A308" s="1479" t="s">
        <v>301</v>
      </c>
      <c r="B308" s="1480"/>
      <c r="C308" s="1533" t="s">
        <v>292</v>
      </c>
      <c r="D308" s="1533" t="s">
        <v>292</v>
      </c>
      <c r="E308" s="1500"/>
      <c r="F308" s="1500"/>
      <c r="G308" s="1500"/>
      <c r="H308" s="1500"/>
      <c r="I308" s="1500"/>
      <c r="J308" s="1500"/>
      <c r="K308" s="1500"/>
      <c r="L308" s="1513"/>
      <c r="M308" s="1500">
        <v>1</v>
      </c>
      <c r="N308" s="1500">
        <v>1</v>
      </c>
      <c r="O308" s="1500"/>
      <c r="P308" s="1500"/>
      <c r="Q308" s="1500"/>
      <c r="R308" s="1500"/>
    </row>
    <row r="309" spans="1:18" ht="15.75" customHeight="1" x14ac:dyDescent="0.25">
      <c r="A309" s="1541"/>
      <c r="B309" s="1542"/>
      <c r="C309" s="1534"/>
      <c r="D309" s="1534"/>
      <c r="E309" s="1501"/>
      <c r="F309" s="1501"/>
      <c r="G309" s="1501"/>
      <c r="H309" s="1501"/>
      <c r="I309" s="1501"/>
      <c r="J309" s="1501"/>
      <c r="K309" s="1501"/>
      <c r="L309" s="1501"/>
      <c r="M309" s="1501"/>
      <c r="N309" s="1501"/>
      <c r="O309" s="1501"/>
      <c r="P309" s="1501"/>
      <c r="Q309" s="1501"/>
      <c r="R309" s="1501"/>
    </row>
    <row r="310" spans="1:18" ht="31.5" customHeight="1" x14ac:dyDescent="0.25">
      <c r="A310" s="1517" t="s">
        <v>302</v>
      </c>
      <c r="B310" s="1517"/>
      <c r="C310" s="1518">
        <f>SUM(G310:G312)</f>
        <v>475000</v>
      </c>
      <c r="D310" s="375" t="s">
        <v>303</v>
      </c>
      <c r="E310" s="358">
        <v>1</v>
      </c>
      <c r="F310" s="376">
        <v>25000</v>
      </c>
      <c r="G310" s="376">
        <f>+E310*F310</f>
        <v>25000</v>
      </c>
      <c r="H310" s="377"/>
      <c r="I310" s="376">
        <f>+G310</f>
        <v>25000</v>
      </c>
      <c r="K310" s="377"/>
      <c r="L310" s="1503" t="s">
        <v>279</v>
      </c>
      <c r="M310" s="358">
        <v>1</v>
      </c>
      <c r="N310" s="358">
        <v>1</v>
      </c>
      <c r="O310" s="389">
        <v>2</v>
      </c>
      <c r="P310" s="389">
        <v>2</v>
      </c>
      <c r="Q310" s="389">
        <v>1</v>
      </c>
      <c r="R310" s="390">
        <v>2</v>
      </c>
    </row>
    <row r="311" spans="1:18" ht="31.5" customHeight="1" x14ac:dyDescent="0.25">
      <c r="A311" s="1491" t="s">
        <v>304</v>
      </c>
      <c r="B311" s="1492"/>
      <c r="C311" s="1519"/>
      <c r="D311" s="351" t="s">
        <v>278</v>
      </c>
      <c r="E311" s="352">
        <v>1</v>
      </c>
      <c r="F311" s="353">
        <v>350000</v>
      </c>
      <c r="G311" s="353">
        <f>+E311*F311</f>
        <v>350000</v>
      </c>
      <c r="H311" s="354"/>
      <c r="I311" s="353">
        <f>+G311</f>
        <v>350000</v>
      </c>
      <c r="K311" s="354"/>
      <c r="L311" s="1503"/>
      <c r="M311" s="352">
        <v>1</v>
      </c>
      <c r="N311" s="352">
        <v>1</v>
      </c>
      <c r="O311" s="352">
        <v>2</v>
      </c>
      <c r="P311" s="352">
        <v>2</v>
      </c>
      <c r="Q311" s="352">
        <v>2</v>
      </c>
      <c r="R311" s="357">
        <v>2</v>
      </c>
    </row>
    <row r="312" spans="1:18" ht="15.75" x14ac:dyDescent="0.25">
      <c r="A312" s="1491"/>
      <c r="B312" s="1492"/>
      <c r="C312" s="1519"/>
      <c r="D312" s="365" t="s">
        <v>305</v>
      </c>
      <c r="E312" s="356">
        <v>2</v>
      </c>
      <c r="F312" s="366">
        <v>50000</v>
      </c>
      <c r="G312" s="366">
        <f>+E312*F312</f>
        <v>100000</v>
      </c>
      <c r="H312" s="354"/>
      <c r="I312" s="384">
        <f>+G312</f>
        <v>100000</v>
      </c>
      <c r="J312" s="228"/>
      <c r="K312" s="391"/>
      <c r="L312" s="1503"/>
      <c r="M312" s="352">
        <v>1</v>
      </c>
      <c r="N312" s="352">
        <v>1</v>
      </c>
      <c r="O312" s="352">
        <v>2</v>
      </c>
      <c r="P312" s="352">
        <v>2</v>
      </c>
      <c r="Q312" s="352">
        <v>1</v>
      </c>
      <c r="R312" s="357">
        <v>1</v>
      </c>
    </row>
    <row r="313" spans="1:18" ht="15.75" x14ac:dyDescent="0.25">
      <c r="A313" s="1491"/>
      <c r="B313" s="1492"/>
      <c r="C313" s="1520"/>
      <c r="D313" s="228" t="s">
        <v>288</v>
      </c>
      <c r="E313" s="392">
        <v>450</v>
      </c>
      <c r="F313" s="393">
        <v>450</v>
      </c>
      <c r="G313" s="394">
        <f>+E313*F313</f>
        <v>202500</v>
      </c>
      <c r="H313" s="391"/>
      <c r="I313" s="395">
        <f>+G313</f>
        <v>202500</v>
      </c>
      <c r="J313" s="228"/>
      <c r="K313" s="391"/>
      <c r="L313" s="1503"/>
      <c r="M313" s="352">
        <v>1</v>
      </c>
      <c r="N313" s="352">
        <v>1</v>
      </c>
      <c r="O313" s="352">
        <v>3</v>
      </c>
      <c r="P313" s="352">
        <v>1</v>
      </c>
      <c r="Q313" s="352">
        <v>1</v>
      </c>
      <c r="R313" s="357">
        <v>1</v>
      </c>
    </row>
    <row r="314" spans="1:18" ht="15.75" x14ac:dyDescent="0.25">
      <c r="A314" s="1493"/>
      <c r="B314" s="1494"/>
      <c r="C314" s="1521"/>
      <c r="D314" s="228" t="s">
        <v>306</v>
      </c>
      <c r="E314" s="392">
        <v>1</v>
      </c>
      <c r="F314" s="393">
        <v>50000</v>
      </c>
      <c r="G314" s="393">
        <f>+E314*F314</f>
        <v>50000</v>
      </c>
      <c r="H314" s="391"/>
      <c r="I314" s="395">
        <f>+G314</f>
        <v>50000</v>
      </c>
      <c r="J314" s="228"/>
      <c r="K314" s="391"/>
      <c r="L314" s="1503"/>
      <c r="M314" s="352">
        <v>1</v>
      </c>
      <c r="N314" s="352">
        <v>1</v>
      </c>
      <c r="O314" s="352">
        <v>2</v>
      </c>
      <c r="P314" s="352">
        <v>8</v>
      </c>
      <c r="Q314" s="352">
        <v>6</v>
      </c>
      <c r="R314" s="357">
        <v>1</v>
      </c>
    </row>
    <row r="315" spans="1:18" ht="31.5" customHeight="1" x14ac:dyDescent="0.25">
      <c r="A315" s="1522" t="s">
        <v>307</v>
      </c>
      <c r="B315" s="1523"/>
      <c r="C315" s="1526">
        <f>SUM(G315:G322)</f>
        <v>503740</v>
      </c>
      <c r="D315" s="351" t="s">
        <v>288</v>
      </c>
      <c r="E315" s="352">
        <v>650</v>
      </c>
      <c r="F315" s="353">
        <v>450</v>
      </c>
      <c r="G315" s="353">
        <f t="shared" ref="G315:G322" si="16">+F315*E315</f>
        <v>292500</v>
      </c>
      <c r="H315" s="363"/>
      <c r="I315" s="228"/>
      <c r="J315" s="396"/>
      <c r="K315" s="382">
        <f t="shared" ref="K315:K322" si="17">+G315</f>
        <v>292500</v>
      </c>
      <c r="L315" s="1528" t="s">
        <v>299</v>
      </c>
      <c r="M315" s="364">
        <v>1</v>
      </c>
      <c r="N315" s="352">
        <v>1</v>
      </c>
      <c r="O315" s="352">
        <v>3</v>
      </c>
      <c r="P315" s="352">
        <v>1</v>
      </c>
      <c r="Q315" s="352">
        <v>1</v>
      </c>
      <c r="R315" s="357">
        <v>1</v>
      </c>
    </row>
    <row r="316" spans="1:18" ht="15.75" x14ac:dyDescent="0.25">
      <c r="A316" s="1524"/>
      <c r="B316" s="1525"/>
      <c r="C316" s="1527"/>
      <c r="D316" s="351" t="s">
        <v>289</v>
      </c>
      <c r="E316" s="352">
        <v>6</v>
      </c>
      <c r="F316" s="353">
        <v>3500</v>
      </c>
      <c r="G316" s="353">
        <f t="shared" si="16"/>
        <v>21000</v>
      </c>
      <c r="H316" s="363"/>
      <c r="I316" s="228"/>
      <c r="J316" s="396"/>
      <c r="K316" s="382">
        <f t="shared" si="17"/>
        <v>21000</v>
      </c>
      <c r="L316" s="1528"/>
      <c r="M316" s="364">
        <v>1</v>
      </c>
      <c r="N316" s="352">
        <v>1</v>
      </c>
      <c r="O316" s="352">
        <v>2</v>
      </c>
      <c r="P316" s="352">
        <v>8</v>
      </c>
      <c r="Q316" s="352">
        <v>7</v>
      </c>
      <c r="R316" s="357">
        <v>4</v>
      </c>
    </row>
    <row r="317" spans="1:18" ht="15.75" x14ac:dyDescent="0.25">
      <c r="A317" s="1524"/>
      <c r="B317" s="1525"/>
      <c r="C317" s="1527"/>
      <c r="D317" s="351" t="s">
        <v>290</v>
      </c>
      <c r="E317" s="352">
        <v>650</v>
      </c>
      <c r="F317" s="353">
        <v>225</v>
      </c>
      <c r="G317" s="353">
        <f t="shared" si="16"/>
        <v>146250</v>
      </c>
      <c r="H317" s="363"/>
      <c r="I317" s="228"/>
      <c r="J317" s="396"/>
      <c r="K317" s="382">
        <f t="shared" si="17"/>
        <v>146250</v>
      </c>
      <c r="L317" s="1528"/>
      <c r="M317" s="364">
        <v>1</v>
      </c>
      <c r="N317" s="352">
        <v>1</v>
      </c>
      <c r="O317" s="352">
        <v>2</v>
      </c>
      <c r="P317" s="352">
        <v>2</v>
      </c>
      <c r="Q317" s="352">
        <v>2</v>
      </c>
      <c r="R317" s="357">
        <v>2</v>
      </c>
    </row>
    <row r="318" spans="1:18" ht="15.75" x14ac:dyDescent="0.25">
      <c r="A318" s="1524"/>
      <c r="B318" s="1525"/>
      <c r="C318" s="1527"/>
      <c r="D318" s="351" t="s">
        <v>280</v>
      </c>
      <c r="E318" s="352">
        <v>55</v>
      </c>
      <c r="F318" s="353">
        <v>250</v>
      </c>
      <c r="G318" s="353">
        <f t="shared" si="16"/>
        <v>13750</v>
      </c>
      <c r="H318" s="363"/>
      <c r="I318" s="228"/>
      <c r="J318" s="396"/>
      <c r="K318" s="382">
        <f t="shared" si="17"/>
        <v>13750</v>
      </c>
      <c r="L318" s="1528"/>
      <c r="M318" s="364">
        <v>1</v>
      </c>
      <c r="N318" s="352">
        <v>1</v>
      </c>
      <c r="O318" s="352">
        <v>3</v>
      </c>
      <c r="P318" s="352">
        <v>7</v>
      </c>
      <c r="Q318" s="352">
        <v>1</v>
      </c>
      <c r="R318" s="357">
        <v>2</v>
      </c>
    </row>
    <row r="319" spans="1:18" ht="15.75" x14ac:dyDescent="0.25">
      <c r="A319" s="1524"/>
      <c r="B319" s="1525"/>
      <c r="C319" s="1527"/>
      <c r="D319" s="351" t="s">
        <v>281</v>
      </c>
      <c r="E319" s="352">
        <v>4</v>
      </c>
      <c r="F319" s="353">
        <v>2400</v>
      </c>
      <c r="G319" s="353">
        <f>+E319*F319</f>
        <v>9600</v>
      </c>
      <c r="H319" s="363"/>
      <c r="I319" s="228"/>
      <c r="J319" s="396"/>
      <c r="K319" s="382">
        <f t="shared" si="17"/>
        <v>9600</v>
      </c>
      <c r="L319" s="1528"/>
      <c r="M319" s="364">
        <v>1</v>
      </c>
      <c r="N319" s="352">
        <v>1</v>
      </c>
      <c r="O319" s="352">
        <v>2</v>
      </c>
      <c r="P319" s="352">
        <v>3</v>
      </c>
      <c r="Q319" s="352">
        <v>1</v>
      </c>
      <c r="R319" s="357">
        <v>2</v>
      </c>
    </row>
    <row r="320" spans="1:18" ht="15.75" x14ac:dyDescent="0.25">
      <c r="A320" s="1524"/>
      <c r="B320" s="1525"/>
      <c r="C320" s="1527"/>
      <c r="D320" s="351" t="s">
        <v>282</v>
      </c>
      <c r="E320" s="352">
        <v>8</v>
      </c>
      <c r="F320" s="353">
        <v>1800</v>
      </c>
      <c r="G320" s="353">
        <f>+E320*F320</f>
        <v>14400</v>
      </c>
      <c r="H320" s="363"/>
      <c r="I320" s="228"/>
      <c r="J320" s="396"/>
      <c r="K320" s="382">
        <f t="shared" si="17"/>
        <v>14400</v>
      </c>
      <c r="L320" s="1528"/>
      <c r="M320" s="364">
        <v>1</v>
      </c>
      <c r="N320" s="352">
        <v>1</v>
      </c>
      <c r="O320" s="352">
        <v>2</v>
      </c>
      <c r="P320" s="352">
        <v>3</v>
      </c>
      <c r="Q320" s="352">
        <v>1</v>
      </c>
      <c r="R320" s="357">
        <v>2</v>
      </c>
    </row>
    <row r="321" spans="1:18" ht="15.75" x14ac:dyDescent="0.25">
      <c r="A321" s="1524"/>
      <c r="B321" s="1525"/>
      <c r="C321" s="1527"/>
      <c r="D321" s="351" t="s">
        <v>283</v>
      </c>
      <c r="E321" s="352">
        <v>4</v>
      </c>
      <c r="F321" s="353">
        <v>1500</v>
      </c>
      <c r="G321" s="353">
        <f>+E321*F321</f>
        <v>6000</v>
      </c>
      <c r="H321" s="363"/>
      <c r="I321" s="228"/>
      <c r="J321" s="396"/>
      <c r="K321" s="382">
        <f t="shared" si="17"/>
        <v>6000</v>
      </c>
      <c r="L321" s="1528"/>
      <c r="M321" s="364">
        <v>1</v>
      </c>
      <c r="N321" s="352">
        <v>1</v>
      </c>
      <c r="O321" s="352">
        <v>2</v>
      </c>
      <c r="P321" s="352">
        <v>3</v>
      </c>
      <c r="Q321" s="352">
        <v>1</v>
      </c>
      <c r="R321" s="357">
        <v>2</v>
      </c>
    </row>
    <row r="322" spans="1:18" ht="15.75" x14ac:dyDescent="0.25">
      <c r="A322" s="1524"/>
      <c r="B322" s="1525"/>
      <c r="C322" s="1527"/>
      <c r="D322" s="365" t="s">
        <v>284</v>
      </c>
      <c r="E322" s="356">
        <v>4</v>
      </c>
      <c r="F322" s="366">
        <v>60</v>
      </c>
      <c r="G322" s="366">
        <f t="shared" si="16"/>
        <v>240</v>
      </c>
      <c r="H322" s="368"/>
      <c r="I322" s="385"/>
      <c r="J322" s="397"/>
      <c r="K322" s="384">
        <f t="shared" si="17"/>
        <v>240</v>
      </c>
      <c r="L322" s="1528"/>
      <c r="M322" s="369">
        <v>1</v>
      </c>
      <c r="N322" s="356">
        <v>1</v>
      </c>
      <c r="O322" s="356">
        <v>2</v>
      </c>
      <c r="P322" s="356">
        <v>4</v>
      </c>
      <c r="Q322" s="356">
        <v>4</v>
      </c>
      <c r="R322" s="357">
        <v>2</v>
      </c>
    </row>
    <row r="323" spans="1:18" ht="15.75" customHeight="1" x14ac:dyDescent="0.25">
      <c r="A323" s="1529" t="s">
        <v>308</v>
      </c>
      <c r="B323" s="1530"/>
      <c r="C323" s="1533" t="s">
        <v>292</v>
      </c>
      <c r="D323" s="1533" t="s">
        <v>292</v>
      </c>
      <c r="E323" s="1500"/>
      <c r="F323" s="1500"/>
      <c r="G323" s="1500"/>
      <c r="H323" s="1500"/>
      <c r="I323" s="1500"/>
      <c r="J323" s="1500"/>
      <c r="K323" s="1537"/>
      <c r="L323" s="1528"/>
      <c r="M323" s="1539">
        <v>1</v>
      </c>
      <c r="N323" s="1500">
        <v>1</v>
      </c>
      <c r="O323" s="1500"/>
      <c r="P323" s="1500"/>
      <c r="Q323" s="1500"/>
      <c r="R323" s="1500"/>
    </row>
    <row r="324" spans="1:18" ht="15.75" customHeight="1" x14ac:dyDescent="0.25">
      <c r="A324" s="1531"/>
      <c r="B324" s="1532"/>
      <c r="C324" s="1534"/>
      <c r="D324" s="1534"/>
      <c r="E324" s="1501"/>
      <c r="F324" s="1501"/>
      <c r="G324" s="1501"/>
      <c r="H324" s="1501"/>
      <c r="I324" s="1501"/>
      <c r="J324" s="1501"/>
      <c r="K324" s="1538"/>
      <c r="L324" s="1528"/>
      <c r="M324" s="1540"/>
      <c r="N324" s="1501"/>
      <c r="O324" s="1501"/>
      <c r="P324" s="1501"/>
      <c r="Q324" s="1501"/>
      <c r="R324" s="1501"/>
    </row>
    <row r="325" spans="1:18" ht="15.75" x14ac:dyDescent="0.25">
      <c r="A325" s="1535" t="s">
        <v>309</v>
      </c>
      <c r="B325" s="1536"/>
      <c r="C325" s="1526">
        <f>SUM(G325:G332)</f>
        <v>533610</v>
      </c>
      <c r="D325" s="375" t="s">
        <v>288</v>
      </c>
      <c r="E325" s="358">
        <v>650</v>
      </c>
      <c r="F325" s="376">
        <v>450</v>
      </c>
      <c r="G325" s="376">
        <f>+F325*E325</f>
        <v>292500</v>
      </c>
      <c r="H325" s="377"/>
      <c r="I325" s="376">
        <f>G325/4</f>
        <v>73125</v>
      </c>
      <c r="J325" s="400">
        <f>+G325/4</f>
        <v>73125</v>
      </c>
      <c r="K325" s="400">
        <f>+G325/4</f>
        <v>73125</v>
      </c>
      <c r="L325" s="1503" t="s">
        <v>279</v>
      </c>
      <c r="M325" s="358">
        <v>1</v>
      </c>
      <c r="N325" s="358">
        <v>1</v>
      </c>
      <c r="O325" s="358">
        <v>3</v>
      </c>
      <c r="P325" s="358">
        <v>1</v>
      </c>
      <c r="Q325" s="358">
        <v>1</v>
      </c>
      <c r="R325" s="362">
        <v>1</v>
      </c>
    </row>
    <row r="326" spans="1:18" ht="15.75" x14ac:dyDescent="0.25">
      <c r="A326" s="1524"/>
      <c r="B326" s="1525"/>
      <c r="C326" s="1527"/>
      <c r="D326" s="351" t="s">
        <v>289</v>
      </c>
      <c r="E326" s="352">
        <v>12</v>
      </c>
      <c r="F326" s="353">
        <v>2250</v>
      </c>
      <c r="G326" s="353">
        <f>+F326*E326</f>
        <v>27000</v>
      </c>
      <c r="H326" s="354"/>
      <c r="I326" s="353">
        <f>G326/4</f>
        <v>6750</v>
      </c>
      <c r="J326" s="401">
        <f>+G326/4</f>
        <v>6750</v>
      </c>
      <c r="K326" s="401">
        <f>+G326/4</f>
        <v>6750</v>
      </c>
      <c r="L326" s="1503"/>
      <c r="M326" s="352">
        <v>1</v>
      </c>
      <c r="N326" s="352">
        <v>1</v>
      </c>
      <c r="O326" s="352">
        <v>2</v>
      </c>
      <c r="P326" s="352">
        <v>8</v>
      </c>
      <c r="Q326" s="352">
        <v>7</v>
      </c>
      <c r="R326" s="357">
        <v>4</v>
      </c>
    </row>
    <row r="327" spans="1:18" ht="15.75" x14ac:dyDescent="0.25">
      <c r="A327" s="1524"/>
      <c r="B327" s="1525"/>
      <c r="C327" s="1527"/>
      <c r="D327" s="351" t="s">
        <v>290</v>
      </c>
      <c r="E327" s="352">
        <v>650</v>
      </c>
      <c r="F327" s="353">
        <v>225</v>
      </c>
      <c r="G327" s="353">
        <f>+F327*E327</f>
        <v>146250</v>
      </c>
      <c r="H327" s="354"/>
      <c r="I327" s="353">
        <f>G327/4</f>
        <v>36562.5</v>
      </c>
      <c r="J327" s="401">
        <f>+G327/4</f>
        <v>36562.5</v>
      </c>
      <c r="K327" s="401">
        <f>+G327/4</f>
        <v>36562.5</v>
      </c>
      <c r="L327" s="1503"/>
      <c r="M327" s="352">
        <v>1</v>
      </c>
      <c r="N327" s="352">
        <v>1</v>
      </c>
      <c r="O327" s="352">
        <v>2</v>
      </c>
      <c r="P327" s="352">
        <v>2</v>
      </c>
      <c r="Q327" s="352">
        <v>2</v>
      </c>
      <c r="R327" s="357">
        <v>2</v>
      </c>
    </row>
    <row r="328" spans="1:18" ht="15.75" x14ac:dyDescent="0.25">
      <c r="A328" s="1524"/>
      <c r="B328" s="1525"/>
      <c r="C328" s="1527"/>
      <c r="D328" s="351" t="s">
        <v>280</v>
      </c>
      <c r="E328" s="352">
        <v>90</v>
      </c>
      <c r="F328" s="353">
        <v>250</v>
      </c>
      <c r="G328" s="353">
        <f>+F328*E328</f>
        <v>22500</v>
      </c>
      <c r="H328" s="354"/>
      <c r="I328" s="353">
        <f>G328/2</f>
        <v>11250</v>
      </c>
      <c r="J328" s="401">
        <f>+G328/2</f>
        <v>11250</v>
      </c>
      <c r="K328" s="401">
        <f>+G328/2</f>
        <v>11250</v>
      </c>
      <c r="L328" s="1503"/>
      <c r="M328" s="352">
        <v>1</v>
      </c>
      <c r="N328" s="352">
        <v>1</v>
      </c>
      <c r="O328" s="352">
        <v>3</v>
      </c>
      <c r="P328" s="352">
        <v>7</v>
      </c>
      <c r="Q328" s="352">
        <v>1</v>
      </c>
      <c r="R328" s="357">
        <v>2</v>
      </c>
    </row>
    <row r="329" spans="1:18" ht="15.75" x14ac:dyDescent="0.25">
      <c r="A329" s="1524"/>
      <c r="B329" s="1525"/>
      <c r="C329" s="1527"/>
      <c r="D329" s="351" t="s">
        <v>281</v>
      </c>
      <c r="E329" s="352">
        <v>6</v>
      </c>
      <c r="F329" s="353">
        <v>2400</v>
      </c>
      <c r="G329" s="353">
        <f>+E329*F329</f>
        <v>14400</v>
      </c>
      <c r="H329" s="354"/>
      <c r="I329" s="353"/>
      <c r="J329" s="401"/>
      <c r="K329" s="401"/>
      <c r="L329" s="1503"/>
      <c r="M329" s="352">
        <v>1</v>
      </c>
      <c r="N329" s="352">
        <v>1</v>
      </c>
      <c r="O329" s="352">
        <v>2</v>
      </c>
      <c r="P329" s="352">
        <v>3</v>
      </c>
      <c r="Q329" s="352">
        <v>1</v>
      </c>
      <c r="R329" s="357">
        <v>2</v>
      </c>
    </row>
    <row r="330" spans="1:18" ht="15.75" x14ac:dyDescent="0.25">
      <c r="A330" s="1524"/>
      <c r="B330" s="1525"/>
      <c r="C330" s="1527"/>
      <c r="D330" s="351" t="s">
        <v>282</v>
      </c>
      <c r="E330" s="352">
        <v>12</v>
      </c>
      <c r="F330" s="353">
        <v>1800</v>
      </c>
      <c r="G330" s="353">
        <f>+E330*F330</f>
        <v>21600</v>
      </c>
      <c r="H330" s="354"/>
      <c r="I330" s="353"/>
      <c r="J330" s="401"/>
      <c r="K330" s="401"/>
      <c r="L330" s="1503"/>
      <c r="M330" s="352">
        <v>1</v>
      </c>
      <c r="N330" s="352">
        <v>1</v>
      </c>
      <c r="O330" s="352">
        <v>2</v>
      </c>
      <c r="P330" s="352">
        <v>3</v>
      </c>
      <c r="Q330" s="352">
        <v>1</v>
      </c>
      <c r="R330" s="357">
        <v>2</v>
      </c>
    </row>
    <row r="331" spans="1:18" ht="15.75" x14ac:dyDescent="0.25">
      <c r="A331" s="1524"/>
      <c r="B331" s="1525"/>
      <c r="C331" s="1527"/>
      <c r="D331" s="351" t="s">
        <v>283</v>
      </c>
      <c r="E331" s="352">
        <v>6</v>
      </c>
      <c r="F331" s="353">
        <v>1500</v>
      </c>
      <c r="G331" s="353">
        <f>+E331*F331</f>
        <v>9000</v>
      </c>
      <c r="H331" s="354"/>
      <c r="I331" s="353"/>
      <c r="J331" s="401"/>
      <c r="K331" s="401"/>
      <c r="L331" s="1503"/>
      <c r="M331" s="352">
        <v>1</v>
      </c>
      <c r="N331" s="352">
        <v>1</v>
      </c>
      <c r="O331" s="352">
        <v>2</v>
      </c>
      <c r="P331" s="352">
        <v>3</v>
      </c>
      <c r="Q331" s="352">
        <v>1</v>
      </c>
      <c r="R331" s="357">
        <v>2</v>
      </c>
    </row>
    <row r="332" spans="1:18" ht="15.75" x14ac:dyDescent="0.25">
      <c r="A332" s="1524"/>
      <c r="B332" s="1525"/>
      <c r="C332" s="1527"/>
      <c r="D332" s="351" t="s">
        <v>284</v>
      </c>
      <c r="E332" s="352">
        <v>6</v>
      </c>
      <c r="F332" s="353">
        <v>60</v>
      </c>
      <c r="G332" s="353">
        <f>+F332*E332</f>
        <v>360</v>
      </c>
      <c r="H332" s="354"/>
      <c r="I332" s="353">
        <f>G332/2</f>
        <v>180</v>
      </c>
      <c r="J332" s="401">
        <f>+G332/2</f>
        <v>180</v>
      </c>
      <c r="K332" s="401">
        <f>+G332/2</f>
        <v>180</v>
      </c>
      <c r="L332" s="1503"/>
      <c r="M332" s="352">
        <v>1</v>
      </c>
      <c r="N332" s="352">
        <v>1</v>
      </c>
      <c r="O332" s="352">
        <v>2</v>
      </c>
      <c r="P332" s="352">
        <v>4</v>
      </c>
      <c r="Q332" s="352">
        <v>4</v>
      </c>
      <c r="R332" s="357">
        <v>2</v>
      </c>
    </row>
    <row r="333" spans="1:18" ht="36" customHeight="1" x14ac:dyDescent="0.25">
      <c r="A333" s="1472" t="s">
        <v>310</v>
      </c>
      <c r="B333" s="1473"/>
      <c r="C333" s="1476" t="s">
        <v>292</v>
      </c>
      <c r="D333" s="1502"/>
      <c r="E333" s="1502"/>
      <c r="F333" s="1514"/>
      <c r="G333" s="1514">
        <f>+E333*F333</f>
        <v>0</v>
      </c>
      <c r="H333" s="1502"/>
      <c r="I333" s="1502"/>
      <c r="J333" s="1514">
        <f>+G333</f>
        <v>0</v>
      </c>
      <c r="K333" s="1502"/>
      <c r="L333" s="1502" t="s">
        <v>311</v>
      </c>
      <c r="M333" s="1502">
        <v>1</v>
      </c>
      <c r="N333" s="1502">
        <v>1</v>
      </c>
      <c r="O333" s="1502"/>
      <c r="P333" s="1502"/>
      <c r="Q333" s="1502"/>
      <c r="R333" s="1505"/>
    </row>
    <row r="334" spans="1:18" ht="38.25" customHeight="1" x14ac:dyDescent="0.25">
      <c r="A334" s="1474"/>
      <c r="B334" s="1475"/>
      <c r="C334" s="1476"/>
      <c r="D334" s="1503"/>
      <c r="E334" s="1503"/>
      <c r="F334" s="1515"/>
      <c r="G334" s="1515"/>
      <c r="H334" s="1503"/>
      <c r="I334" s="1503"/>
      <c r="J334" s="1515"/>
      <c r="K334" s="1503"/>
      <c r="L334" s="1503"/>
      <c r="M334" s="1503"/>
      <c r="N334" s="1503"/>
      <c r="O334" s="1503"/>
      <c r="P334" s="1503"/>
      <c r="Q334" s="1503"/>
      <c r="R334" s="1506"/>
    </row>
    <row r="335" spans="1:18" ht="46.5" customHeight="1" x14ac:dyDescent="0.25">
      <c r="A335" s="1474"/>
      <c r="B335" s="1475"/>
      <c r="C335" s="1476"/>
      <c r="D335" s="1504"/>
      <c r="E335" s="1504"/>
      <c r="F335" s="1516"/>
      <c r="G335" s="1516"/>
      <c r="H335" s="1504"/>
      <c r="I335" s="1504"/>
      <c r="J335" s="1516"/>
      <c r="K335" s="1504"/>
      <c r="L335" s="1503"/>
      <c r="M335" s="1504"/>
      <c r="N335" s="1504"/>
      <c r="O335" s="1504"/>
      <c r="P335" s="1504"/>
      <c r="Q335" s="1504"/>
      <c r="R335" s="1507"/>
    </row>
    <row r="336" spans="1:18" ht="15.75" customHeight="1" x14ac:dyDescent="0.25">
      <c r="A336" s="1508" t="s">
        <v>312</v>
      </c>
      <c r="B336" s="1509"/>
      <c r="C336" s="1512" t="s">
        <v>292</v>
      </c>
      <c r="D336" s="1500"/>
      <c r="E336" s="1500"/>
      <c r="F336" s="1500"/>
      <c r="G336" s="1500"/>
      <c r="H336" s="1500"/>
      <c r="I336" s="1500"/>
      <c r="J336" s="1500"/>
      <c r="K336" s="1500"/>
      <c r="L336" s="1500"/>
      <c r="M336" s="1500">
        <v>1</v>
      </c>
      <c r="N336" s="1500">
        <v>1</v>
      </c>
      <c r="O336" s="1500"/>
      <c r="P336" s="1500"/>
      <c r="Q336" s="1500"/>
      <c r="R336" s="1500"/>
    </row>
    <row r="337" spans="1:18" ht="15.75" customHeight="1" x14ac:dyDescent="0.25">
      <c r="A337" s="1510"/>
      <c r="B337" s="1511"/>
      <c r="C337" s="1512"/>
      <c r="D337" s="1513"/>
      <c r="E337" s="1513"/>
      <c r="F337" s="1513"/>
      <c r="G337" s="1513"/>
      <c r="H337" s="1513"/>
      <c r="I337" s="1513"/>
      <c r="J337" s="1513"/>
      <c r="K337" s="1513"/>
      <c r="L337" s="1513"/>
      <c r="M337" s="1513"/>
      <c r="N337" s="1513"/>
      <c r="O337" s="1513"/>
      <c r="P337" s="1513"/>
      <c r="Q337" s="1513"/>
      <c r="R337" s="1513"/>
    </row>
    <row r="338" spans="1:18" ht="15.75" customHeight="1" x14ac:dyDescent="0.25">
      <c r="A338" s="1510"/>
      <c r="B338" s="1511"/>
      <c r="C338" s="1512"/>
      <c r="D338" s="1513"/>
      <c r="E338" s="1513"/>
      <c r="F338" s="1513"/>
      <c r="G338" s="1513"/>
      <c r="H338" s="1513"/>
      <c r="I338" s="1513"/>
      <c r="J338" s="1513"/>
      <c r="K338" s="1513"/>
      <c r="L338" s="1513"/>
      <c r="M338" s="1513"/>
      <c r="N338" s="1513"/>
      <c r="O338" s="1513"/>
      <c r="P338" s="1513"/>
      <c r="Q338" s="1513"/>
      <c r="R338" s="1513"/>
    </row>
    <row r="339" spans="1:18" ht="15.75" customHeight="1" x14ac:dyDescent="0.25">
      <c r="A339" s="1510"/>
      <c r="B339" s="1511"/>
      <c r="C339" s="1512"/>
      <c r="D339" s="1501"/>
      <c r="E339" s="1501"/>
      <c r="F339" s="1501"/>
      <c r="G339" s="1501"/>
      <c r="H339" s="1501"/>
      <c r="I339" s="1501"/>
      <c r="J339" s="1501"/>
      <c r="K339" s="1501"/>
      <c r="L339" s="1501"/>
      <c r="M339" s="1501"/>
      <c r="N339" s="1501"/>
      <c r="O339" s="1501"/>
      <c r="P339" s="1501"/>
      <c r="Q339" s="1501"/>
      <c r="R339" s="1501"/>
    </row>
    <row r="340" spans="1:18" ht="15.75" x14ac:dyDescent="0.25">
      <c r="A340" s="1472" t="s">
        <v>313</v>
      </c>
      <c r="B340" s="1473"/>
      <c r="C340" s="1476">
        <f>SUM(G340:G342)</f>
        <v>52200</v>
      </c>
      <c r="D340" s="375" t="s">
        <v>288</v>
      </c>
      <c r="E340" s="358">
        <v>60</v>
      </c>
      <c r="F340" s="376">
        <v>450</v>
      </c>
      <c r="G340" s="377">
        <f>+F340*E340</f>
        <v>27000</v>
      </c>
      <c r="H340" s="377"/>
      <c r="I340" s="376">
        <v>7000</v>
      </c>
      <c r="J340" s="376">
        <v>7000</v>
      </c>
      <c r="K340" s="376">
        <v>7000</v>
      </c>
      <c r="L340" s="1477" t="s">
        <v>299</v>
      </c>
      <c r="M340" s="358">
        <v>1</v>
      </c>
      <c r="N340" s="358">
        <v>1</v>
      </c>
      <c r="O340" s="358">
        <v>3</v>
      </c>
      <c r="P340" s="358">
        <v>1</v>
      </c>
      <c r="Q340" s="358">
        <v>1</v>
      </c>
      <c r="R340" s="362">
        <v>1</v>
      </c>
    </row>
    <row r="341" spans="1:18" ht="15.75" x14ac:dyDescent="0.25">
      <c r="A341" s="1474"/>
      <c r="B341" s="1475"/>
      <c r="C341" s="1476"/>
      <c r="D341" s="351" t="s">
        <v>240</v>
      </c>
      <c r="E341" s="352">
        <v>60</v>
      </c>
      <c r="F341" s="353">
        <v>225</v>
      </c>
      <c r="G341" s="354">
        <f>+F341*E341</f>
        <v>13500</v>
      </c>
      <c r="H341" s="354"/>
      <c r="I341" s="353">
        <v>1500</v>
      </c>
      <c r="J341" s="353">
        <v>1500</v>
      </c>
      <c r="K341" s="353">
        <v>1500</v>
      </c>
      <c r="L341" s="1478"/>
      <c r="M341" s="352">
        <v>1</v>
      </c>
      <c r="N341" s="352">
        <v>1</v>
      </c>
      <c r="O341" s="352">
        <v>2</v>
      </c>
      <c r="P341" s="352">
        <v>2</v>
      </c>
      <c r="Q341" s="352">
        <v>2</v>
      </c>
      <c r="R341" s="357">
        <v>2</v>
      </c>
    </row>
    <row r="342" spans="1:18" ht="15.75" x14ac:dyDescent="0.25">
      <c r="A342" s="1474"/>
      <c r="B342" s="1475"/>
      <c r="C342" s="1476"/>
      <c r="D342" s="351" t="s">
        <v>314</v>
      </c>
      <c r="E342" s="352">
        <v>60</v>
      </c>
      <c r="F342" s="353">
        <v>195</v>
      </c>
      <c r="G342" s="354">
        <f>+F342*E342</f>
        <v>11700</v>
      </c>
      <c r="H342" s="354"/>
      <c r="I342" s="353">
        <v>2500</v>
      </c>
      <c r="J342" s="353">
        <v>2500</v>
      </c>
      <c r="K342" s="353">
        <v>2500</v>
      </c>
      <c r="L342" s="1478"/>
      <c r="M342" s="352">
        <v>1</v>
      </c>
      <c r="N342" s="352">
        <v>1</v>
      </c>
      <c r="O342" s="352">
        <v>3</v>
      </c>
      <c r="P342" s="352">
        <v>3</v>
      </c>
      <c r="Q342" s="352">
        <v>1</v>
      </c>
      <c r="R342" s="357">
        <v>3</v>
      </c>
    </row>
    <row r="343" spans="1:18" ht="15.75" x14ac:dyDescent="0.25">
      <c r="A343" s="1479" t="s">
        <v>315</v>
      </c>
      <c r="B343" s="1480"/>
      <c r="C343" s="1476">
        <f>SUM(I343:I344)</f>
        <v>6100</v>
      </c>
      <c r="D343" s="351" t="s">
        <v>286</v>
      </c>
      <c r="E343" s="352">
        <v>12</v>
      </c>
      <c r="F343" s="353">
        <v>300</v>
      </c>
      <c r="G343" s="353">
        <f>+E343*F343</f>
        <v>3600</v>
      </c>
      <c r="H343" s="354"/>
      <c r="I343" s="353">
        <f>+G343</f>
        <v>3600</v>
      </c>
      <c r="J343" s="354"/>
      <c r="K343" s="354"/>
      <c r="L343" s="1478"/>
      <c r="M343" s="352">
        <v>1</v>
      </c>
      <c r="N343" s="352">
        <v>1</v>
      </c>
      <c r="O343" s="352">
        <v>3</v>
      </c>
      <c r="P343" s="352">
        <v>1</v>
      </c>
      <c r="Q343" s="352">
        <v>1</v>
      </c>
      <c r="R343" s="357">
        <v>1</v>
      </c>
    </row>
    <row r="344" spans="1:18" ht="15.75" x14ac:dyDescent="0.25">
      <c r="A344" s="1481"/>
      <c r="B344" s="1482"/>
      <c r="C344" s="1476"/>
      <c r="D344" s="365" t="s">
        <v>316</v>
      </c>
      <c r="E344" s="352">
        <v>1</v>
      </c>
      <c r="F344" s="353">
        <v>2500</v>
      </c>
      <c r="G344" s="353">
        <f>+E344*F344</f>
        <v>2500</v>
      </c>
      <c r="H344" s="354"/>
      <c r="I344" s="353">
        <f>+G344</f>
        <v>2500</v>
      </c>
      <c r="J344" s="354"/>
      <c r="K344" s="354"/>
      <c r="L344" s="1478"/>
      <c r="M344" s="352">
        <v>1</v>
      </c>
      <c r="N344" s="352">
        <v>1</v>
      </c>
      <c r="O344" s="352">
        <v>2</v>
      </c>
      <c r="P344" s="352">
        <v>2</v>
      </c>
      <c r="Q344" s="352">
        <v>2</v>
      </c>
      <c r="R344" s="357">
        <v>2</v>
      </c>
    </row>
    <row r="345" spans="1:18" ht="15.75" x14ac:dyDescent="0.25">
      <c r="A345" s="1483" t="s">
        <v>317</v>
      </c>
      <c r="B345" s="1484"/>
      <c r="C345" s="1487">
        <f>SUM(G345:G346)</f>
        <v>1300</v>
      </c>
      <c r="D345" s="365" t="s">
        <v>316</v>
      </c>
      <c r="E345" s="352">
        <v>2</v>
      </c>
      <c r="F345" s="353">
        <v>350</v>
      </c>
      <c r="G345" s="353">
        <f>+E345*F345</f>
        <v>700</v>
      </c>
      <c r="H345" s="354"/>
      <c r="I345" s="353">
        <f>+G345</f>
        <v>700</v>
      </c>
      <c r="J345" s="354"/>
      <c r="K345" s="354"/>
      <c r="L345" s="1478"/>
      <c r="M345" s="352">
        <v>1</v>
      </c>
      <c r="N345" s="352">
        <v>1</v>
      </c>
      <c r="O345" s="352">
        <v>2</v>
      </c>
      <c r="P345" s="352">
        <v>2</v>
      </c>
      <c r="Q345" s="352">
        <v>2</v>
      </c>
      <c r="R345" s="357">
        <v>2</v>
      </c>
    </row>
    <row r="346" spans="1:18" ht="15.75" x14ac:dyDescent="0.25">
      <c r="A346" s="1485"/>
      <c r="B346" s="1486"/>
      <c r="C346" s="1488"/>
      <c r="D346" s="365" t="s">
        <v>318</v>
      </c>
      <c r="E346" s="356">
        <v>2</v>
      </c>
      <c r="F346" s="366">
        <v>300</v>
      </c>
      <c r="G346" s="366">
        <f>+E346*F346</f>
        <v>600</v>
      </c>
      <c r="H346" s="367"/>
      <c r="I346" s="366">
        <f>+G346</f>
        <v>600</v>
      </c>
      <c r="J346" s="367"/>
      <c r="K346" s="367"/>
      <c r="L346" s="1478"/>
      <c r="M346" s="352">
        <v>1</v>
      </c>
      <c r="N346" s="352">
        <v>1</v>
      </c>
      <c r="O346" s="352">
        <v>3</v>
      </c>
      <c r="P346" s="352">
        <v>1</v>
      </c>
      <c r="Q346" s="352">
        <v>1</v>
      </c>
      <c r="R346" s="357">
        <v>1</v>
      </c>
    </row>
    <row r="347" spans="1:18" ht="23.25" customHeight="1" x14ac:dyDescent="0.25">
      <c r="A347" s="1489" t="s">
        <v>319</v>
      </c>
      <c r="B347" s="1490"/>
      <c r="C347" s="1495">
        <f>SUM(G347:G355)</f>
        <v>121320</v>
      </c>
      <c r="D347" s="351" t="s">
        <v>290</v>
      </c>
      <c r="E347" s="352">
        <v>12</v>
      </c>
      <c r="F347" s="353">
        <v>75</v>
      </c>
      <c r="G347" s="353">
        <f t="shared" ref="G347:G353" si="18">+F347*E347</f>
        <v>900</v>
      </c>
      <c r="H347" s="228"/>
      <c r="I347" s="366"/>
      <c r="J347" s="353">
        <f>G347</f>
        <v>900</v>
      </c>
      <c r="K347" s="228"/>
      <c r="L347" s="1478"/>
      <c r="M347" s="352">
        <v>1</v>
      </c>
      <c r="N347" s="352">
        <v>1</v>
      </c>
      <c r="O347" s="352">
        <v>2</v>
      </c>
      <c r="P347" s="352">
        <v>2</v>
      </c>
      <c r="Q347" s="352">
        <v>2</v>
      </c>
      <c r="R347" s="357">
        <v>2</v>
      </c>
    </row>
    <row r="348" spans="1:18" ht="16.5" customHeight="1" x14ac:dyDescent="0.25">
      <c r="A348" s="1491"/>
      <c r="B348" s="1492"/>
      <c r="C348" s="1496"/>
      <c r="D348" s="351" t="s">
        <v>280</v>
      </c>
      <c r="E348" s="352">
        <v>90</v>
      </c>
      <c r="F348" s="353">
        <v>250</v>
      </c>
      <c r="G348" s="353">
        <f t="shared" si="18"/>
        <v>22500</v>
      </c>
      <c r="H348" s="228"/>
      <c r="I348" s="366"/>
      <c r="J348" s="353">
        <f t="shared" ref="J348:J354" si="19">G348</f>
        <v>22500</v>
      </c>
      <c r="K348" s="228"/>
      <c r="L348" s="1478"/>
      <c r="M348" s="352">
        <v>1</v>
      </c>
      <c r="N348" s="352">
        <v>1</v>
      </c>
      <c r="O348" s="352">
        <v>3</v>
      </c>
      <c r="P348" s="352">
        <v>7</v>
      </c>
      <c r="Q348" s="352">
        <v>1</v>
      </c>
      <c r="R348" s="357">
        <v>2</v>
      </c>
    </row>
    <row r="349" spans="1:18" ht="15.75" x14ac:dyDescent="0.25">
      <c r="A349" s="1491"/>
      <c r="B349" s="1492"/>
      <c r="C349" s="1496"/>
      <c r="D349" s="351" t="s">
        <v>281</v>
      </c>
      <c r="E349" s="352">
        <v>12</v>
      </c>
      <c r="F349" s="353">
        <v>2400</v>
      </c>
      <c r="G349" s="353">
        <f t="shared" si="18"/>
        <v>28800</v>
      </c>
      <c r="H349" s="228"/>
      <c r="I349" s="366"/>
      <c r="J349" s="353">
        <f t="shared" si="19"/>
        <v>28800</v>
      </c>
      <c r="K349" s="228"/>
      <c r="L349" s="1478"/>
      <c r="M349" s="352">
        <v>1</v>
      </c>
      <c r="N349" s="352">
        <v>1</v>
      </c>
      <c r="O349" s="352">
        <v>2</v>
      </c>
      <c r="P349" s="352">
        <v>3</v>
      </c>
      <c r="Q349" s="352">
        <v>1</v>
      </c>
      <c r="R349" s="357">
        <v>2</v>
      </c>
    </row>
    <row r="350" spans="1:18" ht="15.75" x14ac:dyDescent="0.25">
      <c r="A350" s="1491"/>
      <c r="B350" s="1492"/>
      <c r="C350" s="1496"/>
      <c r="D350" s="351" t="s">
        <v>282</v>
      </c>
      <c r="E350" s="352">
        <v>24</v>
      </c>
      <c r="F350" s="353">
        <v>1800</v>
      </c>
      <c r="G350" s="353">
        <f t="shared" si="18"/>
        <v>43200</v>
      </c>
      <c r="H350" s="228"/>
      <c r="I350" s="366"/>
      <c r="J350" s="353">
        <f t="shared" si="19"/>
        <v>43200</v>
      </c>
      <c r="K350" s="228"/>
      <c r="L350" s="1478"/>
      <c r="M350" s="352">
        <v>1</v>
      </c>
      <c r="N350" s="352">
        <v>1</v>
      </c>
      <c r="O350" s="352">
        <v>2</v>
      </c>
      <c r="P350" s="352">
        <v>3</v>
      </c>
      <c r="Q350" s="352">
        <v>1</v>
      </c>
      <c r="R350" s="357">
        <v>2</v>
      </c>
    </row>
    <row r="351" spans="1:18" ht="15.75" x14ac:dyDescent="0.25">
      <c r="A351" s="1491"/>
      <c r="B351" s="1492"/>
      <c r="C351" s="1496"/>
      <c r="D351" s="351" t="s">
        <v>283</v>
      </c>
      <c r="E351" s="352">
        <v>12</v>
      </c>
      <c r="F351" s="353">
        <v>1500</v>
      </c>
      <c r="G351" s="353">
        <f t="shared" si="18"/>
        <v>18000</v>
      </c>
      <c r="H351" s="228"/>
      <c r="I351" s="366"/>
      <c r="J351" s="353">
        <f t="shared" si="19"/>
        <v>18000</v>
      </c>
      <c r="K351" s="228"/>
      <c r="L351" s="1478"/>
      <c r="M351" s="352">
        <v>1</v>
      </c>
      <c r="N351" s="352">
        <v>1</v>
      </c>
      <c r="O351" s="352">
        <v>2</v>
      </c>
      <c r="P351" s="352">
        <v>3</v>
      </c>
      <c r="Q351" s="352">
        <v>1</v>
      </c>
      <c r="R351" s="357">
        <v>2</v>
      </c>
    </row>
    <row r="352" spans="1:18" ht="15.75" x14ac:dyDescent="0.25">
      <c r="A352" s="1491"/>
      <c r="B352" s="1492"/>
      <c r="C352" s="1496"/>
      <c r="D352" s="351" t="s">
        <v>284</v>
      </c>
      <c r="E352" s="352">
        <v>12</v>
      </c>
      <c r="F352" s="353">
        <v>60</v>
      </c>
      <c r="G352" s="353">
        <f t="shared" si="18"/>
        <v>720</v>
      </c>
      <c r="H352" s="228"/>
      <c r="I352" s="366"/>
      <c r="J352" s="353">
        <f t="shared" si="19"/>
        <v>720</v>
      </c>
      <c r="K352" s="228"/>
      <c r="L352" s="1478"/>
      <c r="M352" s="352">
        <v>1</v>
      </c>
      <c r="N352" s="352">
        <v>1</v>
      </c>
      <c r="O352" s="352">
        <v>2</v>
      </c>
      <c r="P352" s="352">
        <v>4</v>
      </c>
      <c r="Q352" s="352">
        <v>4</v>
      </c>
      <c r="R352" s="228">
        <v>2</v>
      </c>
    </row>
    <row r="353" spans="1:18" ht="15.75" x14ac:dyDescent="0.25">
      <c r="A353" s="1491"/>
      <c r="B353" s="1492"/>
      <c r="C353" s="1496"/>
      <c r="D353" s="351" t="s">
        <v>285</v>
      </c>
      <c r="E353" s="352">
        <v>12</v>
      </c>
      <c r="F353" s="353">
        <v>300</v>
      </c>
      <c r="G353" s="353">
        <f t="shared" si="18"/>
        <v>3600</v>
      </c>
      <c r="H353" s="228"/>
      <c r="I353" s="366"/>
      <c r="J353" s="353">
        <f t="shared" si="19"/>
        <v>3600</v>
      </c>
      <c r="K353" s="228"/>
      <c r="L353" s="1478"/>
      <c r="M353" s="352">
        <v>1</v>
      </c>
      <c r="N353" s="352">
        <v>1</v>
      </c>
      <c r="O353" s="352">
        <v>3</v>
      </c>
      <c r="P353" s="352">
        <v>1</v>
      </c>
      <c r="Q353" s="352">
        <v>1</v>
      </c>
      <c r="R353" s="357">
        <v>1</v>
      </c>
    </row>
    <row r="354" spans="1:18" ht="15.75" x14ac:dyDescent="0.25">
      <c r="A354" s="1493"/>
      <c r="B354" s="1494"/>
      <c r="C354" s="1497"/>
      <c r="D354" s="365" t="s">
        <v>286</v>
      </c>
      <c r="E354" s="356">
        <v>12</v>
      </c>
      <c r="F354" s="366">
        <v>300</v>
      </c>
      <c r="G354" s="366">
        <f>+F354*E354</f>
        <v>3600</v>
      </c>
      <c r="H354" s="385"/>
      <c r="I354" s="403"/>
      <c r="J354" s="404">
        <f t="shared" si="19"/>
        <v>3600</v>
      </c>
      <c r="K354" s="385"/>
      <c r="L354" s="1478"/>
      <c r="M354" s="356">
        <v>1</v>
      </c>
      <c r="N354" s="356">
        <v>1</v>
      </c>
      <c r="O354" s="356">
        <v>3</v>
      </c>
      <c r="P354" s="356">
        <v>1</v>
      </c>
      <c r="Q354" s="356">
        <v>1</v>
      </c>
      <c r="R354" s="360">
        <v>1</v>
      </c>
    </row>
    <row r="355" spans="1:18" ht="41.25" customHeight="1" x14ac:dyDescent="0.25">
      <c r="A355" s="1426" t="s">
        <v>320</v>
      </c>
      <c r="B355" s="1426"/>
      <c r="C355" s="392" t="s">
        <v>292</v>
      </c>
      <c r="D355" s="228"/>
      <c r="E355" s="228"/>
      <c r="F355" s="228"/>
      <c r="G355" s="228"/>
      <c r="H355" s="228"/>
      <c r="I355" s="228"/>
      <c r="J355" s="228"/>
      <c r="K355" s="228"/>
      <c r="L355" s="228"/>
      <c r="M355" s="392">
        <v>1</v>
      </c>
      <c r="N355" s="392">
        <v>1</v>
      </c>
      <c r="O355" s="228"/>
      <c r="P355" s="228"/>
      <c r="Q355" s="228"/>
      <c r="R355" s="228"/>
    </row>
    <row r="356" spans="1:18" ht="32.25" customHeight="1" x14ac:dyDescent="0.25">
      <c r="A356" s="1426" t="s">
        <v>321</v>
      </c>
      <c r="B356" s="1426"/>
      <c r="C356" s="1468">
        <f>SUM(G356:G357)</f>
        <v>6500</v>
      </c>
      <c r="D356" s="119" t="s">
        <v>322</v>
      </c>
      <c r="E356" s="228">
        <v>12</v>
      </c>
      <c r="F356" s="393">
        <v>125</v>
      </c>
      <c r="G356" s="393">
        <f>+E356*F356</f>
        <v>1500</v>
      </c>
      <c r="H356" s="228"/>
      <c r="I356" s="405"/>
      <c r="J356" s="406"/>
      <c r="K356" s="406">
        <f>G356</f>
        <v>1500</v>
      </c>
      <c r="L356" s="1469" t="s">
        <v>299</v>
      </c>
      <c r="M356" s="352">
        <v>1</v>
      </c>
      <c r="N356" s="352">
        <v>1</v>
      </c>
      <c r="O356" s="352">
        <v>2</v>
      </c>
      <c r="P356" s="352">
        <v>2</v>
      </c>
      <c r="Q356" s="352">
        <v>2</v>
      </c>
      <c r="R356" s="357">
        <v>2</v>
      </c>
    </row>
    <row r="357" spans="1:18" ht="15.75" x14ac:dyDescent="0.25">
      <c r="A357" s="1426"/>
      <c r="B357" s="1426"/>
      <c r="C357" s="1468"/>
      <c r="D357" s="97" t="s">
        <v>278</v>
      </c>
      <c r="E357" s="228">
        <v>2</v>
      </c>
      <c r="F357" s="393">
        <v>2500</v>
      </c>
      <c r="G357" s="393">
        <f>+E357*F357</f>
        <v>5000</v>
      </c>
      <c r="H357" s="228"/>
      <c r="I357" s="228"/>
      <c r="J357" s="406"/>
      <c r="K357" s="406">
        <f>G357</f>
        <v>5000</v>
      </c>
      <c r="L357" s="1470"/>
      <c r="M357" s="352">
        <v>1</v>
      </c>
      <c r="N357" s="352">
        <v>1</v>
      </c>
      <c r="O357" s="352">
        <v>2</v>
      </c>
      <c r="P357" s="352">
        <v>2</v>
      </c>
      <c r="Q357" s="352">
        <v>2</v>
      </c>
      <c r="R357" s="357">
        <v>2</v>
      </c>
    </row>
    <row r="359" spans="1:18" x14ac:dyDescent="0.25">
      <c r="C359" s="407">
        <f>+C356+C347+C345+C343+C340+C325+C315+C310+C293+C281+C269+C261</f>
        <v>2471790</v>
      </c>
    </row>
    <row r="360" spans="1:18" s="328" customFormat="1" ht="24.95" customHeight="1" x14ac:dyDescent="0.25">
      <c r="A360" s="326" t="s">
        <v>323</v>
      </c>
      <c r="B360" s="326" t="s">
        <v>1</v>
      </c>
      <c r="C360" s="326"/>
      <c r="D360" s="326"/>
    </row>
    <row r="361" spans="1:18" s="328" customFormat="1" ht="24.95" customHeight="1" x14ac:dyDescent="0.25">
      <c r="A361" s="326" t="s">
        <v>2</v>
      </c>
      <c r="B361" s="408" t="s">
        <v>174</v>
      </c>
      <c r="C361" s="409"/>
      <c r="D361" s="326"/>
    </row>
    <row r="362" spans="1:18" s="328" customFormat="1" ht="24.95" customHeight="1" x14ac:dyDescent="0.25">
      <c r="A362" s="326" t="s">
        <v>3</v>
      </c>
      <c r="B362" s="332" t="s">
        <v>324</v>
      </c>
      <c r="C362" s="332"/>
      <c r="D362" s="332"/>
    </row>
    <row r="363" spans="1:18" s="328" customFormat="1" ht="24.95" customHeight="1" x14ac:dyDescent="0.25">
      <c r="A363" s="326" t="s">
        <v>4</v>
      </c>
      <c r="B363" s="332" t="s">
        <v>176</v>
      </c>
      <c r="C363" s="326"/>
      <c r="D363" s="326"/>
      <c r="H363"/>
    </row>
    <row r="364" spans="1:18" s="328" customFormat="1" ht="38.25" customHeight="1" x14ac:dyDescent="0.25">
      <c r="A364" s="332" t="s">
        <v>5</v>
      </c>
      <c r="B364" s="1471" t="s">
        <v>325</v>
      </c>
      <c r="C364" s="1471"/>
      <c r="D364" s="1471"/>
    </row>
    <row r="365" spans="1:18" s="328" customFormat="1" ht="42" customHeight="1" x14ac:dyDescent="0.25">
      <c r="A365" s="332" t="s">
        <v>78</v>
      </c>
      <c r="B365" s="1471" t="s">
        <v>326</v>
      </c>
      <c r="C365" s="1471"/>
      <c r="D365" s="1471"/>
    </row>
    <row r="366" spans="1:18" s="328" customFormat="1" ht="24.95" customHeight="1" x14ac:dyDescent="0.3">
      <c r="A366" s="326" t="s">
        <v>180</v>
      </c>
      <c r="B366" s="326"/>
      <c r="C366" s="326"/>
      <c r="J366" s="326"/>
      <c r="K366" s="326"/>
      <c r="L366" s="411" t="s">
        <v>8</v>
      </c>
    </row>
    <row r="367" spans="1:18" s="328" customFormat="1" ht="24.95" customHeight="1" x14ac:dyDescent="0.25">
      <c r="A367" s="1498" t="s">
        <v>327</v>
      </c>
      <c r="B367" s="1498"/>
      <c r="C367" s="326"/>
      <c r="J367" s="326"/>
      <c r="K367" s="326"/>
      <c r="L367" s="326"/>
    </row>
    <row r="368" spans="1:18" s="328" customFormat="1" ht="15.75" x14ac:dyDescent="0.25">
      <c r="A368" s="410"/>
      <c r="B368" s="410"/>
      <c r="C368" s="410"/>
      <c r="D368" s="410"/>
      <c r="E368" s="410"/>
      <c r="F368" s="410"/>
      <c r="G368" s="410"/>
      <c r="H368" s="412"/>
      <c r="I368" s="412"/>
      <c r="J368" s="412"/>
      <c r="K368" s="412"/>
      <c r="L368" s="412"/>
    </row>
    <row r="369" spans="1:18" s="328" customFormat="1" ht="29.25" customHeight="1" thickBot="1" x14ac:dyDescent="0.3">
      <c r="A369" s="1499" t="s">
        <v>183</v>
      </c>
      <c r="B369" s="1499"/>
      <c r="C369" s="1499"/>
      <c r="D369" s="1499"/>
      <c r="E369" s="1499"/>
      <c r="F369" s="1499"/>
      <c r="G369" s="1499"/>
      <c r="H369" s="1499"/>
      <c r="I369" s="1499"/>
      <c r="J369" s="1499"/>
      <c r="K369" s="1499"/>
      <c r="L369" s="1499"/>
      <c r="M369" s="1499"/>
      <c r="N369" s="1499"/>
      <c r="O369" s="1499"/>
      <c r="P369" s="1499"/>
      <c r="Q369" s="1499"/>
      <c r="R369" s="1499"/>
    </row>
    <row r="370" spans="1:18" s="326" customFormat="1" ht="16.5" thickTop="1" x14ac:dyDescent="0.25">
      <c r="A370" s="1456" t="s">
        <v>184</v>
      </c>
      <c r="B370" s="1457" t="s">
        <v>185</v>
      </c>
      <c r="C370" s="1457"/>
      <c r="D370" s="1458" t="s">
        <v>186</v>
      </c>
      <c r="E370" s="1458" t="s">
        <v>187</v>
      </c>
      <c r="F370" s="1458" t="s">
        <v>188</v>
      </c>
      <c r="G370" s="1458" t="s">
        <v>189</v>
      </c>
      <c r="H370" s="1460" t="s">
        <v>190</v>
      </c>
      <c r="I370" s="1460"/>
      <c r="J370" s="1460"/>
      <c r="K370" s="1460"/>
      <c r="L370" s="1457" t="s">
        <v>17</v>
      </c>
      <c r="M370" s="1457" t="s">
        <v>18</v>
      </c>
      <c r="N370" s="1457"/>
      <c r="O370" s="1457"/>
      <c r="P370" s="1457"/>
      <c r="Q370" s="1457"/>
      <c r="R370" s="1461"/>
    </row>
    <row r="371" spans="1:18" s="326" customFormat="1" ht="15.75" x14ac:dyDescent="0.25">
      <c r="A371" s="1415"/>
      <c r="B371" s="1416"/>
      <c r="C371" s="1416"/>
      <c r="D371" s="1459"/>
      <c r="E371" s="1459"/>
      <c r="F371" s="1459"/>
      <c r="G371" s="1459"/>
      <c r="H371" s="413" t="s">
        <v>19</v>
      </c>
      <c r="I371" s="413" t="s">
        <v>20</v>
      </c>
      <c r="J371" s="413" t="s">
        <v>21</v>
      </c>
      <c r="K371" s="413" t="s">
        <v>22</v>
      </c>
      <c r="L371" s="1416"/>
      <c r="M371" s="1416"/>
      <c r="N371" s="1416"/>
      <c r="O371" s="1416"/>
      <c r="P371" s="1416"/>
      <c r="Q371" s="1416"/>
      <c r="R371" s="1462"/>
    </row>
    <row r="372" spans="1:18" s="328" customFormat="1" ht="89.25" customHeight="1" thickBot="1" x14ac:dyDescent="0.3">
      <c r="A372" s="414" t="s">
        <v>328</v>
      </c>
      <c r="B372" s="1463" t="s">
        <v>329</v>
      </c>
      <c r="C372" s="1463"/>
      <c r="D372" s="415" t="s">
        <v>330</v>
      </c>
      <c r="E372" s="340" t="s">
        <v>331</v>
      </c>
      <c r="F372" s="340">
        <v>4</v>
      </c>
      <c r="G372" s="340">
        <v>4</v>
      </c>
      <c r="H372" s="341">
        <v>1</v>
      </c>
      <c r="I372" s="341">
        <v>1</v>
      </c>
      <c r="J372" s="341">
        <v>1</v>
      </c>
      <c r="K372" s="340">
        <v>1</v>
      </c>
      <c r="L372" s="416">
        <f>+C403+C416+C428+C448</f>
        <v>68980250</v>
      </c>
      <c r="M372" s="1464"/>
      <c r="N372" s="1464"/>
      <c r="O372" s="1464"/>
      <c r="P372" s="1464"/>
      <c r="Q372" s="1464"/>
      <c r="R372" s="1465"/>
    </row>
    <row r="373" spans="1:18" s="328" customFormat="1" ht="20.25" thickTop="1" x14ac:dyDescent="0.35">
      <c r="A373" s="417" t="s">
        <v>194</v>
      </c>
      <c r="B373" s="347"/>
      <c r="C373" s="347"/>
      <c r="D373" s="347"/>
      <c r="E373" s="347"/>
      <c r="F373" s="347"/>
      <c r="G373" s="347"/>
      <c r="H373" s="347"/>
      <c r="I373" s="347"/>
      <c r="J373" s="347"/>
      <c r="K373" s="347"/>
      <c r="L373" s="347"/>
      <c r="M373" s="347"/>
      <c r="N373" s="347"/>
      <c r="O373" s="347"/>
      <c r="P373" s="347"/>
      <c r="Q373" s="347"/>
      <c r="R373" s="348"/>
    </row>
    <row r="374" spans="1:18" s="326" customFormat="1" ht="15.75" x14ac:dyDescent="0.25">
      <c r="A374" s="1415" t="s">
        <v>195</v>
      </c>
      <c r="B374" s="1416"/>
      <c r="C374" s="1459" t="s">
        <v>196</v>
      </c>
      <c r="D374" s="1408" t="s">
        <v>31</v>
      </c>
      <c r="E374" s="1408"/>
      <c r="F374" s="1408"/>
      <c r="G374" s="1408"/>
      <c r="H374" s="1466" t="s">
        <v>197</v>
      </c>
      <c r="I374" s="1466"/>
      <c r="J374" s="1466"/>
      <c r="K374" s="1466"/>
      <c r="L374" s="1416" t="s">
        <v>198</v>
      </c>
      <c r="M374" s="1466" t="s">
        <v>199</v>
      </c>
      <c r="N374" s="1466"/>
      <c r="O374" s="1466"/>
      <c r="P374" s="1466"/>
      <c r="Q374" s="1466"/>
      <c r="R374" s="1467"/>
    </row>
    <row r="375" spans="1:18" s="326" customFormat="1" ht="44.25" customHeight="1" x14ac:dyDescent="0.25">
      <c r="A375" s="1417"/>
      <c r="B375" s="1418"/>
      <c r="C375" s="1420"/>
      <c r="D375" s="418" t="s">
        <v>200</v>
      </c>
      <c r="E375" s="418" t="s">
        <v>36</v>
      </c>
      <c r="F375" s="418" t="s">
        <v>201</v>
      </c>
      <c r="G375" s="418" t="s">
        <v>38</v>
      </c>
      <c r="H375" s="418" t="s">
        <v>19</v>
      </c>
      <c r="I375" s="418" t="s">
        <v>20</v>
      </c>
      <c r="J375" s="418" t="s">
        <v>21</v>
      </c>
      <c r="K375" s="418" t="s">
        <v>22</v>
      </c>
      <c r="L375" s="1418"/>
      <c r="M375" s="419" t="s">
        <v>40</v>
      </c>
      <c r="N375" s="419" t="s">
        <v>41</v>
      </c>
      <c r="O375" s="419" t="s">
        <v>42</v>
      </c>
      <c r="P375" s="419" t="s">
        <v>43</v>
      </c>
      <c r="Q375" s="419" t="s">
        <v>44</v>
      </c>
      <c r="R375" s="420" t="s">
        <v>45</v>
      </c>
    </row>
    <row r="376" spans="1:18" ht="33.75" customHeight="1" x14ac:dyDescent="0.25">
      <c r="A376" s="1429" t="s">
        <v>332</v>
      </c>
      <c r="B376" s="1429"/>
      <c r="C376" s="1427">
        <v>6000000</v>
      </c>
      <c r="D376" s="423" t="s">
        <v>333</v>
      </c>
      <c r="E376" s="424">
        <v>4</v>
      </c>
      <c r="F376" s="425">
        <v>500000</v>
      </c>
      <c r="G376" s="425">
        <f>+E376*F376</f>
        <v>2000000</v>
      </c>
      <c r="H376" s="426">
        <v>750000</v>
      </c>
      <c r="I376" s="426">
        <v>250000</v>
      </c>
      <c r="J376" s="426">
        <v>250000</v>
      </c>
      <c r="K376" s="426">
        <v>750000</v>
      </c>
      <c r="L376" s="1430" t="s">
        <v>334</v>
      </c>
      <c r="M376" s="427" t="s">
        <v>335</v>
      </c>
      <c r="N376" s="428" t="s">
        <v>336</v>
      </c>
      <c r="O376" s="389">
        <v>2</v>
      </c>
      <c r="P376" s="389">
        <v>2</v>
      </c>
      <c r="Q376" s="389">
        <v>1</v>
      </c>
      <c r="R376" s="390">
        <v>1</v>
      </c>
    </row>
    <row r="377" spans="1:18" ht="27" customHeight="1" x14ac:dyDescent="0.25">
      <c r="A377" s="1429"/>
      <c r="B377" s="1429"/>
      <c r="C377" s="1427"/>
      <c r="D377" s="423" t="s">
        <v>337</v>
      </c>
      <c r="E377" s="429">
        <v>4</v>
      </c>
      <c r="F377" s="425">
        <v>750000</v>
      </c>
      <c r="G377" s="425">
        <f>+E377*F377</f>
        <v>3000000</v>
      </c>
      <c r="H377" s="426">
        <v>1000000</v>
      </c>
      <c r="I377" s="426">
        <v>500000</v>
      </c>
      <c r="J377" s="426">
        <v>500000</v>
      </c>
      <c r="K377" s="426">
        <v>1000000</v>
      </c>
      <c r="L377" s="1430"/>
      <c r="M377" s="427" t="s">
        <v>335</v>
      </c>
      <c r="N377" s="428" t="s">
        <v>336</v>
      </c>
      <c r="O377" s="389">
        <v>2</v>
      </c>
      <c r="P377" s="389">
        <v>2</v>
      </c>
      <c r="Q377" s="389">
        <v>2</v>
      </c>
      <c r="R377" s="390">
        <v>1</v>
      </c>
    </row>
    <row r="378" spans="1:18" s="328" customFormat="1" ht="28.5" customHeight="1" x14ac:dyDescent="0.25">
      <c r="A378" s="1429" t="s">
        <v>338</v>
      </c>
      <c r="B378" s="1429"/>
      <c r="C378" s="422">
        <f>SUM(G378)</f>
        <v>1500000</v>
      </c>
      <c r="D378" s="423" t="s">
        <v>339</v>
      </c>
      <c r="E378" s="424">
        <v>30</v>
      </c>
      <c r="F378" s="425">
        <v>50000</v>
      </c>
      <c r="G378" s="425">
        <f>+F378*E378</f>
        <v>1500000</v>
      </c>
      <c r="H378" s="426">
        <v>100000</v>
      </c>
      <c r="I378" s="426">
        <v>100000</v>
      </c>
      <c r="J378" s="426">
        <v>100000</v>
      </c>
      <c r="K378" s="426">
        <v>100000</v>
      </c>
      <c r="L378" s="1430"/>
      <c r="M378" s="427" t="s">
        <v>335</v>
      </c>
      <c r="N378" s="428" t="s">
        <v>336</v>
      </c>
      <c r="O378" s="389">
        <v>2</v>
      </c>
      <c r="P378" s="389">
        <v>2</v>
      </c>
      <c r="Q378" s="389">
        <v>2</v>
      </c>
      <c r="R378" s="390">
        <v>1</v>
      </c>
    </row>
    <row r="379" spans="1:18" s="328" customFormat="1" ht="32.25" customHeight="1" x14ac:dyDescent="0.25">
      <c r="A379" s="1429" t="s">
        <v>340</v>
      </c>
      <c r="B379" s="1429"/>
      <c r="C379" s="422">
        <f>SUM(G379)</f>
        <v>120000</v>
      </c>
      <c r="D379" s="423" t="s">
        <v>341</v>
      </c>
      <c r="E379" s="424">
        <v>1000</v>
      </c>
      <c r="F379" s="425">
        <v>120</v>
      </c>
      <c r="G379" s="425">
        <f>+E379*F379</f>
        <v>120000</v>
      </c>
      <c r="H379" s="425"/>
      <c r="I379" s="426"/>
      <c r="J379" s="426">
        <v>120000</v>
      </c>
      <c r="K379" s="426"/>
      <c r="L379" s="426"/>
      <c r="M379" s="427" t="s">
        <v>335</v>
      </c>
      <c r="N379" s="428" t="s">
        <v>336</v>
      </c>
      <c r="O379" s="389">
        <v>2</v>
      </c>
      <c r="P379" s="389">
        <v>2</v>
      </c>
      <c r="Q379" s="389">
        <v>1</v>
      </c>
      <c r="R379" s="390">
        <v>2</v>
      </c>
    </row>
    <row r="380" spans="1:18" s="328" customFormat="1" ht="32.25" customHeight="1" x14ac:dyDescent="0.25">
      <c r="A380" s="421"/>
      <c r="B380" s="421"/>
      <c r="C380" s="422">
        <f>SUM(G380)</f>
        <v>1200000</v>
      </c>
      <c r="D380" s="423" t="s">
        <v>342</v>
      </c>
      <c r="E380" s="424">
        <v>60</v>
      </c>
      <c r="F380" s="425">
        <v>20000</v>
      </c>
      <c r="G380" s="425">
        <f>+E380*F380</f>
        <v>1200000</v>
      </c>
      <c r="H380" s="425"/>
      <c r="I380" s="426"/>
      <c r="J380" s="426"/>
      <c r="K380" s="426"/>
      <c r="L380" s="426"/>
      <c r="M380" s="430" t="s">
        <v>335</v>
      </c>
      <c r="N380" s="430" t="s">
        <v>336</v>
      </c>
      <c r="O380" s="431">
        <v>2</v>
      </c>
      <c r="P380" s="431">
        <v>2</v>
      </c>
      <c r="Q380" s="431">
        <v>2</v>
      </c>
      <c r="R380" s="431">
        <v>1</v>
      </c>
    </row>
    <row r="381" spans="1:18" s="328" customFormat="1" ht="32.25" customHeight="1" x14ac:dyDescent="0.25">
      <c r="A381" s="421"/>
      <c r="B381" s="421"/>
      <c r="C381" s="422">
        <f t="shared" ref="C381:C383" si="20">SUM(G381)</f>
        <v>0</v>
      </c>
      <c r="D381" s="423" t="s">
        <v>343</v>
      </c>
      <c r="E381" s="424"/>
      <c r="F381" s="425"/>
      <c r="G381" s="425">
        <f t="shared" ref="G381:G395" si="21">+E381*F381</f>
        <v>0</v>
      </c>
      <c r="H381" s="425"/>
      <c r="I381" s="426"/>
      <c r="J381" s="426"/>
      <c r="K381" s="426"/>
      <c r="L381" s="426"/>
      <c r="M381" s="430" t="s">
        <v>335</v>
      </c>
      <c r="N381" s="430" t="s">
        <v>336</v>
      </c>
      <c r="O381" s="431"/>
      <c r="P381" s="431"/>
      <c r="Q381" s="431"/>
      <c r="R381" s="431"/>
    </row>
    <row r="382" spans="1:18" s="328" customFormat="1" ht="32.25" customHeight="1" x14ac:dyDescent="0.25">
      <c r="A382" s="421"/>
      <c r="B382" s="421"/>
      <c r="C382" s="422">
        <f t="shared" si="20"/>
        <v>0</v>
      </c>
      <c r="D382" s="423"/>
      <c r="E382" s="424"/>
      <c r="F382" s="425"/>
      <c r="G382" s="425">
        <f t="shared" si="21"/>
        <v>0</v>
      </c>
      <c r="H382" s="425"/>
      <c r="I382" s="426"/>
      <c r="J382" s="426"/>
      <c r="K382" s="426"/>
      <c r="L382" s="426"/>
      <c r="M382" s="430"/>
      <c r="N382" s="430"/>
      <c r="O382" s="431"/>
      <c r="P382" s="431"/>
      <c r="Q382" s="431"/>
      <c r="R382" s="431"/>
    </row>
    <row r="383" spans="1:18" s="328" customFormat="1" ht="32.25" customHeight="1" x14ac:dyDescent="0.25">
      <c r="A383" s="421"/>
      <c r="B383" s="421"/>
      <c r="C383" s="422">
        <f t="shared" si="20"/>
        <v>0</v>
      </c>
      <c r="D383" s="423"/>
      <c r="E383" s="424"/>
      <c r="F383" s="425"/>
      <c r="G383" s="425">
        <f t="shared" si="21"/>
        <v>0</v>
      </c>
      <c r="H383" s="425"/>
      <c r="I383" s="426"/>
      <c r="J383" s="426"/>
      <c r="K383" s="426"/>
      <c r="L383" s="426"/>
      <c r="M383" s="430"/>
      <c r="N383" s="430"/>
      <c r="O383" s="431"/>
      <c r="P383" s="431"/>
      <c r="Q383" s="431"/>
      <c r="R383" s="431"/>
    </row>
    <row r="384" spans="1:18" s="328" customFormat="1" ht="39" customHeight="1" x14ac:dyDescent="0.25">
      <c r="A384" s="1431" t="s">
        <v>344</v>
      </c>
      <c r="B384" s="1432"/>
      <c r="C384" s="1437">
        <f>SUM(G384:G395)</f>
        <v>15100000</v>
      </c>
      <c r="D384" s="423" t="s">
        <v>345</v>
      </c>
      <c r="E384" s="424">
        <v>400000</v>
      </c>
      <c r="F384" s="425">
        <v>10</v>
      </c>
      <c r="G384" s="425">
        <f>+E384*F384</f>
        <v>4000000</v>
      </c>
      <c r="H384" s="426">
        <v>3000000</v>
      </c>
      <c r="I384" s="424"/>
      <c r="J384" s="426">
        <v>2000000</v>
      </c>
      <c r="K384" s="426"/>
      <c r="L384" s="424"/>
      <c r="M384" s="432" t="s">
        <v>335</v>
      </c>
      <c r="N384" s="433" t="s">
        <v>336</v>
      </c>
      <c r="O384" s="434">
        <v>2</v>
      </c>
      <c r="P384" s="434">
        <v>2</v>
      </c>
      <c r="Q384" s="434">
        <v>2</v>
      </c>
      <c r="R384" s="434">
        <v>2</v>
      </c>
    </row>
    <row r="385" spans="1:18" s="328" customFormat="1" ht="39" customHeight="1" x14ac:dyDescent="0.25">
      <c r="A385" s="1433"/>
      <c r="B385" s="1434"/>
      <c r="C385" s="1438"/>
      <c r="D385" s="423" t="s">
        <v>346</v>
      </c>
      <c r="E385" s="424">
        <v>20000</v>
      </c>
      <c r="F385" s="425">
        <v>16</v>
      </c>
      <c r="G385" s="425">
        <f t="shared" si="21"/>
        <v>320000</v>
      </c>
      <c r="H385" s="426">
        <v>160000</v>
      </c>
      <c r="I385" s="424">
        <v>0</v>
      </c>
      <c r="J385" s="426">
        <v>80000</v>
      </c>
      <c r="K385" s="426">
        <v>80000</v>
      </c>
      <c r="L385" s="424"/>
      <c r="M385" s="430" t="s">
        <v>335</v>
      </c>
      <c r="N385" s="430" t="s">
        <v>336</v>
      </c>
      <c r="O385" s="431">
        <v>2</v>
      </c>
      <c r="P385" s="431">
        <v>2</v>
      </c>
      <c r="Q385" s="431">
        <v>1</v>
      </c>
      <c r="R385" s="431">
        <v>2</v>
      </c>
    </row>
    <row r="386" spans="1:18" s="328" customFormat="1" ht="39" customHeight="1" x14ac:dyDescent="0.25">
      <c r="A386" s="1433"/>
      <c r="B386" s="1434"/>
      <c r="C386" s="1438"/>
      <c r="D386" s="423" t="s">
        <v>347</v>
      </c>
      <c r="E386" s="424">
        <v>20000</v>
      </c>
      <c r="F386" s="425">
        <v>25</v>
      </c>
      <c r="G386" s="425">
        <f t="shared" si="21"/>
        <v>500000</v>
      </c>
      <c r="H386" s="426">
        <v>375000</v>
      </c>
      <c r="I386" s="424">
        <v>0</v>
      </c>
      <c r="J386" s="426">
        <v>0</v>
      </c>
      <c r="K386" s="426">
        <v>125000</v>
      </c>
      <c r="L386" s="424"/>
      <c r="M386" s="430" t="s">
        <v>335</v>
      </c>
      <c r="N386" s="430" t="s">
        <v>336</v>
      </c>
      <c r="O386" s="431"/>
      <c r="P386" s="431"/>
      <c r="Q386" s="431"/>
      <c r="R386" s="431"/>
    </row>
    <row r="387" spans="1:18" s="328" customFormat="1" ht="39" customHeight="1" x14ac:dyDescent="0.25">
      <c r="A387" s="1433"/>
      <c r="B387" s="1434"/>
      <c r="C387" s="1438"/>
      <c r="D387" s="423" t="s">
        <v>348</v>
      </c>
      <c r="E387" s="424">
        <v>500</v>
      </c>
      <c r="F387" s="425">
        <v>600</v>
      </c>
      <c r="G387" s="425">
        <f t="shared" si="21"/>
        <v>300000</v>
      </c>
      <c r="H387" s="426">
        <v>200000</v>
      </c>
      <c r="I387" s="424">
        <v>0</v>
      </c>
      <c r="J387" s="426">
        <v>100000</v>
      </c>
      <c r="K387" s="426">
        <v>100000</v>
      </c>
      <c r="L387" s="424"/>
      <c r="M387" s="430" t="s">
        <v>335</v>
      </c>
      <c r="N387" s="430" t="s">
        <v>336</v>
      </c>
      <c r="O387" s="431"/>
      <c r="P387" s="431"/>
      <c r="Q387" s="431"/>
      <c r="R387" s="431"/>
    </row>
    <row r="388" spans="1:18" s="328" customFormat="1" ht="39" customHeight="1" x14ac:dyDescent="0.25">
      <c r="A388" s="1433"/>
      <c r="B388" s="1434"/>
      <c r="C388" s="1438"/>
      <c r="D388" s="423" t="s">
        <v>349</v>
      </c>
      <c r="E388" s="424">
        <v>200000</v>
      </c>
      <c r="F388" s="425">
        <v>0.8</v>
      </c>
      <c r="G388" s="425">
        <f t="shared" si="21"/>
        <v>160000</v>
      </c>
      <c r="H388" s="426">
        <v>80000</v>
      </c>
      <c r="I388" s="424">
        <v>0</v>
      </c>
      <c r="J388" s="426">
        <v>40000</v>
      </c>
      <c r="K388" s="426">
        <v>40000</v>
      </c>
      <c r="L388" s="424"/>
      <c r="M388" s="430" t="s">
        <v>335</v>
      </c>
      <c r="N388" s="430" t="s">
        <v>350</v>
      </c>
      <c r="O388" s="431">
        <v>2</v>
      </c>
      <c r="P388" s="431">
        <v>2</v>
      </c>
      <c r="Q388" s="431">
        <v>2</v>
      </c>
      <c r="R388" s="431">
        <v>1</v>
      </c>
    </row>
    <row r="389" spans="1:18" s="328" customFormat="1" ht="39" customHeight="1" x14ac:dyDescent="0.25">
      <c r="A389" s="1433"/>
      <c r="B389" s="1434"/>
      <c r="C389" s="1438"/>
      <c r="D389" s="423" t="s">
        <v>351</v>
      </c>
      <c r="E389" s="424">
        <v>2000</v>
      </c>
      <c r="F389" s="425">
        <v>350</v>
      </c>
      <c r="G389" s="425">
        <f t="shared" si="21"/>
        <v>700000</v>
      </c>
      <c r="H389" s="426">
        <v>500000</v>
      </c>
      <c r="I389" s="424"/>
      <c r="J389" s="426">
        <v>200000</v>
      </c>
      <c r="K389" s="426"/>
      <c r="L389" s="424"/>
      <c r="M389" s="430" t="s">
        <v>335</v>
      </c>
      <c r="N389" s="430" t="s">
        <v>350</v>
      </c>
      <c r="O389" s="431">
        <v>3</v>
      </c>
      <c r="P389" s="431">
        <v>2</v>
      </c>
      <c r="Q389" s="431">
        <v>3</v>
      </c>
      <c r="R389" s="431">
        <v>1</v>
      </c>
    </row>
    <row r="390" spans="1:18" s="328" customFormat="1" ht="39" customHeight="1" x14ac:dyDescent="0.25">
      <c r="A390" s="1433"/>
      <c r="B390" s="1434"/>
      <c r="C390" s="1438"/>
      <c r="D390" s="423" t="s">
        <v>352</v>
      </c>
      <c r="E390" s="424">
        <v>300</v>
      </c>
      <c r="F390" s="425">
        <v>900</v>
      </c>
      <c r="G390" s="425">
        <f t="shared" si="21"/>
        <v>270000</v>
      </c>
      <c r="H390" s="426">
        <v>180000</v>
      </c>
      <c r="I390" s="424">
        <v>0</v>
      </c>
      <c r="J390" s="426">
        <v>90000</v>
      </c>
      <c r="K390" s="426">
        <v>90000</v>
      </c>
      <c r="L390" s="424"/>
      <c r="M390" s="430" t="s">
        <v>335</v>
      </c>
      <c r="N390" s="430" t="s">
        <v>336</v>
      </c>
      <c r="O390" s="431"/>
      <c r="P390" s="431"/>
      <c r="Q390" s="431"/>
      <c r="R390" s="431"/>
    </row>
    <row r="391" spans="1:18" s="328" customFormat="1" ht="39" customHeight="1" x14ac:dyDescent="0.25">
      <c r="A391" s="1433"/>
      <c r="B391" s="1434"/>
      <c r="C391" s="1438"/>
      <c r="D391" s="423" t="s">
        <v>314</v>
      </c>
      <c r="E391" s="424">
        <v>20000</v>
      </c>
      <c r="F391" s="425">
        <v>125</v>
      </c>
      <c r="G391" s="425">
        <f t="shared" si="21"/>
        <v>2500000</v>
      </c>
      <c r="H391" s="426">
        <v>1250000</v>
      </c>
      <c r="I391" s="424"/>
      <c r="J391" s="426">
        <v>1250000</v>
      </c>
      <c r="K391" s="426"/>
      <c r="L391" s="424"/>
      <c r="M391" s="430" t="s">
        <v>335</v>
      </c>
      <c r="N391" s="430" t="s">
        <v>336</v>
      </c>
      <c r="O391" s="431">
        <v>3</v>
      </c>
      <c r="P391" s="431">
        <v>3</v>
      </c>
      <c r="Q391" s="431">
        <v>1</v>
      </c>
      <c r="R391" s="431">
        <v>3</v>
      </c>
    </row>
    <row r="392" spans="1:18" s="328" customFormat="1" ht="39" customHeight="1" x14ac:dyDescent="0.25">
      <c r="A392" s="1433"/>
      <c r="B392" s="1434"/>
      <c r="C392" s="1438"/>
      <c r="D392" s="423" t="s">
        <v>353</v>
      </c>
      <c r="E392" s="424">
        <v>6000</v>
      </c>
      <c r="F392" s="425">
        <v>175</v>
      </c>
      <c r="G392" s="425">
        <f t="shared" si="21"/>
        <v>1050000</v>
      </c>
      <c r="H392" s="426">
        <v>0</v>
      </c>
      <c r="I392" s="424">
        <v>350000</v>
      </c>
      <c r="J392" s="426">
        <v>350000</v>
      </c>
      <c r="K392" s="426">
        <v>350000</v>
      </c>
      <c r="L392" s="424"/>
      <c r="M392" s="430" t="s">
        <v>335</v>
      </c>
      <c r="N392" s="430" t="s">
        <v>336</v>
      </c>
      <c r="O392" s="431">
        <v>2</v>
      </c>
      <c r="P392" s="431">
        <v>3</v>
      </c>
      <c r="Q392" s="431">
        <v>3</v>
      </c>
      <c r="R392" s="431">
        <v>4</v>
      </c>
    </row>
    <row r="393" spans="1:18" s="328" customFormat="1" ht="39" customHeight="1" x14ac:dyDescent="0.25">
      <c r="A393" s="1433"/>
      <c r="B393" s="1434"/>
      <c r="C393" s="1438"/>
      <c r="D393" s="423" t="s">
        <v>354</v>
      </c>
      <c r="E393" s="424">
        <v>2000</v>
      </c>
      <c r="F393" s="425">
        <v>1500</v>
      </c>
      <c r="G393" s="425">
        <f t="shared" si="21"/>
        <v>3000000</v>
      </c>
      <c r="H393" s="426"/>
      <c r="I393" s="424">
        <v>3000000</v>
      </c>
      <c r="J393" s="426"/>
      <c r="K393" s="426"/>
      <c r="L393" s="424"/>
      <c r="M393" s="430" t="s">
        <v>335</v>
      </c>
      <c r="N393" s="430" t="s">
        <v>336</v>
      </c>
      <c r="O393" s="431">
        <v>2</v>
      </c>
      <c r="P393" s="431">
        <v>3</v>
      </c>
      <c r="Q393" s="431">
        <v>3</v>
      </c>
      <c r="R393" s="431">
        <v>4</v>
      </c>
    </row>
    <row r="394" spans="1:18" s="328" customFormat="1" ht="39" customHeight="1" x14ac:dyDescent="0.25">
      <c r="A394" s="1433"/>
      <c r="B394" s="1434"/>
      <c r="C394" s="1438"/>
      <c r="D394" s="423" t="s">
        <v>355</v>
      </c>
      <c r="E394" s="424">
        <v>1500</v>
      </c>
      <c r="F394" s="425">
        <v>1500</v>
      </c>
      <c r="G394" s="425">
        <f t="shared" si="21"/>
        <v>2250000</v>
      </c>
      <c r="H394" s="426"/>
      <c r="J394" s="426"/>
      <c r="K394" s="426">
        <v>2250000</v>
      </c>
      <c r="L394" s="424"/>
      <c r="M394" s="430" t="s">
        <v>335</v>
      </c>
      <c r="N394" s="430" t="s">
        <v>336</v>
      </c>
      <c r="O394" s="431">
        <v>2</v>
      </c>
      <c r="P394" s="431">
        <v>3</v>
      </c>
      <c r="Q394" s="431">
        <v>3</v>
      </c>
      <c r="R394" s="431">
        <v>4</v>
      </c>
    </row>
    <row r="395" spans="1:18" s="328" customFormat="1" ht="39" customHeight="1" x14ac:dyDescent="0.25">
      <c r="A395" s="1435"/>
      <c r="B395" s="1436"/>
      <c r="C395" s="1439"/>
      <c r="D395" s="423" t="s">
        <v>356</v>
      </c>
      <c r="E395" s="424">
        <v>10000</v>
      </c>
      <c r="F395" s="425">
        <v>5</v>
      </c>
      <c r="G395" s="425">
        <f t="shared" si="21"/>
        <v>50000</v>
      </c>
      <c r="H395" s="426">
        <v>12500</v>
      </c>
      <c r="I395" s="424">
        <v>12500</v>
      </c>
      <c r="J395" s="426">
        <v>12500</v>
      </c>
      <c r="K395" s="426">
        <v>12500</v>
      </c>
      <c r="L395" s="424"/>
      <c r="M395" s="430" t="s">
        <v>335</v>
      </c>
      <c r="N395" s="430" t="s">
        <v>336</v>
      </c>
      <c r="O395" s="431"/>
      <c r="P395" s="431"/>
      <c r="Q395" s="431"/>
      <c r="R395" s="431"/>
    </row>
    <row r="396" spans="1:18" s="328" customFormat="1" ht="31.5" customHeight="1" x14ac:dyDescent="0.25">
      <c r="A396" s="1424" t="s">
        <v>357</v>
      </c>
      <c r="B396" s="1424"/>
      <c r="C396" s="1425">
        <f>SUM(G396:G397)</f>
        <v>7500000</v>
      </c>
      <c r="D396" s="423" t="s">
        <v>358</v>
      </c>
      <c r="E396" s="424">
        <v>3</v>
      </c>
      <c r="F396" s="425">
        <v>500000</v>
      </c>
      <c r="G396" s="425">
        <f t="shared" ref="G396:G402" si="22">E396*F396</f>
        <v>1500000</v>
      </c>
      <c r="H396" s="426">
        <v>750000</v>
      </c>
      <c r="I396" s="426">
        <v>750000</v>
      </c>
      <c r="J396" s="426">
        <v>0</v>
      </c>
      <c r="K396" s="435"/>
      <c r="L396" s="424"/>
      <c r="M396" s="427" t="s">
        <v>335</v>
      </c>
      <c r="N396" s="428" t="s">
        <v>336</v>
      </c>
      <c r="O396" s="389">
        <v>6</v>
      </c>
      <c r="P396" s="389">
        <v>2</v>
      </c>
      <c r="Q396" s="389">
        <v>3</v>
      </c>
      <c r="R396" s="390">
        <v>1</v>
      </c>
    </row>
    <row r="397" spans="1:18" s="328" customFormat="1" ht="30" x14ac:dyDescent="0.25">
      <c r="A397" s="1424"/>
      <c r="B397" s="1424"/>
      <c r="C397" s="1425"/>
      <c r="D397" s="423" t="s">
        <v>359</v>
      </c>
      <c r="E397" s="424">
        <v>12</v>
      </c>
      <c r="F397" s="425">
        <v>500000</v>
      </c>
      <c r="G397" s="425">
        <f t="shared" si="22"/>
        <v>6000000</v>
      </c>
      <c r="H397" s="426">
        <v>1500000</v>
      </c>
      <c r="I397" s="424">
        <v>1500000</v>
      </c>
      <c r="J397" s="426">
        <v>1500000</v>
      </c>
      <c r="K397" s="426">
        <v>1500000</v>
      </c>
      <c r="L397" s="424"/>
      <c r="M397" s="436" t="s">
        <v>335</v>
      </c>
      <c r="N397" s="437" t="s">
        <v>336</v>
      </c>
      <c r="O397" s="438">
        <v>2</v>
      </c>
      <c r="P397" s="438">
        <v>2</v>
      </c>
      <c r="Q397" s="438">
        <v>2</v>
      </c>
      <c r="R397" s="438">
        <v>1</v>
      </c>
    </row>
    <row r="398" spans="1:18" ht="21" customHeight="1" x14ac:dyDescent="0.25">
      <c r="A398" s="1426" t="s">
        <v>360</v>
      </c>
      <c r="B398" s="1426"/>
      <c r="C398" s="1427">
        <f>SUM(G396:G401)</f>
        <v>14180000</v>
      </c>
      <c r="D398" s="423" t="s">
        <v>361</v>
      </c>
      <c r="E398" s="424">
        <v>4</v>
      </c>
      <c r="F398" s="425">
        <v>125000</v>
      </c>
      <c r="G398" s="425">
        <f t="shared" si="22"/>
        <v>500000</v>
      </c>
      <c r="H398" s="426">
        <v>500000</v>
      </c>
      <c r="I398" s="426">
        <v>500000</v>
      </c>
      <c r="J398" s="435"/>
      <c r="K398" s="435"/>
      <c r="L398" s="424"/>
      <c r="M398" s="427" t="s">
        <v>335</v>
      </c>
      <c r="N398" s="428" t="s">
        <v>336</v>
      </c>
      <c r="O398" s="389">
        <v>2</v>
      </c>
      <c r="P398" s="389">
        <v>2</v>
      </c>
      <c r="Q398" s="389">
        <v>1</v>
      </c>
      <c r="R398" s="390">
        <v>1</v>
      </c>
    </row>
    <row r="399" spans="1:18" ht="27" customHeight="1" x14ac:dyDescent="0.25">
      <c r="A399" s="1426"/>
      <c r="B399" s="1426"/>
      <c r="C399" s="1427"/>
      <c r="D399" s="423" t="s">
        <v>362</v>
      </c>
      <c r="E399" s="424">
        <v>1</v>
      </c>
      <c r="F399" s="425">
        <v>100000</v>
      </c>
      <c r="G399" s="425">
        <f t="shared" si="22"/>
        <v>100000</v>
      </c>
      <c r="H399" s="426">
        <v>100000</v>
      </c>
      <c r="I399" s="426">
        <v>100000</v>
      </c>
      <c r="J399" s="435"/>
      <c r="K399" s="435"/>
      <c r="L399" s="424"/>
      <c r="M399" s="439" t="s">
        <v>335</v>
      </c>
      <c r="N399" s="440" t="s">
        <v>336</v>
      </c>
      <c r="O399" s="441">
        <v>3</v>
      </c>
      <c r="P399" s="441">
        <v>3</v>
      </c>
      <c r="Q399" s="441">
        <v>3</v>
      </c>
      <c r="R399" s="442">
        <v>3</v>
      </c>
    </row>
    <row r="400" spans="1:18" ht="21" customHeight="1" x14ac:dyDescent="0.25">
      <c r="A400" s="1426"/>
      <c r="B400" s="1426"/>
      <c r="C400" s="1427"/>
      <c r="D400" s="423" t="s">
        <v>363</v>
      </c>
      <c r="E400" s="424">
        <v>4</v>
      </c>
      <c r="F400" s="425">
        <v>20000</v>
      </c>
      <c r="G400" s="425">
        <f t="shared" si="22"/>
        <v>80000</v>
      </c>
      <c r="H400" s="426">
        <v>80000</v>
      </c>
      <c r="I400" s="426">
        <v>80000</v>
      </c>
      <c r="J400" s="435"/>
      <c r="K400" s="435"/>
      <c r="L400" s="424"/>
      <c r="M400" s="443" t="s">
        <v>335</v>
      </c>
      <c r="N400" s="444" t="s">
        <v>336</v>
      </c>
      <c r="O400" s="445">
        <v>2</v>
      </c>
      <c r="P400" s="445">
        <v>2</v>
      </c>
      <c r="Q400" s="445">
        <v>1</v>
      </c>
      <c r="R400" s="446">
        <v>2</v>
      </c>
    </row>
    <row r="401" spans="1:22 16384:16384" s="328" customFormat="1" ht="30" x14ac:dyDescent="0.25">
      <c r="A401" s="1426"/>
      <c r="B401" s="1426"/>
      <c r="C401" s="1427"/>
      <c r="D401" s="423" t="s">
        <v>359</v>
      </c>
      <c r="E401" s="424">
        <v>12</v>
      </c>
      <c r="F401" s="447">
        <v>500000</v>
      </c>
      <c r="G401" s="447">
        <f t="shared" si="22"/>
        <v>6000000</v>
      </c>
      <c r="H401" s="448">
        <v>6000000</v>
      </c>
      <c r="I401" s="448">
        <v>6000000</v>
      </c>
      <c r="J401" s="449"/>
      <c r="K401" s="450"/>
      <c r="L401" s="451"/>
      <c r="M401" s="436" t="s">
        <v>335</v>
      </c>
      <c r="N401" s="437" t="s">
        <v>336</v>
      </c>
      <c r="O401" s="438">
        <v>2</v>
      </c>
      <c r="P401" s="438">
        <v>2</v>
      </c>
      <c r="Q401" s="438">
        <v>2</v>
      </c>
      <c r="R401" s="438">
        <v>1</v>
      </c>
    </row>
    <row r="402" spans="1:22 16384:16384" s="328" customFormat="1" ht="33" customHeight="1" x14ac:dyDescent="0.25">
      <c r="A402" s="1426" t="s">
        <v>364</v>
      </c>
      <c r="B402" s="1426"/>
      <c r="C402" s="452">
        <f>+G402</f>
        <v>800000</v>
      </c>
      <c r="D402" s="453" t="s">
        <v>365</v>
      </c>
      <c r="E402" s="454">
        <v>1</v>
      </c>
      <c r="F402" s="455">
        <v>800000</v>
      </c>
      <c r="G402" s="455">
        <f t="shared" si="22"/>
        <v>800000</v>
      </c>
      <c r="H402" s="455">
        <v>800000</v>
      </c>
      <c r="I402" s="455"/>
      <c r="J402" s="456"/>
      <c r="K402" s="457"/>
      <c r="L402" s="458"/>
      <c r="M402" s="459" t="s">
        <v>335</v>
      </c>
      <c r="N402" s="459" t="s">
        <v>336</v>
      </c>
      <c r="O402" s="459">
        <v>2</v>
      </c>
      <c r="P402" s="459">
        <v>2</v>
      </c>
      <c r="Q402" s="459">
        <v>2</v>
      </c>
      <c r="R402" s="459" t="s">
        <v>366</v>
      </c>
    </row>
    <row r="403" spans="1:22 16384:16384" s="328" customFormat="1" ht="15.75" x14ac:dyDescent="0.25">
      <c r="A403" s="1428"/>
      <c r="B403" s="1428"/>
      <c r="C403" s="460">
        <f>SUM(C376:C402)</f>
        <v>46400000</v>
      </c>
      <c r="D403" s="461"/>
      <c r="H403" s="462"/>
      <c r="K403" s="326"/>
      <c r="L403" s="463"/>
      <c r="M403" s="464"/>
      <c r="N403" s="464"/>
      <c r="O403" s="464"/>
      <c r="P403" s="464"/>
      <c r="Q403" s="464"/>
      <c r="R403" s="464"/>
    </row>
    <row r="404" spans="1:22 16384:16384" s="465" customFormat="1" ht="31.5" customHeight="1" x14ac:dyDescent="0.25">
      <c r="A404" s="1445" t="s">
        <v>367</v>
      </c>
      <c r="B404" s="1445"/>
      <c r="C404" s="1445"/>
      <c r="D404" s="1445"/>
      <c r="E404" s="1445"/>
      <c r="F404" s="1445"/>
      <c r="G404" s="1445"/>
      <c r="H404" s="1445"/>
      <c r="I404" s="1445"/>
      <c r="J404" s="1445"/>
      <c r="K404" s="1445"/>
      <c r="L404" s="1445"/>
      <c r="M404" s="1445"/>
      <c r="N404" s="1445"/>
      <c r="O404" s="1445"/>
      <c r="P404" s="1445"/>
      <c r="Q404" s="1445"/>
      <c r="R404" s="1445"/>
    </row>
    <row r="405" spans="1:22 16384:16384" x14ac:dyDescent="0.25">
      <c r="A405" s="1446" t="s">
        <v>368</v>
      </c>
      <c r="B405" s="1448" t="s">
        <v>369</v>
      </c>
      <c r="C405" s="1450">
        <f>SUM(G405:G414)</f>
        <v>4630250</v>
      </c>
      <c r="D405" s="467" t="s">
        <v>370</v>
      </c>
      <c r="E405" s="467">
        <v>1</v>
      </c>
      <c r="F405" s="468">
        <v>25000</v>
      </c>
      <c r="G405" s="469">
        <v>25000</v>
      </c>
      <c r="H405" s="470">
        <v>25000</v>
      </c>
      <c r="I405" s="471"/>
      <c r="J405" s="472"/>
      <c r="K405" s="472"/>
      <c r="L405" s="473"/>
      <c r="M405" s="474"/>
      <c r="N405" s="474"/>
      <c r="O405" s="474"/>
      <c r="P405" s="474"/>
      <c r="Q405" s="474"/>
      <c r="R405" s="474"/>
      <c r="S405" s="475"/>
      <c r="T405" s="475"/>
      <c r="U405" s="475"/>
      <c r="V405" s="476"/>
      <c r="XFD405" s="477">
        <f t="shared" ref="XFD405:XFD413" si="23">SUM(B405:XFC405)</f>
        <v>4705251</v>
      </c>
    </row>
    <row r="406" spans="1:22 16384:16384" ht="57.75" customHeight="1" x14ac:dyDescent="0.25">
      <c r="A406" s="1447"/>
      <c r="B406" s="1449"/>
      <c r="C406" s="1451"/>
      <c r="D406" s="478" t="s">
        <v>371</v>
      </c>
      <c r="E406" s="478">
        <v>75</v>
      </c>
      <c r="F406" s="479">
        <v>950</v>
      </c>
      <c r="G406" s="480">
        <f>E406*F406</f>
        <v>71250</v>
      </c>
      <c r="H406" s="470">
        <v>71250</v>
      </c>
      <c r="I406" s="481"/>
      <c r="J406" s="424"/>
      <c r="K406" s="424"/>
      <c r="L406" s="482"/>
      <c r="M406" s="483" t="s">
        <v>335</v>
      </c>
      <c r="N406" s="483" t="s">
        <v>336</v>
      </c>
      <c r="O406" s="424">
        <v>3</v>
      </c>
      <c r="P406" s="424">
        <v>1</v>
      </c>
      <c r="Q406" s="424">
        <v>1</v>
      </c>
      <c r="R406" s="424">
        <v>1</v>
      </c>
      <c r="V406" s="484"/>
      <c r="XFD406" s="477">
        <f t="shared" si="23"/>
        <v>143531</v>
      </c>
    </row>
    <row r="407" spans="1:22 16384:16384" x14ac:dyDescent="0.25">
      <c r="A407" s="1453" t="s">
        <v>372</v>
      </c>
      <c r="B407" s="1454" t="s">
        <v>373</v>
      </c>
      <c r="C407" s="1451"/>
      <c r="D407" s="487" t="s">
        <v>374</v>
      </c>
      <c r="E407" s="487">
        <v>1000</v>
      </c>
      <c r="F407" s="488">
        <v>400</v>
      </c>
      <c r="G407" s="489">
        <f>E407*F407</f>
        <v>400000</v>
      </c>
      <c r="H407" s="470">
        <v>400000</v>
      </c>
      <c r="I407" s="481"/>
      <c r="J407" s="424"/>
      <c r="K407" s="424"/>
      <c r="L407" s="482"/>
      <c r="M407" s="483" t="s">
        <v>335</v>
      </c>
      <c r="N407" s="483" t="s">
        <v>336</v>
      </c>
      <c r="O407" s="424"/>
      <c r="P407" s="424"/>
      <c r="Q407" s="424"/>
      <c r="R407" s="424"/>
      <c r="V407" s="484"/>
      <c r="XFD407" s="477">
        <f t="shared" si="23"/>
        <v>801400</v>
      </c>
    </row>
    <row r="408" spans="1:22 16384:16384" x14ac:dyDescent="0.25">
      <c r="A408" s="1453"/>
      <c r="B408" s="1454"/>
      <c r="C408" s="1451"/>
      <c r="D408" s="487" t="s">
        <v>375</v>
      </c>
      <c r="E408" s="490">
        <v>2</v>
      </c>
      <c r="F408" s="488" t="s">
        <v>292</v>
      </c>
      <c r="G408" s="489"/>
      <c r="H408" s="470" t="s">
        <v>124</v>
      </c>
      <c r="I408" s="481"/>
      <c r="J408" s="424"/>
      <c r="K408" s="424"/>
      <c r="L408" s="482"/>
      <c r="M408" s="483" t="s">
        <v>335</v>
      </c>
      <c r="N408" s="483" t="s">
        <v>336</v>
      </c>
      <c r="O408" s="424"/>
      <c r="P408" s="424"/>
      <c r="Q408" s="424"/>
      <c r="R408" s="424"/>
      <c r="S408" s="491"/>
      <c r="T408" s="491"/>
      <c r="U408" s="491"/>
      <c r="V408" s="492"/>
      <c r="XFD408" s="477">
        <f t="shared" si="23"/>
        <v>2</v>
      </c>
    </row>
    <row r="409" spans="1:22 16384:16384" ht="48" customHeight="1" x14ac:dyDescent="0.25">
      <c r="A409" s="485" t="s">
        <v>376</v>
      </c>
      <c r="B409" s="486" t="s">
        <v>377</v>
      </c>
      <c r="C409" s="1451"/>
      <c r="D409" s="483" t="s">
        <v>378</v>
      </c>
      <c r="E409" s="483" t="s">
        <v>379</v>
      </c>
      <c r="F409" s="488">
        <v>100000</v>
      </c>
      <c r="G409" s="489">
        <f>E409*F409</f>
        <v>1300000</v>
      </c>
      <c r="H409" s="470">
        <v>1300000</v>
      </c>
      <c r="I409" s="481"/>
      <c r="J409" s="424"/>
      <c r="K409" s="424"/>
      <c r="L409" s="482"/>
      <c r="M409" s="483" t="s">
        <v>335</v>
      </c>
      <c r="N409" s="483" t="s">
        <v>336</v>
      </c>
      <c r="O409" s="424"/>
      <c r="P409" s="424"/>
      <c r="Q409" s="424"/>
      <c r="R409" s="424"/>
      <c r="XFD409" s="477">
        <f t="shared" si="23"/>
        <v>2700000</v>
      </c>
    </row>
    <row r="410" spans="1:22 16384:16384" ht="15.75" x14ac:dyDescent="0.25">
      <c r="A410" s="493" t="s">
        <v>380</v>
      </c>
      <c r="B410" s="486" t="s">
        <v>381</v>
      </c>
      <c r="C410" s="1451"/>
      <c r="D410" s="487" t="s">
        <v>380</v>
      </c>
      <c r="E410" s="487">
        <v>13</v>
      </c>
      <c r="F410" s="488">
        <v>13000</v>
      </c>
      <c r="G410" s="489">
        <f>E410*F410</f>
        <v>169000</v>
      </c>
      <c r="H410" s="470">
        <v>160000</v>
      </c>
      <c r="I410" s="481"/>
      <c r="J410" s="424"/>
      <c r="K410" s="424"/>
      <c r="L410" s="482"/>
      <c r="M410" s="483" t="s">
        <v>335</v>
      </c>
      <c r="N410" s="483" t="s">
        <v>336</v>
      </c>
      <c r="O410" s="424"/>
      <c r="P410" s="424"/>
      <c r="Q410" s="424"/>
      <c r="R410" s="424"/>
      <c r="XFD410" s="477">
        <f t="shared" si="23"/>
        <v>342013</v>
      </c>
    </row>
    <row r="411" spans="1:22 16384:16384" ht="15.75" x14ac:dyDescent="0.25">
      <c r="A411" s="493" t="s">
        <v>382</v>
      </c>
      <c r="B411" s="486">
        <v>1</v>
      </c>
      <c r="C411" s="1451"/>
      <c r="D411" s="487" t="s">
        <v>288</v>
      </c>
      <c r="E411" s="487">
        <v>1000</v>
      </c>
      <c r="F411" s="488">
        <v>540</v>
      </c>
      <c r="G411" s="489">
        <f>E411*F411</f>
        <v>540000</v>
      </c>
      <c r="H411" s="470">
        <v>540000</v>
      </c>
      <c r="I411" s="481"/>
      <c r="J411" s="424"/>
      <c r="K411" s="424"/>
      <c r="L411" s="482"/>
      <c r="M411" s="483" t="s">
        <v>335</v>
      </c>
      <c r="N411" s="483" t="s">
        <v>336</v>
      </c>
      <c r="O411" s="424">
        <v>3</v>
      </c>
      <c r="P411" s="424">
        <v>1</v>
      </c>
      <c r="Q411" s="424">
        <v>1</v>
      </c>
      <c r="R411" s="424">
        <v>1</v>
      </c>
      <c r="XFD411" s="477">
        <f t="shared" si="23"/>
        <v>1081547</v>
      </c>
    </row>
    <row r="412" spans="1:22 16384:16384" x14ac:dyDescent="0.25">
      <c r="A412" s="1455" t="s">
        <v>383</v>
      </c>
      <c r="B412" s="1454" t="s">
        <v>384</v>
      </c>
      <c r="C412" s="1451"/>
      <c r="D412" s="487" t="s">
        <v>385</v>
      </c>
      <c r="E412" s="487">
        <v>13</v>
      </c>
      <c r="F412" s="488">
        <v>150000</v>
      </c>
      <c r="G412" s="489">
        <f>E412*F412</f>
        <v>1950000</v>
      </c>
      <c r="H412" s="470">
        <v>1950000</v>
      </c>
      <c r="I412" s="481"/>
      <c r="J412" s="424"/>
      <c r="K412" s="424"/>
      <c r="L412" s="482"/>
      <c r="M412" s="483" t="s">
        <v>335</v>
      </c>
      <c r="N412" s="483" t="s">
        <v>336</v>
      </c>
      <c r="O412" s="424">
        <v>2</v>
      </c>
      <c r="P412" s="424">
        <v>2</v>
      </c>
      <c r="Q412" s="424">
        <v>1</v>
      </c>
      <c r="R412" s="424">
        <v>1</v>
      </c>
      <c r="XFD412" s="477">
        <f t="shared" si="23"/>
        <v>4050019</v>
      </c>
    </row>
    <row r="413" spans="1:22 16384:16384" ht="30" x14ac:dyDescent="0.25">
      <c r="A413" s="1455"/>
      <c r="B413" s="1454"/>
      <c r="C413" s="1452"/>
      <c r="D413" s="487" t="s">
        <v>386</v>
      </c>
      <c r="E413" s="487">
        <v>1000</v>
      </c>
      <c r="F413" s="488">
        <v>175</v>
      </c>
      <c r="G413" s="489">
        <f>E413*F413</f>
        <v>175000</v>
      </c>
      <c r="H413" s="495">
        <v>175000</v>
      </c>
      <c r="I413" s="496"/>
      <c r="J413" s="497"/>
      <c r="K413" s="497"/>
      <c r="L413" s="498"/>
      <c r="M413" s="499" t="s">
        <v>335</v>
      </c>
      <c r="N413" s="499" t="s">
        <v>336</v>
      </c>
      <c r="O413" s="497">
        <v>2</v>
      </c>
      <c r="P413" s="497">
        <v>2</v>
      </c>
      <c r="Q413" s="497">
        <v>1</v>
      </c>
      <c r="R413" s="497">
        <v>1</v>
      </c>
      <c r="XFD413" s="477">
        <f t="shared" si="23"/>
        <v>351181</v>
      </c>
    </row>
    <row r="414" spans="1:22 16384:16384" ht="15.75" x14ac:dyDescent="0.25">
      <c r="A414" s="494"/>
      <c r="B414" s="486"/>
      <c r="C414" s="424"/>
      <c r="D414" s="487"/>
      <c r="E414" s="487"/>
      <c r="F414" s="488"/>
      <c r="G414" s="489"/>
      <c r="H414" s="495"/>
      <c r="I414" s="496"/>
      <c r="J414" s="497"/>
      <c r="K414" s="497"/>
      <c r="L414" s="498"/>
      <c r="M414" s="499"/>
      <c r="N414" s="499"/>
      <c r="O414" s="497"/>
      <c r="P414" s="497"/>
      <c r="Q414" s="497"/>
      <c r="R414" s="497"/>
      <c r="XFD414" s="477"/>
    </row>
    <row r="415" spans="1:22 16384:16384" ht="15.75" x14ac:dyDescent="0.25">
      <c r="A415" s="1440" t="s">
        <v>68</v>
      </c>
      <c r="B415" s="1440"/>
      <c r="C415" s="500"/>
      <c r="D415" s="500"/>
      <c r="E415" s="500"/>
      <c r="F415" s="500"/>
      <c r="G415" s="501"/>
      <c r="H415" s="502"/>
      <c r="I415" s="503"/>
      <c r="J415" s="500"/>
      <c r="K415" s="504"/>
      <c r="L415" s="505" t="s">
        <v>387</v>
      </c>
      <c r="M415" s="1441"/>
      <c r="N415" s="1441"/>
      <c r="O415" s="1441"/>
      <c r="P415" s="1441"/>
      <c r="Q415" s="1441"/>
      <c r="R415" s="1441"/>
    </row>
    <row r="416" spans="1:22 16384:16384" s="328" customFormat="1" ht="15.75" x14ac:dyDescent="0.25">
      <c r="A416" s="506"/>
      <c r="B416" s="507">
        <f>SUM(B405:B415)</f>
        <v>1</v>
      </c>
      <c r="C416" s="508">
        <f>SUM(C405:C415)</f>
        <v>4630250</v>
      </c>
      <c r="D416" s="509"/>
      <c r="E416" s="509">
        <f>SUM(E405:E415)</f>
        <v>3104</v>
      </c>
      <c r="F416" s="510">
        <f>SUM(F405:F415)</f>
        <v>290065</v>
      </c>
      <c r="G416" s="511">
        <f>SUM(G405:G415)</f>
        <v>4630250</v>
      </c>
      <c r="H416" s="512">
        <f>SUM(H405:H415)</f>
        <v>4621250</v>
      </c>
      <c r="I416" s="513"/>
      <c r="J416" s="514"/>
      <c r="K416" s="514"/>
      <c r="L416" s="515"/>
      <c r="M416" s="514"/>
      <c r="N416" s="500"/>
      <c r="O416" s="500"/>
      <c r="P416" s="500"/>
      <c r="Q416" s="500"/>
      <c r="R416" s="500"/>
      <c r="XFD416" s="516">
        <f>SUM(B416:XFC416)</f>
        <v>14174920</v>
      </c>
    </row>
    <row r="417" spans="1:19" s="517" customFormat="1" ht="45.75" customHeight="1" x14ac:dyDescent="0.25">
      <c r="A417" s="1442" t="s">
        <v>388</v>
      </c>
      <c r="B417" s="1442"/>
      <c r="C417" s="1442"/>
      <c r="D417" s="1442"/>
      <c r="E417" s="1442"/>
      <c r="F417" s="1442"/>
      <c r="G417" s="1442"/>
      <c r="H417" s="1442"/>
      <c r="I417" s="1442"/>
      <c r="J417" s="1442"/>
      <c r="K417" s="1442"/>
      <c r="L417" s="1442"/>
      <c r="M417" s="1442"/>
      <c r="N417" s="1442"/>
      <c r="O417" s="1442"/>
      <c r="P417" s="1442"/>
      <c r="Q417" s="1442"/>
      <c r="R417" s="1442"/>
    </row>
    <row r="418" spans="1:19" s="520" customFormat="1" ht="33.75" customHeight="1" x14ac:dyDescent="0.25">
      <c r="A418" s="1443" t="s">
        <v>389</v>
      </c>
      <c r="B418" s="1443"/>
      <c r="C418" s="1444">
        <f>G418+G419+G420+G421+G422+G423+G424+G425+G426+G427</f>
        <v>17950000</v>
      </c>
      <c r="D418" s="423" t="s">
        <v>333</v>
      </c>
      <c r="E418" s="424">
        <v>3</v>
      </c>
      <c r="F418" s="425">
        <v>300000</v>
      </c>
      <c r="G418" s="425">
        <f>+E418*F418</f>
        <v>900000</v>
      </c>
      <c r="H418" s="424"/>
      <c r="I418" s="518"/>
      <c r="J418" s="518"/>
      <c r="K418" s="426">
        <v>900000</v>
      </c>
      <c r="L418" s="424"/>
      <c r="M418" s="483" t="s">
        <v>335</v>
      </c>
      <c r="N418" s="483" t="s">
        <v>336</v>
      </c>
      <c r="O418" s="424">
        <v>2</v>
      </c>
      <c r="P418" s="424">
        <v>2</v>
      </c>
      <c r="Q418" s="424">
        <v>1</v>
      </c>
      <c r="R418" s="424">
        <v>1</v>
      </c>
      <c r="S418" s="519"/>
    </row>
    <row r="419" spans="1:19" ht="27" customHeight="1" x14ac:dyDescent="0.25">
      <c r="A419" s="1443"/>
      <c r="B419" s="1443"/>
      <c r="C419" s="1444"/>
      <c r="D419" s="423" t="s">
        <v>337</v>
      </c>
      <c r="E419" s="429">
        <v>12</v>
      </c>
      <c r="F419" s="425" t="s">
        <v>390</v>
      </c>
      <c r="G419" s="425">
        <v>1200000</v>
      </c>
      <c r="H419" s="424"/>
      <c r="I419" s="518"/>
      <c r="J419" s="518"/>
      <c r="K419" s="426">
        <v>1200000</v>
      </c>
      <c r="L419" s="424"/>
      <c r="M419" s="483" t="s">
        <v>335</v>
      </c>
      <c r="N419" s="483" t="s">
        <v>336</v>
      </c>
      <c r="O419" s="424">
        <v>2</v>
      </c>
      <c r="P419" s="424">
        <v>2</v>
      </c>
      <c r="Q419" s="424">
        <v>2</v>
      </c>
      <c r="R419" s="424">
        <v>1</v>
      </c>
    </row>
    <row r="420" spans="1:19" ht="48" customHeight="1" x14ac:dyDescent="0.25">
      <c r="A420" s="1443" t="s">
        <v>391</v>
      </c>
      <c r="B420" s="1443"/>
      <c r="C420" s="1444"/>
      <c r="D420" s="423" t="s">
        <v>392</v>
      </c>
      <c r="E420" s="424">
        <v>10</v>
      </c>
      <c r="F420" s="425">
        <v>10000</v>
      </c>
      <c r="G420" s="425">
        <f t="shared" ref="G420:G427" si="24">E420*F420</f>
        <v>100000</v>
      </c>
      <c r="H420" s="424"/>
      <c r="I420" s="518"/>
      <c r="J420" s="518"/>
      <c r="K420" s="426">
        <v>100000</v>
      </c>
      <c r="L420" s="424"/>
      <c r="M420" s="483" t="s">
        <v>335</v>
      </c>
      <c r="N420" s="483" t="s">
        <v>336</v>
      </c>
      <c r="O420" s="424">
        <v>2</v>
      </c>
      <c r="P420" s="424">
        <v>8</v>
      </c>
      <c r="Q420" s="424">
        <v>7</v>
      </c>
      <c r="R420" s="424">
        <v>6</v>
      </c>
    </row>
    <row r="421" spans="1:19" ht="36.75" customHeight="1" x14ac:dyDescent="0.25">
      <c r="A421" s="1443"/>
      <c r="B421" s="1443"/>
      <c r="C421" s="1444"/>
      <c r="D421" s="423" t="s">
        <v>393</v>
      </c>
      <c r="E421" s="424">
        <v>20000</v>
      </c>
      <c r="F421" s="425">
        <v>500</v>
      </c>
      <c r="G421" s="425">
        <f t="shared" si="24"/>
        <v>10000000</v>
      </c>
      <c r="H421" s="518"/>
      <c r="I421" s="424"/>
      <c r="J421" s="424"/>
      <c r="K421" s="426">
        <v>10000000</v>
      </c>
      <c r="L421" s="424"/>
      <c r="M421" s="483" t="s">
        <v>335</v>
      </c>
      <c r="N421" s="483" t="s">
        <v>336</v>
      </c>
      <c r="O421" s="424">
        <v>2</v>
      </c>
      <c r="P421" s="424">
        <v>2</v>
      </c>
      <c r="Q421" s="424">
        <v>2</v>
      </c>
      <c r="R421" s="424">
        <v>2</v>
      </c>
    </row>
    <row r="422" spans="1:19" ht="34.5" customHeight="1" x14ac:dyDescent="0.25">
      <c r="A422" s="1443" t="s">
        <v>394</v>
      </c>
      <c r="B422" s="1443"/>
      <c r="C422" s="1444"/>
      <c r="D422" s="423" t="s">
        <v>395</v>
      </c>
      <c r="E422" s="424">
        <v>1</v>
      </c>
      <c r="F422" s="425">
        <v>2500000</v>
      </c>
      <c r="G422" s="425">
        <f t="shared" si="24"/>
        <v>2500000</v>
      </c>
      <c r="H422" s="518"/>
      <c r="I422" s="518"/>
      <c r="J422" s="424"/>
      <c r="K422" s="426">
        <v>2500000</v>
      </c>
      <c r="L422" s="424"/>
      <c r="M422" s="483" t="s">
        <v>335</v>
      </c>
      <c r="N422" s="483" t="s">
        <v>336</v>
      </c>
      <c r="O422" s="424">
        <v>2</v>
      </c>
      <c r="P422" s="424">
        <v>2</v>
      </c>
      <c r="Q422" s="424">
        <v>2</v>
      </c>
      <c r="R422" s="424">
        <v>1</v>
      </c>
    </row>
    <row r="423" spans="1:19" ht="34.5" customHeight="1" x14ac:dyDescent="0.25">
      <c r="A423" s="1443"/>
      <c r="B423" s="1443"/>
      <c r="C423" s="1444"/>
      <c r="D423" s="521" t="s">
        <v>396</v>
      </c>
      <c r="E423" s="424">
        <v>1</v>
      </c>
      <c r="F423" s="425">
        <v>500000</v>
      </c>
      <c r="G423" s="425">
        <f t="shared" si="24"/>
        <v>500000</v>
      </c>
      <c r="H423" s="518"/>
      <c r="I423" s="518"/>
      <c r="J423" s="424"/>
      <c r="K423" s="426">
        <v>500000</v>
      </c>
      <c r="L423" s="424"/>
      <c r="M423" s="483" t="s">
        <v>335</v>
      </c>
      <c r="N423" s="483" t="s">
        <v>336</v>
      </c>
      <c r="O423" s="424">
        <v>2</v>
      </c>
      <c r="P423" s="424">
        <v>2</v>
      </c>
      <c r="Q423" s="424">
        <v>2</v>
      </c>
      <c r="R423" s="424">
        <v>1</v>
      </c>
    </row>
    <row r="424" spans="1:19" ht="57" customHeight="1" x14ac:dyDescent="0.25">
      <c r="A424" s="1443"/>
      <c r="B424" s="1443"/>
      <c r="C424" s="1444"/>
      <c r="D424" s="521" t="s">
        <v>397</v>
      </c>
      <c r="E424" s="424">
        <v>100</v>
      </c>
      <c r="F424" s="425">
        <v>1000</v>
      </c>
      <c r="G424" s="425">
        <f t="shared" si="24"/>
        <v>100000</v>
      </c>
      <c r="H424" s="518"/>
      <c r="I424" s="518"/>
      <c r="J424" s="424"/>
      <c r="K424" s="426">
        <v>100000</v>
      </c>
      <c r="L424" s="424"/>
      <c r="M424" s="483" t="s">
        <v>335</v>
      </c>
      <c r="N424" s="483" t="s">
        <v>336</v>
      </c>
      <c r="O424" s="424">
        <v>3</v>
      </c>
      <c r="P424" s="424">
        <v>1</v>
      </c>
      <c r="Q424" s="424">
        <v>1</v>
      </c>
      <c r="R424" s="424">
        <v>1</v>
      </c>
    </row>
    <row r="425" spans="1:19" ht="51.75" customHeight="1" x14ac:dyDescent="0.25">
      <c r="A425" s="1443"/>
      <c r="B425" s="1443"/>
      <c r="C425" s="1444"/>
      <c r="D425" s="521" t="s">
        <v>398</v>
      </c>
      <c r="E425" s="497">
        <v>1</v>
      </c>
      <c r="F425" s="522">
        <v>150000</v>
      </c>
      <c r="G425" s="522">
        <f t="shared" si="24"/>
        <v>150000</v>
      </c>
      <c r="H425" s="518"/>
      <c r="I425" s="518"/>
      <c r="J425" s="424"/>
      <c r="K425" s="426">
        <v>150000</v>
      </c>
      <c r="L425" s="424"/>
      <c r="M425" s="483" t="s">
        <v>335</v>
      </c>
      <c r="N425" s="483" t="s">
        <v>336</v>
      </c>
      <c r="O425" s="424">
        <v>2</v>
      </c>
      <c r="P425" s="424">
        <v>8</v>
      </c>
      <c r="Q425" s="424">
        <v>7</v>
      </c>
      <c r="R425" s="424">
        <v>4</v>
      </c>
    </row>
    <row r="426" spans="1:19" ht="49.5" customHeight="1" x14ac:dyDescent="0.25">
      <c r="A426" s="1443"/>
      <c r="B426" s="1443"/>
      <c r="C426" s="1444"/>
      <c r="D426" s="523" t="s">
        <v>399</v>
      </c>
      <c r="E426" s="424">
        <v>50</v>
      </c>
      <c r="F426" s="425">
        <v>10000</v>
      </c>
      <c r="G426" s="425">
        <f t="shared" si="24"/>
        <v>500000</v>
      </c>
      <c r="H426" s="518"/>
      <c r="I426" s="518"/>
      <c r="J426" s="424"/>
      <c r="K426" s="426">
        <v>500000</v>
      </c>
      <c r="L426" s="424"/>
      <c r="M426" s="483" t="s">
        <v>335</v>
      </c>
      <c r="N426" s="483" t="s">
        <v>336</v>
      </c>
      <c r="O426" s="424">
        <v>2</v>
      </c>
      <c r="P426" s="424">
        <v>2</v>
      </c>
      <c r="Q426" s="424">
        <v>2</v>
      </c>
      <c r="R426" s="424">
        <v>1</v>
      </c>
    </row>
    <row r="427" spans="1:19" ht="31.5" customHeight="1" x14ac:dyDescent="0.25">
      <c r="A427" s="1443"/>
      <c r="B427" s="1443"/>
      <c r="C427" s="1444"/>
      <c r="D427" s="523" t="s">
        <v>400</v>
      </c>
      <c r="E427" s="424">
        <v>2000</v>
      </c>
      <c r="F427" s="425">
        <v>1000</v>
      </c>
      <c r="G427" s="425">
        <f t="shared" si="24"/>
        <v>2000000</v>
      </c>
      <c r="H427" s="518"/>
      <c r="I427" s="518"/>
      <c r="J427" s="424"/>
      <c r="K427" s="426">
        <v>2000000</v>
      </c>
      <c r="L427" s="424"/>
      <c r="M427" s="483" t="s">
        <v>335</v>
      </c>
      <c r="N427" s="483" t="s">
        <v>336</v>
      </c>
      <c r="O427" s="424">
        <v>2</v>
      </c>
      <c r="P427" s="424">
        <v>2</v>
      </c>
      <c r="Q427" s="424">
        <v>2</v>
      </c>
      <c r="R427" s="424">
        <v>2</v>
      </c>
    </row>
    <row r="428" spans="1:19" s="328" customFormat="1" ht="16.5" thickBot="1" x14ac:dyDescent="0.3">
      <c r="A428" s="524"/>
      <c r="B428" s="524"/>
      <c r="C428" s="525">
        <f>+C418</f>
        <v>17950000</v>
      </c>
      <c r="D428" s="524"/>
      <c r="E428" s="524"/>
      <c r="F428" s="524"/>
      <c r="G428" s="526"/>
      <c r="H428" s="524"/>
      <c r="I428" s="524"/>
      <c r="J428" s="524"/>
      <c r="K428" s="526"/>
      <c r="L428" s="524"/>
    </row>
    <row r="429" spans="1:19" s="326" customFormat="1" ht="17.25" thickTop="1" thickBot="1" x14ac:dyDescent="0.3">
      <c r="A429" s="1412" t="s">
        <v>184</v>
      </c>
      <c r="B429" s="1412" t="s">
        <v>185</v>
      </c>
      <c r="C429" s="1412"/>
      <c r="D429" s="1423" t="s">
        <v>186</v>
      </c>
      <c r="E429" s="1423" t="s">
        <v>187</v>
      </c>
      <c r="F429" s="1423" t="s">
        <v>188</v>
      </c>
      <c r="G429" s="1423" t="s">
        <v>189</v>
      </c>
      <c r="H429" s="1411" t="s">
        <v>190</v>
      </c>
      <c r="I429" s="1411"/>
      <c r="J429" s="1411"/>
      <c r="K429" s="1411"/>
      <c r="L429" s="1412" t="s">
        <v>17</v>
      </c>
      <c r="M429" s="1412" t="s">
        <v>18</v>
      </c>
      <c r="N429" s="1412"/>
      <c r="O429" s="1412"/>
      <c r="P429" s="1412"/>
      <c r="Q429" s="1412"/>
      <c r="R429" s="1412"/>
    </row>
    <row r="430" spans="1:19" s="326" customFormat="1" ht="17.25" thickTop="1" thickBot="1" x14ac:dyDescent="0.3">
      <c r="A430" s="1412"/>
      <c r="B430" s="1412"/>
      <c r="C430" s="1412"/>
      <c r="D430" s="1423"/>
      <c r="E430" s="1423"/>
      <c r="F430" s="1423"/>
      <c r="G430" s="1423"/>
      <c r="H430" s="527" t="s">
        <v>19</v>
      </c>
      <c r="I430" s="527" t="s">
        <v>20</v>
      </c>
      <c r="J430" s="527" t="s">
        <v>21</v>
      </c>
      <c r="K430" s="527" t="s">
        <v>22</v>
      </c>
      <c r="L430" s="1412"/>
      <c r="M430" s="1412"/>
      <c r="N430" s="1412"/>
      <c r="O430" s="1412"/>
      <c r="P430" s="1412"/>
      <c r="Q430" s="1412"/>
      <c r="R430" s="1412"/>
    </row>
    <row r="431" spans="1:19" s="328" customFormat="1" ht="63.75" customHeight="1" thickTop="1" x14ac:dyDescent="0.25">
      <c r="A431" s="528" t="s">
        <v>401</v>
      </c>
      <c r="B431" s="1413" t="s">
        <v>402</v>
      </c>
      <c r="C431" s="1413"/>
      <c r="D431" s="529" t="s">
        <v>403</v>
      </c>
      <c r="E431" s="530"/>
      <c r="F431" s="530">
        <v>2018</v>
      </c>
      <c r="G431" s="530"/>
      <c r="H431" s="531" t="s">
        <v>124</v>
      </c>
      <c r="I431" s="531" t="s">
        <v>124</v>
      </c>
      <c r="J431" s="531" t="s">
        <v>124</v>
      </c>
      <c r="K431" s="530" t="s">
        <v>124</v>
      </c>
      <c r="L431" s="532">
        <f>+C436</f>
        <v>800000</v>
      </c>
      <c r="M431" s="1414"/>
      <c r="N431" s="1414"/>
      <c r="O431" s="1414"/>
      <c r="P431" s="1414"/>
      <c r="Q431" s="1414"/>
      <c r="R431" s="1414"/>
    </row>
    <row r="432" spans="1:19" s="328" customFormat="1" ht="19.5" x14ac:dyDescent="0.35">
      <c r="A432" s="533" t="s">
        <v>194</v>
      </c>
      <c r="B432" s="534"/>
      <c r="C432" s="534"/>
      <c r="D432" s="535"/>
      <c r="E432" s="535"/>
      <c r="F432" s="535"/>
      <c r="G432" s="535"/>
      <c r="H432" s="535"/>
      <c r="I432" s="535"/>
      <c r="J432" s="535"/>
      <c r="K432" s="535"/>
      <c r="L432" s="534"/>
      <c r="M432" s="534"/>
      <c r="N432" s="534"/>
      <c r="O432" s="534"/>
      <c r="P432" s="534"/>
      <c r="Q432" s="534"/>
      <c r="R432" s="534"/>
    </row>
    <row r="433" spans="1:18" s="326" customFormat="1" ht="15.75" x14ac:dyDescent="0.25">
      <c r="A433" s="1415" t="s">
        <v>195</v>
      </c>
      <c r="B433" s="1416"/>
      <c r="C433" s="1419" t="s">
        <v>196</v>
      </c>
      <c r="D433" s="1421" t="s">
        <v>31</v>
      </c>
      <c r="E433" s="1421"/>
      <c r="F433" s="1421"/>
      <c r="G433" s="1421"/>
      <c r="H433" s="1421" t="s">
        <v>197</v>
      </c>
      <c r="I433" s="1421"/>
      <c r="J433" s="1421"/>
      <c r="K433" s="1421"/>
      <c r="L433" s="1422" t="s">
        <v>198</v>
      </c>
      <c r="M433" s="1408" t="s">
        <v>199</v>
      </c>
      <c r="N433" s="1408"/>
      <c r="O433" s="1408"/>
      <c r="P433" s="1408"/>
      <c r="Q433" s="1408"/>
      <c r="R433" s="1409"/>
    </row>
    <row r="434" spans="1:18" s="326" customFormat="1" ht="44.25" customHeight="1" x14ac:dyDescent="0.25">
      <c r="A434" s="1417"/>
      <c r="B434" s="1418"/>
      <c r="C434" s="1420"/>
      <c r="D434" s="536" t="s">
        <v>200</v>
      </c>
      <c r="E434" s="536" t="s">
        <v>36</v>
      </c>
      <c r="F434" s="536" t="s">
        <v>201</v>
      </c>
      <c r="G434" s="536" t="s">
        <v>38</v>
      </c>
      <c r="H434" s="536" t="s">
        <v>19</v>
      </c>
      <c r="I434" s="536" t="s">
        <v>20</v>
      </c>
      <c r="J434" s="536" t="s">
        <v>21</v>
      </c>
      <c r="K434" s="536" t="s">
        <v>22</v>
      </c>
      <c r="L434" s="1418"/>
      <c r="M434" s="537" t="s">
        <v>40</v>
      </c>
      <c r="N434" s="537" t="s">
        <v>41</v>
      </c>
      <c r="O434" s="537" t="s">
        <v>42</v>
      </c>
      <c r="P434" s="537" t="s">
        <v>43</v>
      </c>
      <c r="Q434" s="537" t="s">
        <v>44</v>
      </c>
      <c r="R434" s="538" t="s">
        <v>45</v>
      </c>
    </row>
    <row r="435" spans="1:18" ht="27" customHeight="1" x14ac:dyDescent="0.25">
      <c r="A435" s="1403" t="s">
        <v>404</v>
      </c>
      <c r="B435" s="1410"/>
      <c r="C435" s="539">
        <f t="shared" ref="C435:C447" si="25">SUM(G435)</f>
        <v>1000000</v>
      </c>
      <c r="D435" s="423" t="s">
        <v>405</v>
      </c>
      <c r="E435" s="540">
        <v>2</v>
      </c>
      <c r="F435" s="425">
        <v>500000</v>
      </c>
      <c r="G435" s="541">
        <f t="shared" ref="G435:G447" si="26">+F435*E435</f>
        <v>1000000</v>
      </c>
      <c r="H435" s="424"/>
      <c r="I435" s="424">
        <v>500000</v>
      </c>
      <c r="J435" s="424">
        <v>0</v>
      </c>
      <c r="K435" s="424">
        <v>500000</v>
      </c>
      <c r="L435" s="424"/>
      <c r="M435" s="542" t="s">
        <v>335</v>
      </c>
      <c r="N435" s="542" t="s">
        <v>336</v>
      </c>
      <c r="O435" s="543">
        <v>3</v>
      </c>
      <c r="P435" s="543">
        <v>3</v>
      </c>
      <c r="Q435" s="543">
        <v>5</v>
      </c>
      <c r="R435" s="543">
        <v>3</v>
      </c>
    </row>
    <row r="436" spans="1:18" s="328" customFormat="1" ht="35.25" customHeight="1" x14ac:dyDescent="0.25">
      <c r="A436" s="1403" t="s">
        <v>406</v>
      </c>
      <c r="B436" s="1410"/>
      <c r="C436" s="544">
        <f t="shared" si="25"/>
        <v>800000</v>
      </c>
      <c r="D436" s="423" t="s">
        <v>405</v>
      </c>
      <c r="E436" s="424">
        <v>2</v>
      </c>
      <c r="F436" s="425">
        <v>400000</v>
      </c>
      <c r="G436" s="541">
        <f t="shared" si="26"/>
        <v>800000</v>
      </c>
      <c r="H436" s="424"/>
      <c r="I436" s="424">
        <v>400000</v>
      </c>
      <c r="J436" s="424">
        <v>0</v>
      </c>
      <c r="K436" s="424">
        <v>400000</v>
      </c>
      <c r="L436" s="424"/>
      <c r="M436" s="542" t="s">
        <v>335</v>
      </c>
      <c r="N436" s="542" t="s">
        <v>336</v>
      </c>
      <c r="O436" s="543">
        <v>3</v>
      </c>
      <c r="P436" s="543">
        <v>3</v>
      </c>
      <c r="Q436" s="543">
        <v>5</v>
      </c>
      <c r="R436" s="543">
        <v>3</v>
      </c>
    </row>
    <row r="437" spans="1:18" s="328" customFormat="1" ht="33" customHeight="1" x14ac:dyDescent="0.25">
      <c r="A437" s="1403" t="s">
        <v>407</v>
      </c>
      <c r="B437" s="1410"/>
      <c r="C437" s="539">
        <f t="shared" si="25"/>
        <v>1000000</v>
      </c>
      <c r="D437" s="423" t="s">
        <v>405</v>
      </c>
      <c r="E437" s="424">
        <v>2</v>
      </c>
      <c r="F437" s="425">
        <v>500000</v>
      </c>
      <c r="G437" s="541">
        <f t="shared" si="26"/>
        <v>1000000</v>
      </c>
      <c r="H437" s="424">
        <v>10000000</v>
      </c>
      <c r="I437" s="424">
        <v>2500000</v>
      </c>
      <c r="J437" s="424">
        <v>2500000</v>
      </c>
      <c r="K437" s="424">
        <v>2500000</v>
      </c>
      <c r="L437" s="424"/>
      <c r="M437" s="542" t="s">
        <v>335</v>
      </c>
      <c r="N437" s="542" t="s">
        <v>336</v>
      </c>
      <c r="O437" s="543">
        <v>3</v>
      </c>
      <c r="P437" s="543">
        <v>3</v>
      </c>
      <c r="Q437" s="543">
        <v>4</v>
      </c>
      <c r="R437" s="543">
        <v>3</v>
      </c>
    </row>
    <row r="438" spans="1:18" s="328" customFormat="1" ht="32.25" customHeight="1" x14ac:dyDescent="0.25">
      <c r="A438" s="1403" t="s">
        <v>408</v>
      </c>
      <c r="B438" s="1410"/>
      <c r="C438" s="539">
        <f t="shared" si="25"/>
        <v>1200000</v>
      </c>
      <c r="D438" s="423" t="s">
        <v>409</v>
      </c>
      <c r="E438" s="424">
        <v>2</v>
      </c>
      <c r="F438" s="425">
        <v>600000</v>
      </c>
      <c r="G438" s="541">
        <f t="shared" si="26"/>
        <v>1200000</v>
      </c>
      <c r="H438" s="424"/>
      <c r="I438" s="424">
        <v>600000</v>
      </c>
      <c r="J438" s="424">
        <v>0</v>
      </c>
      <c r="K438" s="424">
        <v>600000</v>
      </c>
      <c r="L438" s="424"/>
      <c r="M438" s="542" t="s">
        <v>335</v>
      </c>
      <c r="N438" s="542" t="s">
        <v>336</v>
      </c>
      <c r="O438" s="543">
        <v>3</v>
      </c>
      <c r="P438" s="543">
        <v>3</v>
      </c>
      <c r="Q438" s="543">
        <v>3</v>
      </c>
      <c r="R438" s="543">
        <v>3</v>
      </c>
    </row>
    <row r="439" spans="1:18" s="328" customFormat="1" ht="32.25" customHeight="1" x14ac:dyDescent="0.25">
      <c r="A439" s="1403" t="s">
        <v>410</v>
      </c>
      <c r="B439" s="1404"/>
      <c r="C439" s="539">
        <f t="shared" si="25"/>
        <v>2500000</v>
      </c>
      <c r="D439" s="423" t="s">
        <v>411</v>
      </c>
      <c r="E439" s="424">
        <v>1</v>
      </c>
      <c r="F439" s="425">
        <v>2500000</v>
      </c>
      <c r="G439" s="541">
        <f t="shared" si="26"/>
        <v>2500000</v>
      </c>
      <c r="H439" s="424"/>
      <c r="I439" s="424">
        <v>2500000</v>
      </c>
      <c r="J439" s="424"/>
      <c r="K439" s="424"/>
      <c r="L439" s="424"/>
      <c r="M439" s="545" t="s">
        <v>335</v>
      </c>
      <c r="N439" s="545" t="s">
        <v>336</v>
      </c>
      <c r="O439" s="546"/>
      <c r="P439" s="546"/>
      <c r="Q439" s="546"/>
      <c r="R439" s="546"/>
    </row>
    <row r="440" spans="1:18" s="328" customFormat="1" ht="32.25" customHeight="1" x14ac:dyDescent="0.25">
      <c r="A440" s="1403" t="s">
        <v>412</v>
      </c>
      <c r="B440" s="1404"/>
      <c r="C440" s="539">
        <f t="shared" si="25"/>
        <v>50000</v>
      </c>
      <c r="D440" s="423" t="s">
        <v>413</v>
      </c>
      <c r="E440" s="424">
        <v>5</v>
      </c>
      <c r="F440" s="425">
        <v>10000</v>
      </c>
      <c r="G440" s="541">
        <f t="shared" si="26"/>
        <v>50000</v>
      </c>
      <c r="H440" s="424">
        <v>10000</v>
      </c>
      <c r="I440" s="424">
        <v>20000</v>
      </c>
      <c r="J440" s="424">
        <v>20000</v>
      </c>
      <c r="K440" s="424"/>
      <c r="L440" s="424"/>
      <c r="M440" s="545" t="s">
        <v>335</v>
      </c>
      <c r="N440" s="545" t="s">
        <v>336</v>
      </c>
      <c r="O440" s="546"/>
      <c r="P440" s="546"/>
      <c r="Q440" s="546"/>
      <c r="R440" s="546"/>
    </row>
    <row r="441" spans="1:18" s="328" customFormat="1" ht="32.25" customHeight="1" x14ac:dyDescent="0.25">
      <c r="A441" s="1403" t="s">
        <v>414</v>
      </c>
      <c r="B441" s="1404"/>
      <c r="C441" s="539">
        <f t="shared" si="25"/>
        <v>100000</v>
      </c>
      <c r="D441" s="423" t="s">
        <v>415</v>
      </c>
      <c r="E441" s="424">
        <v>2</v>
      </c>
      <c r="F441" s="425">
        <v>50000</v>
      </c>
      <c r="G441" s="541">
        <f t="shared" si="26"/>
        <v>100000</v>
      </c>
      <c r="H441" s="424">
        <v>50000</v>
      </c>
      <c r="I441" s="424"/>
      <c r="J441" s="424">
        <v>50000</v>
      </c>
      <c r="K441" s="424"/>
      <c r="L441" s="424"/>
      <c r="M441" s="545" t="s">
        <v>335</v>
      </c>
      <c r="N441" s="545" t="s">
        <v>336</v>
      </c>
      <c r="O441" s="546"/>
      <c r="P441" s="546"/>
      <c r="Q441" s="546"/>
      <c r="R441" s="546"/>
    </row>
    <row r="442" spans="1:18" s="328" customFormat="1" ht="32.25" customHeight="1" x14ac:dyDescent="0.25">
      <c r="A442" s="1403" t="s">
        <v>416</v>
      </c>
      <c r="B442" s="1404"/>
      <c r="C442" s="539">
        <f t="shared" si="25"/>
        <v>200000</v>
      </c>
      <c r="D442" s="423" t="s">
        <v>417</v>
      </c>
      <c r="E442" s="424">
        <v>2</v>
      </c>
      <c r="F442" s="425">
        <v>100000</v>
      </c>
      <c r="G442" s="541">
        <f t="shared" si="26"/>
        <v>200000</v>
      </c>
      <c r="H442" s="424"/>
      <c r="I442" s="424">
        <v>100000</v>
      </c>
      <c r="J442" s="424">
        <v>0</v>
      </c>
      <c r="K442" s="424">
        <v>100000</v>
      </c>
      <c r="L442" s="424"/>
      <c r="M442" s="545" t="s">
        <v>335</v>
      </c>
      <c r="N442" s="545" t="s">
        <v>336</v>
      </c>
      <c r="O442" s="546"/>
      <c r="P442" s="546"/>
      <c r="Q442" s="546"/>
      <c r="R442" s="546"/>
    </row>
    <row r="443" spans="1:18" s="328" customFormat="1" ht="32.25" customHeight="1" x14ac:dyDescent="0.25">
      <c r="A443" s="1403" t="s">
        <v>418</v>
      </c>
      <c r="B443" s="1404"/>
      <c r="C443" s="539">
        <f t="shared" si="25"/>
        <v>5000000</v>
      </c>
      <c r="D443" s="423" t="s">
        <v>413</v>
      </c>
      <c r="E443" s="424">
        <v>1</v>
      </c>
      <c r="F443" s="425">
        <v>5000000</v>
      </c>
      <c r="G443" s="541">
        <f t="shared" si="26"/>
        <v>5000000</v>
      </c>
      <c r="H443" s="424">
        <v>5000000</v>
      </c>
      <c r="I443" s="424"/>
      <c r="J443" s="424"/>
      <c r="K443" s="424"/>
      <c r="L443" s="424"/>
      <c r="M443" s="545" t="s">
        <v>335</v>
      </c>
      <c r="N443" s="545" t="s">
        <v>336</v>
      </c>
      <c r="O443" s="546"/>
      <c r="P443" s="546"/>
      <c r="Q443" s="546"/>
      <c r="R443" s="546"/>
    </row>
    <row r="444" spans="1:18" s="328" customFormat="1" ht="32.25" customHeight="1" x14ac:dyDescent="0.25">
      <c r="A444" s="1403" t="s">
        <v>419</v>
      </c>
      <c r="B444" s="1404"/>
      <c r="C444" s="539">
        <f t="shared" si="25"/>
        <v>50000</v>
      </c>
      <c r="D444" s="423" t="s">
        <v>417</v>
      </c>
      <c r="E444" s="424">
        <v>1</v>
      </c>
      <c r="F444" s="425">
        <v>50000</v>
      </c>
      <c r="G444" s="541">
        <f t="shared" si="26"/>
        <v>50000</v>
      </c>
      <c r="H444" s="424">
        <v>50000</v>
      </c>
      <c r="I444" s="424"/>
      <c r="J444" s="424"/>
      <c r="K444" s="424"/>
      <c r="L444" s="424"/>
      <c r="M444" s="545" t="s">
        <v>335</v>
      </c>
      <c r="N444" s="545" t="s">
        <v>336</v>
      </c>
      <c r="O444" s="546"/>
      <c r="P444" s="546"/>
      <c r="Q444" s="546"/>
      <c r="R444" s="546"/>
    </row>
    <row r="445" spans="1:18" s="328" customFormat="1" ht="32.25" customHeight="1" x14ac:dyDescent="0.25">
      <c r="A445" s="1403" t="s">
        <v>420</v>
      </c>
      <c r="B445" s="1404"/>
      <c r="C445" s="539">
        <f t="shared" si="25"/>
        <v>500000</v>
      </c>
      <c r="D445" s="423" t="s">
        <v>417</v>
      </c>
      <c r="E445" s="424">
        <v>1</v>
      </c>
      <c r="F445" s="425">
        <v>500000</v>
      </c>
      <c r="G445" s="541">
        <f t="shared" si="26"/>
        <v>500000</v>
      </c>
      <c r="H445" s="424"/>
      <c r="I445" s="424"/>
      <c r="J445" s="424"/>
      <c r="K445" s="424">
        <v>500000</v>
      </c>
      <c r="L445" s="424"/>
      <c r="M445" s="545" t="s">
        <v>335</v>
      </c>
      <c r="N445" s="545" t="s">
        <v>336</v>
      </c>
      <c r="O445" s="546">
        <v>3</v>
      </c>
      <c r="P445" s="546">
        <v>1</v>
      </c>
      <c r="Q445" s="546">
        <v>1</v>
      </c>
      <c r="R445" s="546">
        <v>1</v>
      </c>
    </row>
    <row r="446" spans="1:18" s="328" customFormat="1" ht="32.25" customHeight="1" x14ac:dyDescent="0.25">
      <c r="A446" s="1403" t="s">
        <v>421</v>
      </c>
      <c r="B446" s="1404"/>
      <c r="C446" s="539">
        <f t="shared" si="25"/>
        <v>200000</v>
      </c>
      <c r="D446" s="423" t="s">
        <v>417</v>
      </c>
      <c r="E446" s="424">
        <v>4</v>
      </c>
      <c r="F446" s="425">
        <v>50000</v>
      </c>
      <c r="G446" s="541">
        <f t="shared" si="26"/>
        <v>200000</v>
      </c>
      <c r="H446" s="424">
        <v>50000</v>
      </c>
      <c r="I446" s="424">
        <v>50000</v>
      </c>
      <c r="J446" s="424">
        <v>50000</v>
      </c>
      <c r="K446" s="424">
        <v>50000</v>
      </c>
      <c r="L446" s="424"/>
      <c r="M446" s="545" t="s">
        <v>335</v>
      </c>
      <c r="N446" s="545" t="s">
        <v>336</v>
      </c>
      <c r="O446" s="546"/>
      <c r="P446" s="546"/>
      <c r="Q446" s="546"/>
      <c r="R446" s="546"/>
    </row>
    <row r="447" spans="1:18" s="328" customFormat="1" ht="31.5" customHeight="1" x14ac:dyDescent="0.25">
      <c r="A447" s="1405" t="s">
        <v>422</v>
      </c>
      <c r="B447" s="1406"/>
      <c r="C447" s="547">
        <f t="shared" si="25"/>
        <v>300000</v>
      </c>
      <c r="D447" s="548" t="s">
        <v>417</v>
      </c>
      <c r="E447" s="549">
        <v>3</v>
      </c>
      <c r="F447" s="550">
        <v>100000</v>
      </c>
      <c r="G447" s="551">
        <f t="shared" si="26"/>
        <v>300000</v>
      </c>
      <c r="H447" s="549">
        <v>100000</v>
      </c>
      <c r="I447" s="549">
        <v>100000</v>
      </c>
      <c r="J447" s="549">
        <v>0</v>
      </c>
      <c r="K447" s="549">
        <v>100000</v>
      </c>
      <c r="L447" s="549"/>
      <c r="M447" s="545" t="s">
        <v>335</v>
      </c>
      <c r="N447" s="545" t="s">
        <v>336</v>
      </c>
      <c r="O447" s="546"/>
      <c r="P447" s="546"/>
      <c r="Q447" s="546"/>
      <c r="R447" s="546"/>
    </row>
    <row r="448" spans="1:18" s="328" customFormat="1" ht="31.5" customHeight="1" x14ac:dyDescent="0.25">
      <c r="A448" s="1407"/>
      <c r="B448" s="1407"/>
      <c r="C448" s="552"/>
      <c r="D448" s="372"/>
      <c r="E448" s="373"/>
      <c r="F448" s="405"/>
      <c r="G448" s="553"/>
      <c r="H448" s="554"/>
      <c r="I448" s="554"/>
      <c r="J448" s="554"/>
      <c r="K448" s="554"/>
      <c r="L448" s="373"/>
      <c r="M448" s="373" t="s">
        <v>335</v>
      </c>
      <c r="N448" s="373" t="s">
        <v>336</v>
      </c>
      <c r="O448" s="373"/>
      <c r="P448" s="373"/>
      <c r="Q448" s="373"/>
      <c r="R448" s="373"/>
    </row>
    <row r="449" spans="1:18" s="328" customFormat="1" ht="15.75" x14ac:dyDescent="0.25"/>
    <row r="450" spans="1:18" ht="24.95" customHeight="1" x14ac:dyDescent="0.25">
      <c r="A450" s="326" t="s">
        <v>0</v>
      </c>
      <c r="B450" s="326" t="s">
        <v>1</v>
      </c>
      <c r="C450" s="326"/>
      <c r="D450" s="326"/>
      <c r="E450" s="328"/>
      <c r="F450" s="328"/>
      <c r="G450" s="328"/>
      <c r="H450" s="328"/>
      <c r="I450" s="328"/>
      <c r="J450" s="328"/>
      <c r="K450" s="328"/>
      <c r="L450" s="328"/>
      <c r="M450" s="328"/>
      <c r="N450" s="328"/>
      <c r="O450" s="328"/>
      <c r="P450" s="328"/>
      <c r="Q450" s="328"/>
      <c r="R450" s="328"/>
    </row>
    <row r="451" spans="1:18" ht="24.95" customHeight="1" x14ac:dyDescent="0.25">
      <c r="A451" s="326" t="s">
        <v>2</v>
      </c>
      <c r="B451" s="408" t="s">
        <v>174</v>
      </c>
      <c r="C451" s="409"/>
      <c r="D451" s="326"/>
      <c r="E451" s="328"/>
      <c r="F451" s="328"/>
      <c r="G451" s="328"/>
      <c r="H451" s="328"/>
      <c r="I451" s="328"/>
      <c r="J451" s="328"/>
      <c r="K451" s="328"/>
      <c r="L451" s="328"/>
      <c r="M451" s="328"/>
      <c r="N451" s="328"/>
      <c r="O451" s="328"/>
      <c r="P451" s="328"/>
      <c r="Q451" s="328"/>
      <c r="R451" s="328"/>
    </row>
    <row r="452" spans="1:18" ht="24.95" customHeight="1" x14ac:dyDescent="0.25">
      <c r="A452" s="326" t="s">
        <v>3</v>
      </c>
      <c r="B452" s="332" t="s">
        <v>175</v>
      </c>
      <c r="C452" s="332"/>
      <c r="D452" s="326"/>
      <c r="E452" s="328"/>
      <c r="F452" s="328"/>
      <c r="G452" s="328"/>
      <c r="H452" s="328"/>
      <c r="I452" s="328"/>
      <c r="J452" s="328"/>
      <c r="K452" s="328"/>
      <c r="L452" s="328"/>
      <c r="M452" s="328"/>
      <c r="N452" s="328"/>
      <c r="O452" s="328"/>
      <c r="P452" s="328"/>
      <c r="Q452" s="328"/>
      <c r="R452" s="328"/>
    </row>
    <row r="453" spans="1:18" ht="24.95" customHeight="1" x14ac:dyDescent="0.25">
      <c r="A453" s="326" t="s">
        <v>423</v>
      </c>
      <c r="B453" s="1616" t="s">
        <v>176</v>
      </c>
      <c r="C453" s="1616"/>
      <c r="D453" s="1616"/>
      <c r="E453" s="328"/>
      <c r="F453" s="328"/>
      <c r="G453" s="328"/>
      <c r="H453" s="328"/>
      <c r="I453" s="328"/>
      <c r="J453" s="328"/>
      <c r="K453" s="328"/>
      <c r="L453" s="328"/>
      <c r="M453" s="328"/>
      <c r="N453" s="328"/>
      <c r="O453" s="328"/>
      <c r="P453" s="328"/>
      <c r="Q453" s="328"/>
      <c r="R453" s="328"/>
    </row>
    <row r="454" spans="1:18" ht="35.1" customHeight="1" x14ac:dyDescent="0.25">
      <c r="A454" s="332" t="s">
        <v>5</v>
      </c>
      <c r="B454" s="1471" t="s">
        <v>177</v>
      </c>
      <c r="C454" s="1471"/>
      <c r="D454" s="1471"/>
      <c r="E454" s="328"/>
      <c r="G454" s="328"/>
      <c r="H454" s="328"/>
      <c r="I454" s="328"/>
      <c r="J454" s="328"/>
      <c r="K454" s="328"/>
      <c r="L454" s="328"/>
      <c r="M454" s="328"/>
      <c r="N454" s="328"/>
      <c r="O454" s="328"/>
      <c r="P454" s="328"/>
      <c r="Q454" s="328"/>
      <c r="R454" s="328"/>
    </row>
    <row r="455" spans="1:18" s="192" customFormat="1" ht="48" customHeight="1" x14ac:dyDescent="0.3">
      <c r="A455" s="332" t="s">
        <v>424</v>
      </c>
      <c r="B455" s="1471" t="s">
        <v>179</v>
      </c>
      <c r="C455" s="1471"/>
      <c r="D455" s="1471"/>
      <c r="E455" s="328"/>
      <c r="F455" s="328"/>
      <c r="G455" s="328"/>
      <c r="H455" s="328"/>
      <c r="I455" s="328"/>
      <c r="J455" s="328"/>
      <c r="K455" s="328"/>
      <c r="L455" s="328"/>
      <c r="M455" s="328"/>
      <c r="N455" s="328"/>
      <c r="O455" s="328"/>
      <c r="P455" s="328"/>
      <c r="Q455" s="328"/>
      <c r="R455" s="328"/>
    </row>
    <row r="456" spans="1:18" ht="24.95" customHeight="1" x14ac:dyDescent="0.25">
      <c r="A456" s="326" t="s">
        <v>180</v>
      </c>
      <c r="B456" s="326"/>
      <c r="C456" s="326"/>
      <c r="D456" s="328"/>
      <c r="E456" s="328"/>
      <c r="F456" s="328"/>
      <c r="G456" s="328"/>
      <c r="H456" s="328"/>
      <c r="I456" s="328"/>
      <c r="J456" s="328"/>
      <c r="K456" s="326" t="s">
        <v>81</v>
      </c>
      <c r="L456" s="328"/>
      <c r="M456" s="328"/>
      <c r="N456" s="328"/>
      <c r="O456" s="328"/>
      <c r="P456" s="328"/>
      <c r="Q456" s="328"/>
      <c r="R456" s="328"/>
    </row>
    <row r="457" spans="1:18" s="192" customFormat="1" ht="24.95" customHeight="1" x14ac:dyDescent="0.3">
      <c r="A457" s="1498" t="s">
        <v>425</v>
      </c>
      <c r="B457" s="1498"/>
      <c r="C457" s="326"/>
      <c r="D457" s="328"/>
      <c r="E457" s="328"/>
      <c r="F457" s="328"/>
      <c r="G457" s="328"/>
      <c r="H457" s="328"/>
      <c r="I457" s="328"/>
      <c r="J457" s="328"/>
      <c r="K457" s="328"/>
      <c r="L457" s="328"/>
      <c r="M457" s="328"/>
      <c r="N457" s="328"/>
      <c r="O457" s="328"/>
      <c r="P457" s="328"/>
      <c r="Q457" s="328"/>
      <c r="R457" s="328"/>
    </row>
    <row r="458" spans="1:18" ht="15.75" x14ac:dyDescent="0.25">
      <c r="A458" s="410"/>
      <c r="B458" s="410"/>
      <c r="C458" s="410"/>
      <c r="D458" s="410"/>
      <c r="E458" s="410"/>
      <c r="F458" s="410"/>
      <c r="G458" s="410"/>
      <c r="H458" s="412"/>
      <c r="I458" s="412"/>
      <c r="J458" s="412"/>
      <c r="K458" s="412"/>
      <c r="L458" s="412"/>
      <c r="M458" s="328"/>
      <c r="N458" s="328"/>
      <c r="O458" s="328"/>
      <c r="P458" s="328"/>
      <c r="Q458" s="328"/>
      <c r="R458" s="328"/>
    </row>
    <row r="459" spans="1:18" s="335" customFormat="1" ht="18" thickBot="1" x14ac:dyDescent="0.35">
      <c r="A459" s="2039" t="s">
        <v>183</v>
      </c>
      <c r="B459" s="2039"/>
      <c r="C459" s="2039"/>
      <c r="D459" s="2039"/>
      <c r="E459" s="2039"/>
      <c r="F459" s="2039"/>
      <c r="G459" s="2039"/>
      <c r="H459" s="2039"/>
      <c r="I459" s="2039"/>
      <c r="J459" s="2039"/>
      <c r="K459" s="2039"/>
      <c r="L459" s="2039"/>
      <c r="M459" s="2039"/>
      <c r="N459" s="2039"/>
      <c r="O459" s="2039"/>
      <c r="P459" s="2039"/>
      <c r="Q459" s="2039"/>
      <c r="R459" s="2039"/>
    </row>
    <row r="460" spans="1:18" s="336" customFormat="1" ht="16.5" thickTop="1" x14ac:dyDescent="0.25">
      <c r="A460" s="2040" t="s">
        <v>184</v>
      </c>
      <c r="B460" s="2042" t="s">
        <v>185</v>
      </c>
      <c r="C460" s="2042"/>
      <c r="D460" s="2044" t="s">
        <v>186</v>
      </c>
      <c r="E460" s="2044" t="s">
        <v>187</v>
      </c>
      <c r="F460" s="2044" t="s">
        <v>188</v>
      </c>
      <c r="G460" s="2044" t="s">
        <v>189</v>
      </c>
      <c r="H460" s="2044" t="s">
        <v>190</v>
      </c>
      <c r="I460" s="2044"/>
      <c r="J460" s="2044"/>
      <c r="K460" s="2044"/>
      <c r="L460" s="2042" t="s">
        <v>17</v>
      </c>
      <c r="M460" s="2042" t="s">
        <v>18</v>
      </c>
      <c r="N460" s="2042"/>
      <c r="O460" s="2042"/>
      <c r="P460" s="2042"/>
      <c r="Q460" s="2042"/>
      <c r="R460" s="2045"/>
    </row>
    <row r="461" spans="1:18" s="336" customFormat="1" ht="15.75" x14ac:dyDescent="0.25">
      <c r="A461" s="2041"/>
      <c r="B461" s="2043"/>
      <c r="C461" s="2043"/>
      <c r="D461" s="2028"/>
      <c r="E461" s="2028"/>
      <c r="F461" s="2028"/>
      <c r="G461" s="2028"/>
      <c r="H461" s="555" t="s">
        <v>19</v>
      </c>
      <c r="I461" s="555" t="s">
        <v>20</v>
      </c>
      <c r="J461" s="555" t="s">
        <v>21</v>
      </c>
      <c r="K461" s="555" t="s">
        <v>22</v>
      </c>
      <c r="L461" s="2043"/>
      <c r="M461" s="2043"/>
      <c r="N461" s="2043"/>
      <c r="O461" s="2043"/>
      <c r="P461" s="2043"/>
      <c r="Q461" s="2043"/>
      <c r="R461" s="2046"/>
    </row>
    <row r="462" spans="1:18" ht="91.5" customHeight="1" thickBot="1" x14ac:dyDescent="0.3">
      <c r="A462" s="556" t="s">
        <v>426</v>
      </c>
      <c r="B462" s="1463" t="s">
        <v>427</v>
      </c>
      <c r="C462" s="1463"/>
      <c r="D462" s="340" t="s">
        <v>428</v>
      </c>
      <c r="E462" s="340" t="s">
        <v>429</v>
      </c>
      <c r="F462" s="340">
        <v>100</v>
      </c>
      <c r="G462" s="340">
        <v>140</v>
      </c>
      <c r="H462" s="341">
        <v>1</v>
      </c>
      <c r="I462" s="341">
        <v>1</v>
      </c>
      <c r="J462" s="341">
        <v>1</v>
      </c>
      <c r="K462" s="340">
        <v>1</v>
      </c>
      <c r="L462" s="416">
        <v>1161400</v>
      </c>
      <c r="M462" s="1464"/>
      <c r="N462" s="1464"/>
      <c r="O462" s="1464"/>
      <c r="P462" s="1464"/>
      <c r="Q462" s="1464"/>
      <c r="R462" s="1465"/>
    </row>
    <row r="463" spans="1:18" ht="16.5" thickTop="1" x14ac:dyDescent="0.25">
      <c r="A463" s="343"/>
      <c r="B463" s="344"/>
      <c r="C463" s="344"/>
      <c r="D463" s="344"/>
      <c r="E463" s="344"/>
      <c r="F463" s="344"/>
      <c r="G463" s="344"/>
      <c r="H463" s="344"/>
      <c r="I463" s="344"/>
      <c r="J463" s="344"/>
      <c r="K463" s="344"/>
      <c r="L463" s="344"/>
      <c r="M463" s="344"/>
      <c r="N463" s="344"/>
      <c r="O463" s="344"/>
      <c r="P463" s="344"/>
      <c r="Q463" s="344"/>
      <c r="R463" s="345"/>
    </row>
    <row r="464" spans="1:18" s="335" customFormat="1" ht="17.25" x14ac:dyDescent="0.3">
      <c r="A464" s="346" t="s">
        <v>430</v>
      </c>
      <c r="B464" s="347"/>
      <c r="C464" s="347"/>
      <c r="D464" s="347"/>
      <c r="E464" s="347"/>
      <c r="F464" s="347"/>
      <c r="G464" s="347"/>
      <c r="H464" s="347"/>
      <c r="I464" s="347"/>
      <c r="J464" s="347"/>
      <c r="K464" s="347"/>
      <c r="L464" s="347"/>
      <c r="M464" s="347"/>
      <c r="N464" s="347"/>
      <c r="O464" s="347"/>
      <c r="P464" s="347"/>
      <c r="Q464" s="347"/>
      <c r="R464" s="348"/>
    </row>
    <row r="465" spans="1:18" s="336" customFormat="1" ht="15.75" customHeight="1" x14ac:dyDescent="0.25">
      <c r="A465" s="2024" t="s">
        <v>195</v>
      </c>
      <c r="B465" s="2025"/>
      <c r="C465" s="1466" t="s">
        <v>196</v>
      </c>
      <c r="D465" s="1466" t="s">
        <v>31</v>
      </c>
      <c r="E465" s="1466"/>
      <c r="F465" s="1466"/>
      <c r="G465" s="1466"/>
      <c r="H465" s="1466" t="s">
        <v>197</v>
      </c>
      <c r="I465" s="1466"/>
      <c r="J465" s="1466"/>
      <c r="K465" s="1466"/>
      <c r="L465" s="2026" t="s">
        <v>198</v>
      </c>
      <c r="M465" s="2028" t="s">
        <v>199</v>
      </c>
      <c r="N465" s="2028"/>
      <c r="O465" s="2028"/>
      <c r="P465" s="2028"/>
      <c r="Q465" s="2028"/>
      <c r="R465" s="2029"/>
    </row>
    <row r="466" spans="1:18" s="336" customFormat="1" ht="45.75" customHeight="1" x14ac:dyDescent="0.25">
      <c r="A466" s="2024"/>
      <c r="B466" s="2025"/>
      <c r="C466" s="1466"/>
      <c r="D466" s="555" t="s">
        <v>200</v>
      </c>
      <c r="E466" s="555" t="s">
        <v>36</v>
      </c>
      <c r="F466" s="555" t="s">
        <v>201</v>
      </c>
      <c r="G466" s="555" t="s">
        <v>38</v>
      </c>
      <c r="H466" s="555" t="s">
        <v>19</v>
      </c>
      <c r="I466" s="555" t="s">
        <v>20</v>
      </c>
      <c r="J466" s="555" t="s">
        <v>21</v>
      </c>
      <c r="K466" s="555" t="s">
        <v>22</v>
      </c>
      <c r="L466" s="2027"/>
      <c r="M466" s="557" t="s">
        <v>40</v>
      </c>
      <c r="N466" s="557" t="s">
        <v>41</v>
      </c>
      <c r="O466" s="557" t="s">
        <v>42</v>
      </c>
      <c r="P466" s="557" t="s">
        <v>43</v>
      </c>
      <c r="Q466" s="557" t="s">
        <v>44</v>
      </c>
      <c r="R466" s="558" t="s">
        <v>45</v>
      </c>
    </row>
    <row r="467" spans="1:18" ht="50.25" customHeight="1" x14ac:dyDescent="0.25">
      <c r="A467" s="2030" t="s">
        <v>431</v>
      </c>
      <c r="B467" s="2031"/>
      <c r="C467" s="2032">
        <f>SUM(G467:G475)</f>
        <v>1170400</v>
      </c>
      <c r="D467" s="559" t="s">
        <v>432</v>
      </c>
      <c r="E467" s="560">
        <v>145</v>
      </c>
      <c r="F467" s="561">
        <v>2500</v>
      </c>
      <c r="G467" s="353">
        <f>+F467*E467</f>
        <v>362500</v>
      </c>
      <c r="H467" s="354">
        <v>35</v>
      </c>
      <c r="I467" s="354">
        <v>35</v>
      </c>
      <c r="J467" s="354">
        <v>35</v>
      </c>
      <c r="K467" s="354">
        <v>40</v>
      </c>
      <c r="L467" s="1502" t="s">
        <v>433</v>
      </c>
      <c r="M467" s="428" t="s">
        <v>366</v>
      </c>
      <c r="N467" s="352">
        <v>1</v>
      </c>
      <c r="O467" s="352">
        <v>2</v>
      </c>
      <c r="P467" s="352">
        <v>8</v>
      </c>
      <c r="Q467" s="352">
        <v>7</v>
      </c>
      <c r="R467" s="357">
        <v>2</v>
      </c>
    </row>
    <row r="468" spans="1:18" ht="43.5" customHeight="1" x14ac:dyDescent="0.25">
      <c r="A468" s="2034" t="s">
        <v>434</v>
      </c>
      <c r="B468" s="2035"/>
      <c r="C468" s="2033"/>
      <c r="D468" s="562" t="s">
        <v>432</v>
      </c>
      <c r="E468" s="560">
        <v>12</v>
      </c>
      <c r="F468" s="561">
        <v>2500</v>
      </c>
      <c r="G468" s="353">
        <f>+F468*E468</f>
        <v>30000</v>
      </c>
      <c r="H468" s="354">
        <v>3</v>
      </c>
      <c r="I468" s="354">
        <v>3</v>
      </c>
      <c r="J468" s="354">
        <v>3</v>
      </c>
      <c r="K468" s="354">
        <v>3</v>
      </c>
      <c r="L468" s="1503"/>
      <c r="M468" s="428" t="s">
        <v>366</v>
      </c>
      <c r="N468" s="352">
        <v>1</v>
      </c>
      <c r="O468" s="352">
        <v>2</v>
      </c>
      <c r="P468" s="352">
        <v>8</v>
      </c>
      <c r="Q468" s="352">
        <v>7</v>
      </c>
      <c r="R468" s="357">
        <v>2</v>
      </c>
    </row>
    <row r="469" spans="1:18" ht="19.5" customHeight="1" x14ac:dyDescent="0.25">
      <c r="A469" s="1479" t="s">
        <v>435</v>
      </c>
      <c r="B469" s="1480"/>
      <c r="C469" s="2033"/>
      <c r="D469" s="563" t="s">
        <v>436</v>
      </c>
      <c r="E469" s="352">
        <v>12</v>
      </c>
      <c r="F469" s="353">
        <v>2700</v>
      </c>
      <c r="G469" s="353">
        <f t="shared" ref="G469:G474" si="27">+F469*E469</f>
        <v>32400</v>
      </c>
      <c r="H469" s="354"/>
      <c r="I469" s="354"/>
      <c r="J469" s="354"/>
      <c r="K469" s="354"/>
      <c r="L469" s="1559"/>
      <c r="M469" s="352">
        <v>1</v>
      </c>
      <c r="N469" s="428" t="s">
        <v>366</v>
      </c>
      <c r="O469" s="389">
        <v>2</v>
      </c>
      <c r="P469" s="389">
        <v>3</v>
      </c>
      <c r="Q469" s="389">
        <v>1</v>
      </c>
      <c r="R469" s="390">
        <v>1</v>
      </c>
    </row>
    <row r="470" spans="1:18" ht="32.25" customHeight="1" x14ac:dyDescent="0.25">
      <c r="A470" s="1541"/>
      <c r="B470" s="1542"/>
      <c r="C470" s="2033"/>
      <c r="D470" s="563" t="s">
        <v>437</v>
      </c>
      <c r="E470" s="352">
        <v>12</v>
      </c>
      <c r="F470" s="353">
        <v>1500</v>
      </c>
      <c r="G470" s="353">
        <f t="shared" si="27"/>
        <v>18000</v>
      </c>
      <c r="H470" s="354"/>
      <c r="I470" s="354"/>
      <c r="J470" s="354"/>
      <c r="K470" s="354"/>
      <c r="L470" s="1502" t="s">
        <v>433</v>
      </c>
      <c r="M470" s="352">
        <v>1</v>
      </c>
      <c r="N470" s="428" t="s">
        <v>366</v>
      </c>
      <c r="O470" s="389">
        <v>2</v>
      </c>
      <c r="P470" s="389">
        <v>3</v>
      </c>
      <c r="Q470" s="389">
        <v>1</v>
      </c>
      <c r="R470" s="390">
        <v>1</v>
      </c>
    </row>
    <row r="471" spans="1:18" ht="33" customHeight="1" x14ac:dyDescent="0.25">
      <c r="A471" s="1541"/>
      <c r="B471" s="1542"/>
      <c r="C471" s="2033"/>
      <c r="D471" s="563" t="s">
        <v>438</v>
      </c>
      <c r="E471" s="352">
        <v>180</v>
      </c>
      <c r="F471" s="353">
        <v>250</v>
      </c>
      <c r="G471" s="353">
        <f t="shared" si="27"/>
        <v>45000</v>
      </c>
      <c r="H471" s="354"/>
      <c r="I471" s="354"/>
      <c r="J471" s="354"/>
      <c r="K471" s="354"/>
      <c r="L471" s="1503"/>
      <c r="M471" s="352">
        <v>1</v>
      </c>
      <c r="N471" s="352">
        <v>1</v>
      </c>
      <c r="O471" s="352">
        <v>3</v>
      </c>
      <c r="P471" s="352">
        <v>7</v>
      </c>
      <c r="Q471" s="352">
        <v>1</v>
      </c>
      <c r="R471" s="357">
        <v>2</v>
      </c>
    </row>
    <row r="472" spans="1:18" ht="32.25" customHeight="1" x14ac:dyDescent="0.25">
      <c r="A472" s="1481"/>
      <c r="B472" s="1482"/>
      <c r="C472" s="2033"/>
      <c r="D472" s="564" t="s">
        <v>432</v>
      </c>
      <c r="E472" s="352">
        <v>25</v>
      </c>
      <c r="F472" s="353">
        <v>2500</v>
      </c>
      <c r="G472" s="353">
        <f t="shared" si="27"/>
        <v>62500</v>
      </c>
      <c r="H472" s="354"/>
      <c r="I472" s="354"/>
      <c r="J472" s="354"/>
      <c r="K472" s="354"/>
      <c r="L472" s="1503"/>
      <c r="M472" s="428" t="s">
        <v>366</v>
      </c>
      <c r="N472" s="352">
        <v>1</v>
      </c>
      <c r="O472" s="352">
        <v>2</v>
      </c>
      <c r="P472" s="352">
        <v>8</v>
      </c>
      <c r="Q472" s="352">
        <v>7</v>
      </c>
      <c r="R472" s="357">
        <v>2</v>
      </c>
    </row>
    <row r="473" spans="1:18" ht="30.75" customHeight="1" x14ac:dyDescent="0.25">
      <c r="A473" s="2034" t="s">
        <v>439</v>
      </c>
      <c r="B473" s="2035"/>
      <c r="C473" s="2033"/>
      <c r="D473" s="564" t="s">
        <v>432</v>
      </c>
      <c r="E473" s="352">
        <v>1</v>
      </c>
      <c r="F473" s="353">
        <v>20000</v>
      </c>
      <c r="G473" s="353">
        <f t="shared" si="27"/>
        <v>20000</v>
      </c>
      <c r="H473" s="354"/>
      <c r="I473" s="354"/>
      <c r="J473" s="354"/>
      <c r="K473" s="354"/>
      <c r="L473" s="1503"/>
      <c r="M473" s="352">
        <v>1</v>
      </c>
      <c r="N473" s="352">
        <v>1</v>
      </c>
      <c r="O473" s="352">
        <v>2</v>
      </c>
      <c r="P473" s="352">
        <v>8</v>
      </c>
      <c r="Q473" s="352">
        <v>7</v>
      </c>
      <c r="R473" s="357">
        <v>2</v>
      </c>
    </row>
    <row r="474" spans="1:18" ht="40.5" customHeight="1" thickBot="1" x14ac:dyDescent="0.3">
      <c r="A474" s="2037" t="s">
        <v>440</v>
      </c>
      <c r="B474" s="2038"/>
      <c r="C474" s="2033"/>
      <c r="D474" s="563" t="s">
        <v>441</v>
      </c>
      <c r="E474" s="352">
        <v>1</v>
      </c>
      <c r="F474" s="353">
        <v>600000</v>
      </c>
      <c r="G474" s="353">
        <f t="shared" si="27"/>
        <v>600000</v>
      </c>
      <c r="H474" s="354"/>
      <c r="I474" s="354"/>
      <c r="J474" s="354"/>
      <c r="K474" s="354"/>
      <c r="L474" s="2036"/>
      <c r="M474" s="352">
        <v>1</v>
      </c>
      <c r="N474" s="428" t="s">
        <v>366</v>
      </c>
      <c r="O474" s="389">
        <v>2</v>
      </c>
      <c r="P474" s="389">
        <v>8</v>
      </c>
      <c r="Q474" s="389">
        <v>7</v>
      </c>
      <c r="R474" s="390">
        <v>6</v>
      </c>
    </row>
    <row r="475" spans="1:18" ht="21" customHeight="1" thickBot="1" x14ac:dyDescent="0.3">
      <c r="A475" s="2056" t="s">
        <v>442</v>
      </c>
      <c r="B475" s="2057"/>
      <c r="C475" s="2057"/>
      <c r="D475" s="2057"/>
      <c r="E475" s="2057"/>
      <c r="F475" s="2057"/>
      <c r="G475" s="2057"/>
      <c r="H475" s="2057"/>
      <c r="I475" s="2057"/>
      <c r="J475" s="2057"/>
      <c r="K475" s="2057"/>
      <c r="L475" s="2057"/>
      <c r="M475" s="2057"/>
      <c r="N475" s="2057"/>
      <c r="O475" s="2057"/>
      <c r="P475" s="2057"/>
      <c r="Q475" s="2057"/>
      <c r="R475" s="2058"/>
    </row>
    <row r="476" spans="1:18" s="4" customFormat="1" ht="15.75" thickTop="1" x14ac:dyDescent="0.25">
      <c r="A476" s="1" t="s">
        <v>0</v>
      </c>
      <c r="B476" s="2" t="s">
        <v>1</v>
      </c>
      <c r="C476" s="2"/>
      <c r="D476" s="3"/>
      <c r="L476" s="5"/>
    </row>
    <row r="477" spans="1:18" s="4" customFormat="1" x14ac:dyDescent="0.25">
      <c r="A477" s="1" t="s">
        <v>2</v>
      </c>
      <c r="B477" s="2" t="s">
        <v>1</v>
      </c>
      <c r="C477" s="2"/>
      <c r="D477" s="3"/>
      <c r="L477" s="5"/>
    </row>
    <row r="478" spans="1:18" s="4" customFormat="1" x14ac:dyDescent="0.25">
      <c r="A478" s="1" t="s">
        <v>2</v>
      </c>
      <c r="B478" s="6"/>
      <c r="C478" s="7"/>
      <c r="D478" s="3"/>
      <c r="L478" s="5"/>
    </row>
    <row r="479" spans="1:18" s="4" customFormat="1" x14ac:dyDescent="0.25">
      <c r="A479" s="1" t="s">
        <v>3</v>
      </c>
      <c r="B479" s="1922"/>
      <c r="C479" s="1922"/>
      <c r="D479" s="3"/>
      <c r="L479" s="5"/>
    </row>
    <row r="480" spans="1:18" s="4" customFormat="1" x14ac:dyDescent="0.25">
      <c r="A480" s="1" t="s">
        <v>4</v>
      </c>
      <c r="B480" s="2"/>
      <c r="C480" s="2"/>
      <c r="D480" s="3"/>
      <c r="L480" s="5"/>
    </row>
    <row r="481" spans="1:17" s="4" customFormat="1" x14ac:dyDescent="0.25">
      <c r="A481" s="1" t="s">
        <v>5</v>
      </c>
      <c r="B481" s="1981"/>
      <c r="C481" s="1981"/>
      <c r="D481" s="1981"/>
      <c r="G481"/>
      <c r="L481" s="5"/>
    </row>
    <row r="482" spans="1:17" s="4" customFormat="1" x14ac:dyDescent="0.25">
      <c r="A482" s="1" t="s">
        <v>6</v>
      </c>
      <c r="B482" s="1981" t="s">
        <v>443</v>
      </c>
      <c r="C482" s="1981"/>
      <c r="D482" s="1981"/>
      <c r="L482" s="5"/>
    </row>
    <row r="483" spans="1:17" s="4" customFormat="1" ht="16.5" thickBot="1" x14ac:dyDescent="0.3">
      <c r="A483" s="1990" t="s">
        <v>9</v>
      </c>
      <c r="B483" s="1990"/>
      <c r="C483" s="1990"/>
      <c r="D483" s="1990"/>
      <c r="E483" s="1990"/>
      <c r="F483" s="1990"/>
      <c r="G483" s="1990"/>
      <c r="H483" s="1990"/>
      <c r="I483" s="1990"/>
      <c r="J483" s="1990"/>
      <c r="K483" s="1990"/>
      <c r="L483" s="1990"/>
    </row>
    <row r="484" spans="1:17" s="4" customFormat="1" ht="16.5" thickBot="1" x14ac:dyDescent="0.3">
      <c r="A484" s="1991" t="s">
        <v>10</v>
      </c>
      <c r="B484" s="2047" t="s">
        <v>11</v>
      </c>
      <c r="C484" s="1995" t="s">
        <v>12</v>
      </c>
      <c r="D484" s="1993" t="s">
        <v>13</v>
      </c>
      <c r="E484" s="2049" t="s">
        <v>14</v>
      </c>
      <c r="F484" s="2051" t="s">
        <v>15</v>
      </c>
      <c r="G484" s="2059" t="s">
        <v>16</v>
      </c>
      <c r="H484" s="2060"/>
      <c r="I484" s="2060"/>
      <c r="J484" s="2061"/>
      <c r="K484" s="2008" t="s">
        <v>17</v>
      </c>
      <c r="L484" s="2009"/>
      <c r="M484" s="2012" t="s">
        <v>18</v>
      </c>
      <c r="N484" s="2013"/>
      <c r="O484" s="2013"/>
      <c r="P484" s="2013"/>
      <c r="Q484" s="2014"/>
    </row>
    <row r="485" spans="1:17" s="4" customFormat="1" ht="39" customHeight="1" x14ac:dyDescent="0.25">
      <c r="A485" s="1992"/>
      <c r="B485" s="2048"/>
      <c r="C485" s="1996"/>
      <c r="D485" s="1997"/>
      <c r="E485" s="2050"/>
      <c r="F485" s="2052"/>
      <c r="G485" s="12" t="s">
        <v>19</v>
      </c>
      <c r="H485" s="12" t="s">
        <v>20</v>
      </c>
      <c r="I485" s="12" t="s">
        <v>21</v>
      </c>
      <c r="J485" s="12" t="s">
        <v>22</v>
      </c>
      <c r="K485" s="2010"/>
      <c r="L485" s="2011"/>
      <c r="M485" s="2015"/>
      <c r="N485" s="2016"/>
      <c r="O485" s="2016"/>
      <c r="P485" s="2016"/>
      <c r="Q485" s="2017"/>
    </row>
    <row r="486" spans="1:17" s="4" customFormat="1" ht="12.75" customHeight="1" x14ac:dyDescent="0.25">
      <c r="A486" s="565"/>
      <c r="B486" s="566"/>
      <c r="C486" s="567"/>
      <c r="D486" s="10"/>
      <c r="E486" s="568"/>
      <c r="F486" s="568"/>
      <c r="G486" s="568"/>
      <c r="H486" s="568"/>
      <c r="I486" s="568"/>
      <c r="J486" s="568"/>
      <c r="K486" s="569"/>
      <c r="L486" s="570"/>
      <c r="M486" s="571"/>
      <c r="N486" s="572"/>
      <c r="O486" s="572"/>
      <c r="P486" s="572"/>
      <c r="Q486" s="572"/>
    </row>
    <row r="487" spans="1:17" s="4" customFormat="1" ht="12.75" customHeight="1" thickBot="1" x14ac:dyDescent="0.3">
      <c r="A487" s="1990" t="s">
        <v>9</v>
      </c>
      <c r="B487" s="1990"/>
      <c r="C487" s="1990"/>
      <c r="D487" s="1990"/>
      <c r="E487" s="1990"/>
      <c r="F487" s="1990"/>
      <c r="G487" s="1990"/>
      <c r="H487" s="1990"/>
      <c r="I487" s="1990"/>
      <c r="J487" s="1990"/>
      <c r="K487" s="1990"/>
      <c r="L487" s="1990"/>
      <c r="M487" s="571"/>
      <c r="N487" s="572"/>
      <c r="O487" s="572"/>
      <c r="P487" s="572"/>
      <c r="Q487" s="572"/>
    </row>
    <row r="488" spans="1:17" s="4" customFormat="1" ht="12.75" customHeight="1" thickBot="1" x14ac:dyDescent="0.3">
      <c r="A488" s="1991" t="s">
        <v>10</v>
      </c>
      <c r="B488" s="2047" t="s">
        <v>11</v>
      </c>
      <c r="C488" s="1995" t="s">
        <v>12</v>
      </c>
      <c r="D488" s="1993" t="s">
        <v>13</v>
      </c>
      <c r="E488" s="2049" t="s">
        <v>14</v>
      </c>
      <c r="F488" s="2051" t="s">
        <v>15</v>
      </c>
      <c r="G488" s="2053" t="s">
        <v>16</v>
      </c>
      <c r="H488" s="2054"/>
      <c r="I488" s="2054"/>
      <c r="J488" s="2055"/>
      <c r="K488" s="2008" t="s">
        <v>17</v>
      </c>
      <c r="L488" s="2009"/>
      <c r="M488" s="2012" t="s">
        <v>18</v>
      </c>
      <c r="N488" s="2013"/>
      <c r="O488" s="2013"/>
      <c r="P488" s="2013"/>
      <c r="Q488" s="2014"/>
    </row>
    <row r="489" spans="1:17" s="4" customFormat="1" ht="12.75" customHeight="1" x14ac:dyDescent="0.25">
      <c r="A489" s="1992"/>
      <c r="B489" s="2048"/>
      <c r="C489" s="1996"/>
      <c r="D489" s="1997"/>
      <c r="E489" s="2050"/>
      <c r="F489" s="2052"/>
      <c r="G489" s="12" t="s">
        <v>19</v>
      </c>
      <c r="H489" s="12" t="s">
        <v>20</v>
      </c>
      <c r="I489" s="12" t="s">
        <v>21</v>
      </c>
      <c r="J489" s="12" t="s">
        <v>22</v>
      </c>
      <c r="K489" s="2010"/>
      <c r="L489" s="2011"/>
      <c r="M489" s="2015"/>
      <c r="N489" s="2016"/>
      <c r="O489" s="2016"/>
      <c r="P489" s="2016"/>
      <c r="Q489" s="2017"/>
    </row>
    <row r="490" spans="1:17" s="4" customFormat="1" ht="12.75" customHeight="1" x14ac:dyDescent="0.25">
      <c r="A490" s="2066" t="s">
        <v>444</v>
      </c>
      <c r="B490" s="2069" t="s">
        <v>445</v>
      </c>
      <c r="C490" s="2072"/>
      <c r="D490" s="1968"/>
      <c r="E490" s="1968"/>
      <c r="F490" s="1968"/>
      <c r="G490" s="1968"/>
      <c r="H490" s="1968"/>
      <c r="I490" s="1968"/>
      <c r="J490" s="1968"/>
      <c r="K490" s="2075"/>
      <c r="L490" s="2076"/>
      <c r="M490" s="573"/>
      <c r="N490" s="573"/>
      <c r="O490" s="573"/>
      <c r="P490" s="573"/>
      <c r="Q490" s="573"/>
    </row>
    <row r="491" spans="1:17" s="4" customFormat="1" ht="12.75" customHeight="1" x14ac:dyDescent="0.25">
      <c r="A491" s="2067"/>
      <c r="B491" s="2070"/>
      <c r="C491" s="2073"/>
      <c r="D491" s="1969"/>
      <c r="E491" s="1969"/>
      <c r="F491" s="1969"/>
      <c r="G491" s="1969"/>
      <c r="H491" s="1969"/>
      <c r="I491" s="1969"/>
      <c r="J491" s="1969"/>
      <c r="K491" s="2077"/>
      <c r="L491" s="2078"/>
      <c r="M491" s="574"/>
      <c r="N491" s="574"/>
      <c r="O491" s="574"/>
      <c r="P491" s="574"/>
      <c r="Q491" s="574"/>
    </row>
    <row r="492" spans="1:17" s="4" customFormat="1" ht="12.75" customHeight="1" x14ac:dyDescent="0.25">
      <c r="A492" s="2067"/>
      <c r="B492" s="2070"/>
      <c r="C492" s="2073"/>
      <c r="D492" s="1969"/>
      <c r="E492" s="1969"/>
      <c r="F492" s="1969"/>
      <c r="G492" s="1969"/>
      <c r="H492" s="1969"/>
      <c r="I492" s="1969"/>
      <c r="J492" s="1969"/>
      <c r="K492" s="2077"/>
      <c r="L492" s="2078"/>
      <c r="M492" s="574"/>
      <c r="N492" s="574"/>
      <c r="O492" s="574"/>
      <c r="P492" s="574"/>
      <c r="Q492" s="574"/>
    </row>
    <row r="493" spans="1:17" s="4" customFormat="1" ht="12.75" customHeight="1" x14ac:dyDescent="0.25">
      <c r="A493" s="2067"/>
      <c r="B493" s="2070"/>
      <c r="C493" s="2073"/>
      <c r="D493" s="1969"/>
      <c r="E493" s="1969"/>
      <c r="F493" s="1969"/>
      <c r="G493" s="1969"/>
      <c r="H493" s="1969"/>
      <c r="I493" s="1969"/>
      <c r="J493" s="1969"/>
      <c r="K493" s="2077"/>
      <c r="L493" s="2078"/>
      <c r="M493" s="574"/>
      <c r="N493" s="574"/>
      <c r="O493" s="574"/>
      <c r="P493" s="574"/>
      <c r="Q493" s="574"/>
    </row>
    <row r="494" spans="1:17" s="4" customFormat="1" ht="12.75" customHeight="1" x14ac:dyDescent="0.25">
      <c r="A494" s="2067"/>
      <c r="B494" s="2070"/>
      <c r="C494" s="2073"/>
      <c r="D494" s="1969"/>
      <c r="E494" s="1969"/>
      <c r="F494" s="1969"/>
      <c r="G494" s="1969"/>
      <c r="H494" s="1969"/>
      <c r="I494" s="1969"/>
      <c r="J494" s="1969"/>
      <c r="K494" s="2077"/>
      <c r="L494" s="2078"/>
      <c r="M494" s="574"/>
      <c r="N494" s="574"/>
      <c r="O494" s="574"/>
      <c r="P494" s="574"/>
      <c r="Q494" s="574"/>
    </row>
    <row r="495" spans="1:17" s="4" customFormat="1" ht="12.75" customHeight="1" x14ac:dyDescent="0.25">
      <c r="A495" s="2067"/>
      <c r="B495" s="2070"/>
      <c r="C495" s="2073"/>
      <c r="D495" s="1969"/>
      <c r="E495" s="1969"/>
      <c r="F495" s="1969"/>
      <c r="G495" s="1969"/>
      <c r="H495" s="1969"/>
      <c r="I495" s="1969"/>
      <c r="J495" s="1969"/>
      <c r="K495" s="2077"/>
      <c r="L495" s="2078"/>
      <c r="M495" s="574"/>
      <c r="N495" s="574"/>
      <c r="O495" s="574"/>
      <c r="P495" s="574"/>
      <c r="Q495" s="574"/>
    </row>
    <row r="496" spans="1:17" s="4" customFormat="1" ht="12.75" customHeight="1" x14ac:dyDescent="0.25">
      <c r="A496" s="2067"/>
      <c r="B496" s="2070"/>
      <c r="C496" s="2073"/>
      <c r="D496" s="1969"/>
      <c r="E496" s="1969"/>
      <c r="F496" s="1969"/>
      <c r="G496" s="1969"/>
      <c r="H496" s="1969"/>
      <c r="I496" s="1969"/>
      <c r="J496" s="1969"/>
      <c r="K496" s="2077"/>
      <c r="L496" s="2078"/>
      <c r="M496" s="574"/>
      <c r="N496" s="574"/>
      <c r="O496" s="574"/>
      <c r="P496" s="574"/>
      <c r="Q496" s="574"/>
    </row>
    <row r="497" spans="1:96" s="4" customFormat="1" ht="57.75" customHeight="1" x14ac:dyDescent="0.25">
      <c r="A497" s="2068"/>
      <c r="B497" s="2071"/>
      <c r="C497" s="2074"/>
      <c r="D497" s="1970"/>
      <c r="E497" s="1970"/>
      <c r="F497" s="1970"/>
      <c r="G497" s="1970"/>
      <c r="H497" s="1970"/>
      <c r="I497" s="1970"/>
      <c r="J497" s="1970"/>
      <c r="K497" s="2079"/>
      <c r="L497" s="2080"/>
      <c r="M497" s="575"/>
      <c r="N497" s="575"/>
      <c r="O497" s="575"/>
      <c r="P497" s="575"/>
      <c r="Q497" s="575"/>
    </row>
    <row r="498" spans="1:96" s="4" customFormat="1" ht="12.75" customHeight="1" x14ac:dyDescent="0.25">
      <c r="A498" s="51"/>
      <c r="B498" s="576"/>
      <c r="C498" s="577"/>
      <c r="D498" s="51"/>
      <c r="E498" s="51"/>
      <c r="F498" s="51"/>
      <c r="G498" s="51"/>
      <c r="H498" s="51"/>
      <c r="I498" s="51"/>
      <c r="J498" s="51"/>
      <c r="K498" s="578"/>
      <c r="L498" s="579"/>
      <c r="M498" s="575"/>
      <c r="N498" s="575"/>
      <c r="O498" s="575"/>
      <c r="P498" s="575"/>
      <c r="Q498" s="575"/>
    </row>
    <row r="499" spans="1:96" s="4" customFormat="1" ht="12.75" customHeight="1" x14ac:dyDescent="0.25">
      <c r="A499" s="2022" t="s">
        <v>28</v>
      </c>
      <c r="B499" s="2023"/>
      <c r="C499" s="2023"/>
      <c r="D499" s="2023"/>
      <c r="E499" s="2023"/>
      <c r="F499" s="2023"/>
      <c r="G499" s="2023"/>
      <c r="H499" s="2023"/>
      <c r="I499" s="2023"/>
      <c r="J499" s="2023"/>
      <c r="K499" s="2023"/>
      <c r="L499" s="2023"/>
      <c r="M499" s="575"/>
      <c r="N499" s="575"/>
      <c r="O499" s="575"/>
      <c r="P499" s="575"/>
      <c r="Q499" s="575"/>
    </row>
    <row r="500" spans="1:96" s="4" customFormat="1" x14ac:dyDescent="0.25">
      <c r="A500" s="1974" t="s">
        <v>29</v>
      </c>
      <c r="B500" s="1976" t="s">
        <v>30</v>
      </c>
      <c r="C500" s="2062" t="s">
        <v>31</v>
      </c>
      <c r="D500" s="2063"/>
      <c r="E500" s="2063"/>
      <c r="F500" s="2063"/>
      <c r="G500" s="2062" t="s">
        <v>32</v>
      </c>
      <c r="H500" s="2062"/>
      <c r="I500" s="2062"/>
      <c r="J500" s="2062"/>
      <c r="K500" s="2002" t="s">
        <v>33</v>
      </c>
      <c r="L500" s="2064" t="s">
        <v>34</v>
      </c>
      <c r="M500" s="2064"/>
      <c r="N500" s="2064"/>
      <c r="O500" s="2064"/>
      <c r="P500" s="2065"/>
      <c r="Q500" s="2065"/>
    </row>
    <row r="501" spans="1:96" s="4" customFormat="1" ht="32.25" x14ac:dyDescent="0.25">
      <c r="A501" s="1975"/>
      <c r="B501" s="1977"/>
      <c r="C501" s="27" t="s">
        <v>35</v>
      </c>
      <c r="D501" s="28" t="s">
        <v>36</v>
      </c>
      <c r="E501" s="28" t="s">
        <v>37</v>
      </c>
      <c r="F501" s="28" t="s">
        <v>38</v>
      </c>
      <c r="G501" s="28" t="s">
        <v>19</v>
      </c>
      <c r="H501" s="28" t="s">
        <v>20</v>
      </c>
      <c r="I501" s="28" t="s">
        <v>39</v>
      </c>
      <c r="J501" s="28" t="s">
        <v>22</v>
      </c>
      <c r="K501" s="1977"/>
      <c r="L501" s="580" t="s">
        <v>40</v>
      </c>
      <c r="M501" s="580" t="s">
        <v>41</v>
      </c>
      <c r="N501" s="580" t="s">
        <v>42</v>
      </c>
      <c r="O501" s="580" t="s">
        <v>43</v>
      </c>
      <c r="P501" s="580" t="s">
        <v>44</v>
      </c>
      <c r="Q501" s="580" t="s">
        <v>45</v>
      </c>
    </row>
    <row r="502" spans="1:96" s="59" customFormat="1" ht="20.25" customHeight="1" x14ac:dyDescent="0.25">
      <c r="A502" s="1982" t="s">
        <v>446</v>
      </c>
      <c r="B502" s="1983">
        <f>SUM(F502:F504)</f>
        <v>485000</v>
      </c>
      <c r="C502" s="37" t="s">
        <v>155</v>
      </c>
      <c r="D502" s="47" t="s">
        <v>447</v>
      </c>
      <c r="E502" s="38">
        <v>250</v>
      </c>
      <c r="F502" s="38">
        <f>+E502*20</f>
        <v>5000</v>
      </c>
      <c r="G502" s="38"/>
      <c r="H502" s="38"/>
      <c r="I502" s="38"/>
      <c r="J502" s="38"/>
      <c r="K502" s="35"/>
      <c r="L502" s="36">
        <v>11</v>
      </c>
      <c r="M502" s="35">
        <v>1</v>
      </c>
      <c r="N502" s="35">
        <v>3</v>
      </c>
      <c r="O502" s="35">
        <v>7</v>
      </c>
      <c r="P502" s="35">
        <v>1</v>
      </c>
      <c r="Q502" s="35">
        <v>2</v>
      </c>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c r="AS502" s="58"/>
      <c r="AT502" s="58"/>
      <c r="AU502" s="58"/>
      <c r="AV502" s="58"/>
      <c r="AW502" s="58"/>
      <c r="AX502" s="58"/>
      <c r="AY502" s="58"/>
      <c r="AZ502" s="58"/>
      <c r="BA502" s="58"/>
      <c r="BB502" s="58"/>
      <c r="BC502" s="58"/>
      <c r="BD502" s="58"/>
      <c r="BE502" s="58"/>
      <c r="BF502" s="58"/>
      <c r="BG502" s="58"/>
      <c r="BH502" s="58"/>
      <c r="BI502" s="58"/>
      <c r="BJ502" s="58"/>
      <c r="BK502" s="58"/>
      <c r="BL502" s="58"/>
      <c r="BM502" s="58"/>
      <c r="BN502" s="58"/>
      <c r="BO502" s="58"/>
      <c r="BP502" s="58"/>
      <c r="BQ502" s="58"/>
      <c r="BR502" s="58"/>
      <c r="BS502" s="58"/>
      <c r="BT502" s="58"/>
      <c r="BU502" s="58"/>
      <c r="BV502" s="58"/>
      <c r="BW502" s="58"/>
      <c r="BX502" s="58"/>
      <c r="BY502" s="58"/>
      <c r="BZ502" s="58"/>
      <c r="CA502" s="58"/>
      <c r="CB502" s="58"/>
      <c r="CC502" s="58"/>
      <c r="CD502" s="58"/>
      <c r="CE502" s="58"/>
      <c r="CF502" s="58"/>
      <c r="CG502" s="58"/>
      <c r="CH502" s="58"/>
      <c r="CI502" s="58"/>
      <c r="CJ502" s="58"/>
      <c r="CK502" s="58"/>
      <c r="CL502" s="58"/>
      <c r="CM502" s="58"/>
      <c r="CN502" s="58"/>
      <c r="CO502" s="58"/>
      <c r="CP502" s="58"/>
      <c r="CQ502" s="58"/>
      <c r="CR502" s="58"/>
    </row>
    <row r="503" spans="1:96" s="59" customFormat="1" ht="33.75" customHeight="1" x14ac:dyDescent="0.25">
      <c r="A503" s="1982"/>
      <c r="B503" s="1983"/>
      <c r="C503" s="37" t="s">
        <v>448</v>
      </c>
      <c r="D503" s="36">
        <v>1</v>
      </c>
      <c r="E503" s="38">
        <v>400000</v>
      </c>
      <c r="F503" s="38">
        <f>+E503*D503</f>
        <v>400000</v>
      </c>
      <c r="G503" s="581" t="s">
        <v>124</v>
      </c>
      <c r="H503" s="581" t="s">
        <v>124</v>
      </c>
      <c r="I503" s="581" t="s">
        <v>124</v>
      </c>
      <c r="J503" s="581" t="s">
        <v>124</v>
      </c>
      <c r="K503" s="35"/>
      <c r="L503" s="36">
        <v>11</v>
      </c>
      <c r="M503" s="35">
        <v>1</v>
      </c>
      <c r="N503" s="35">
        <v>2</v>
      </c>
      <c r="O503" s="35">
        <v>8</v>
      </c>
      <c r="P503" s="35">
        <v>7</v>
      </c>
      <c r="Q503" s="35">
        <v>6</v>
      </c>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c r="AX503" s="58"/>
      <c r="AY503" s="58"/>
      <c r="AZ503" s="58"/>
      <c r="BA503" s="58"/>
      <c r="BB503" s="58"/>
      <c r="BC503" s="58"/>
      <c r="BD503" s="58"/>
      <c r="BE503" s="58"/>
      <c r="BF503" s="58"/>
      <c r="BG503" s="58"/>
      <c r="BH503" s="58"/>
      <c r="BI503" s="58"/>
      <c r="BJ503" s="58"/>
      <c r="BK503" s="58"/>
      <c r="BL503" s="58"/>
      <c r="BM503" s="58"/>
      <c r="BN503" s="58"/>
      <c r="BO503" s="58"/>
      <c r="BP503" s="58"/>
      <c r="BQ503" s="58"/>
      <c r="BR503" s="58"/>
      <c r="BS503" s="58"/>
      <c r="BT503" s="58"/>
      <c r="BU503" s="58"/>
      <c r="BV503" s="58"/>
      <c r="BW503" s="58"/>
      <c r="BX503" s="58"/>
      <c r="BY503" s="58"/>
      <c r="BZ503" s="58"/>
      <c r="CA503" s="58"/>
      <c r="CB503" s="58"/>
      <c r="CC503" s="58"/>
      <c r="CD503" s="58"/>
      <c r="CE503" s="58"/>
      <c r="CF503" s="58"/>
      <c r="CG503" s="58"/>
      <c r="CH503" s="58"/>
      <c r="CI503" s="58"/>
      <c r="CJ503" s="58"/>
      <c r="CK503" s="58"/>
      <c r="CL503" s="58"/>
      <c r="CM503" s="58"/>
      <c r="CN503" s="58"/>
      <c r="CO503" s="58"/>
      <c r="CP503" s="58"/>
      <c r="CQ503" s="58"/>
      <c r="CR503" s="58"/>
    </row>
    <row r="504" spans="1:96" s="59" customFormat="1" ht="25.5" customHeight="1" x14ac:dyDescent="0.25">
      <c r="A504" s="1982"/>
      <c r="B504" s="1983"/>
      <c r="C504" s="37" t="s">
        <v>449</v>
      </c>
      <c r="D504" s="36">
        <v>1</v>
      </c>
      <c r="E504" s="38">
        <v>80000</v>
      </c>
      <c r="F504" s="38">
        <f>+E504*D504</f>
        <v>80000</v>
      </c>
      <c r="G504" s="60"/>
      <c r="H504" s="60"/>
      <c r="I504" s="60"/>
      <c r="J504" s="60"/>
      <c r="K504" s="35"/>
      <c r="L504" s="36">
        <v>11</v>
      </c>
      <c r="M504" s="35">
        <v>1</v>
      </c>
      <c r="N504" s="35">
        <v>2</v>
      </c>
      <c r="O504" s="35">
        <v>2</v>
      </c>
      <c r="P504" s="35">
        <v>2</v>
      </c>
      <c r="Q504" s="35">
        <v>1</v>
      </c>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c r="AS504" s="58"/>
      <c r="AT504" s="58"/>
      <c r="AU504" s="58"/>
      <c r="AV504" s="58"/>
      <c r="AW504" s="58"/>
      <c r="AX504" s="58"/>
      <c r="AY504" s="58"/>
      <c r="AZ504" s="58"/>
      <c r="BA504" s="58"/>
      <c r="BB504" s="58"/>
      <c r="BC504" s="58"/>
      <c r="BD504" s="58"/>
      <c r="BE504" s="58"/>
      <c r="BF504" s="58"/>
      <c r="BG504" s="58"/>
      <c r="BH504" s="58"/>
      <c r="BI504" s="58"/>
      <c r="BJ504" s="58"/>
      <c r="BK504" s="58"/>
      <c r="BL504" s="58"/>
      <c r="BM504" s="58"/>
      <c r="BN504" s="58"/>
      <c r="BO504" s="58"/>
      <c r="BP504" s="58"/>
      <c r="BQ504" s="58"/>
      <c r="BR504" s="58"/>
      <c r="BS504" s="58"/>
      <c r="BT504" s="58"/>
      <c r="BU504" s="58"/>
      <c r="BV504" s="58"/>
      <c r="BW504" s="58"/>
      <c r="BX504" s="58"/>
      <c r="BY504" s="58"/>
      <c r="BZ504" s="58"/>
      <c r="CA504" s="58"/>
      <c r="CB504" s="58"/>
      <c r="CC504" s="58"/>
      <c r="CD504" s="58"/>
      <c r="CE504" s="58"/>
      <c r="CF504" s="58"/>
      <c r="CG504" s="58"/>
      <c r="CH504" s="58"/>
      <c r="CI504" s="58"/>
      <c r="CJ504" s="58"/>
      <c r="CK504" s="58"/>
      <c r="CL504" s="58"/>
      <c r="CM504" s="58"/>
      <c r="CN504" s="58"/>
      <c r="CO504" s="58"/>
      <c r="CP504" s="58"/>
      <c r="CQ504" s="58"/>
      <c r="CR504" s="58"/>
    </row>
    <row r="505" spans="1:96" s="66" customFormat="1" ht="21" customHeight="1" x14ac:dyDescent="0.25">
      <c r="A505" s="1982"/>
      <c r="B505" s="1983"/>
      <c r="C505" s="61"/>
      <c r="D505" s="62"/>
      <c r="E505" s="63"/>
      <c r="F505" s="38"/>
      <c r="G505" s="582"/>
      <c r="H505" s="582"/>
      <c r="I505" s="582"/>
      <c r="J505" s="582"/>
      <c r="K505" s="64"/>
      <c r="L505" s="36">
        <v>11</v>
      </c>
      <c r="M505" s="64"/>
      <c r="N505" s="64"/>
      <c r="O505" s="64"/>
      <c r="P505" s="64"/>
      <c r="Q505" s="64"/>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c r="AZ505" s="65"/>
      <c r="BA505" s="65"/>
      <c r="BB505" s="65"/>
      <c r="BC505" s="65"/>
      <c r="BD505" s="65"/>
      <c r="BE505" s="65"/>
      <c r="BF505" s="65"/>
      <c r="BG505" s="65"/>
      <c r="BH505" s="65"/>
      <c r="BI505" s="65"/>
      <c r="BJ505" s="65"/>
      <c r="BK505" s="65"/>
      <c r="BL505" s="65"/>
      <c r="BM505" s="65"/>
      <c r="BN505" s="65"/>
      <c r="BO505" s="65"/>
      <c r="BP505" s="65"/>
      <c r="BQ505" s="65"/>
      <c r="BR505" s="65"/>
      <c r="BS505" s="65"/>
      <c r="BT505" s="65"/>
      <c r="BU505" s="65"/>
      <c r="BV505" s="65"/>
      <c r="BW505" s="65"/>
      <c r="BX505" s="65"/>
      <c r="BY505" s="65"/>
      <c r="BZ505" s="65"/>
      <c r="CA505" s="65"/>
      <c r="CB505" s="65"/>
      <c r="CC505" s="65"/>
      <c r="CD505" s="65"/>
      <c r="CE505" s="65"/>
      <c r="CF505" s="65"/>
      <c r="CG505" s="65"/>
      <c r="CH505" s="65"/>
      <c r="CI505" s="65"/>
      <c r="CJ505" s="65"/>
      <c r="CK505" s="65"/>
      <c r="CL505" s="65"/>
      <c r="CM505" s="65"/>
      <c r="CN505" s="65"/>
      <c r="CO505" s="65"/>
      <c r="CP505" s="65"/>
      <c r="CQ505" s="65"/>
      <c r="CR505" s="65"/>
    </row>
    <row r="506" spans="1:96" s="66" customFormat="1" ht="15.75" customHeight="1" x14ac:dyDescent="0.25">
      <c r="A506" s="1982" t="s">
        <v>450</v>
      </c>
      <c r="B506" s="1983">
        <f>SUM(F506:F510)</f>
        <v>220000</v>
      </c>
      <c r="C506" s="61" t="s">
        <v>451</v>
      </c>
      <c r="D506" s="62">
        <v>2</v>
      </c>
      <c r="E506" s="63"/>
      <c r="F506" s="38"/>
      <c r="G506" s="60"/>
      <c r="H506" s="583"/>
      <c r="I506" s="582"/>
      <c r="J506" s="582"/>
      <c r="K506" s="64"/>
      <c r="L506" s="36">
        <v>11</v>
      </c>
      <c r="M506" s="64"/>
      <c r="N506" s="64"/>
      <c r="O506" s="64"/>
      <c r="P506" s="64"/>
      <c r="Q506" s="64"/>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5"/>
      <c r="BJ506" s="65"/>
      <c r="BK506" s="65"/>
      <c r="BL506" s="65"/>
      <c r="BM506" s="65"/>
      <c r="BN506" s="65"/>
      <c r="BO506" s="65"/>
      <c r="BP506" s="65"/>
      <c r="BQ506" s="65"/>
      <c r="BR506" s="65"/>
      <c r="BS506" s="65"/>
      <c r="BT506" s="65"/>
      <c r="BU506" s="65"/>
      <c r="BV506" s="65"/>
      <c r="BW506" s="65"/>
      <c r="BX506" s="65"/>
      <c r="BY506" s="65"/>
      <c r="BZ506" s="65"/>
      <c r="CA506" s="65"/>
      <c r="CB506" s="65"/>
      <c r="CC506" s="65"/>
      <c r="CD506" s="65"/>
      <c r="CE506" s="65"/>
      <c r="CF506" s="65"/>
      <c r="CG506" s="65"/>
      <c r="CH506" s="65"/>
      <c r="CI506" s="65"/>
      <c r="CJ506" s="65"/>
      <c r="CK506" s="65"/>
      <c r="CL506" s="65"/>
      <c r="CM506" s="65"/>
      <c r="CN506" s="65"/>
      <c r="CO506" s="65"/>
      <c r="CP506" s="65"/>
      <c r="CQ506" s="65"/>
      <c r="CR506" s="65"/>
    </row>
    <row r="507" spans="1:96" s="66" customFormat="1" ht="15.75" customHeight="1" x14ac:dyDescent="0.25">
      <c r="A507" s="1982"/>
      <c r="B507" s="1983"/>
      <c r="C507" s="61" t="s">
        <v>452</v>
      </c>
      <c r="D507" s="62">
        <v>2</v>
      </c>
      <c r="E507" s="63">
        <v>50000</v>
      </c>
      <c r="F507" s="38">
        <f>+E507*D507</f>
        <v>100000</v>
      </c>
      <c r="G507" s="60"/>
      <c r="H507" s="583"/>
      <c r="I507" s="582"/>
      <c r="J507" s="582"/>
      <c r="K507" s="64"/>
      <c r="L507" s="36">
        <v>11</v>
      </c>
      <c r="M507" s="64">
        <v>1</v>
      </c>
      <c r="N507" s="64">
        <v>2</v>
      </c>
      <c r="O507" s="64">
        <v>2</v>
      </c>
      <c r="P507" s="64">
        <v>5</v>
      </c>
      <c r="Q507" s="64">
        <v>8</v>
      </c>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c r="AZ507" s="65"/>
      <c r="BA507" s="65"/>
      <c r="BB507" s="65"/>
      <c r="BC507" s="65"/>
      <c r="BD507" s="65"/>
      <c r="BE507" s="65"/>
      <c r="BF507" s="65"/>
      <c r="BG507" s="65"/>
      <c r="BH507" s="65"/>
      <c r="BI507" s="65"/>
      <c r="BJ507" s="65"/>
      <c r="BK507" s="65"/>
      <c r="BL507" s="65"/>
      <c r="BM507" s="65"/>
      <c r="BN507" s="65"/>
      <c r="BO507" s="65"/>
      <c r="BP507" s="65"/>
      <c r="BQ507" s="65"/>
      <c r="BR507" s="65"/>
      <c r="BS507" s="65"/>
      <c r="BT507" s="65"/>
      <c r="BU507" s="65"/>
      <c r="BV507" s="65"/>
      <c r="BW507" s="65"/>
      <c r="BX507" s="65"/>
      <c r="BY507" s="65"/>
      <c r="BZ507" s="65"/>
      <c r="CA507" s="65"/>
      <c r="CB507" s="65"/>
      <c r="CC507" s="65"/>
      <c r="CD507" s="65"/>
      <c r="CE507" s="65"/>
      <c r="CF507" s="65"/>
      <c r="CG507" s="65"/>
      <c r="CH507" s="65"/>
      <c r="CI507" s="65"/>
      <c r="CJ507" s="65"/>
      <c r="CK507" s="65"/>
      <c r="CL507" s="65"/>
      <c r="CM507" s="65"/>
      <c r="CN507" s="65"/>
      <c r="CO507" s="65"/>
      <c r="CP507" s="65"/>
      <c r="CQ507" s="65"/>
      <c r="CR507" s="65"/>
    </row>
    <row r="508" spans="1:96" s="66" customFormat="1" x14ac:dyDescent="0.25">
      <c r="A508" s="1982"/>
      <c r="B508" s="1983"/>
      <c r="C508" s="54" t="s">
        <v>288</v>
      </c>
      <c r="D508" s="36">
        <v>100</v>
      </c>
      <c r="E508" s="38">
        <v>450</v>
      </c>
      <c r="F508" s="38">
        <f>+E508*D508</f>
        <v>45000</v>
      </c>
      <c r="G508" s="60"/>
      <c r="H508" s="60"/>
      <c r="I508" s="581" t="s">
        <v>124</v>
      </c>
      <c r="J508" s="581" t="s">
        <v>124</v>
      </c>
      <c r="K508" s="64"/>
      <c r="L508" s="36">
        <v>11</v>
      </c>
      <c r="M508" s="64">
        <v>1</v>
      </c>
      <c r="N508" s="64">
        <v>3</v>
      </c>
      <c r="O508" s="64">
        <v>1</v>
      </c>
      <c r="P508" s="64">
        <v>1</v>
      </c>
      <c r="Q508" s="64">
        <v>1</v>
      </c>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row>
    <row r="509" spans="1:96" s="66" customFormat="1" x14ac:dyDescent="0.25">
      <c r="A509" s="1982"/>
      <c r="B509" s="1983"/>
      <c r="C509" s="54" t="s">
        <v>453</v>
      </c>
      <c r="D509" s="47" t="s">
        <v>454</v>
      </c>
      <c r="E509" s="38">
        <v>250</v>
      </c>
      <c r="F509" s="38">
        <f>+E509*20</f>
        <v>5000</v>
      </c>
      <c r="G509" s="584"/>
      <c r="H509" s="60"/>
      <c r="I509" s="582"/>
      <c r="J509" s="582"/>
      <c r="K509" s="64"/>
      <c r="L509" s="36">
        <v>11</v>
      </c>
      <c r="M509" s="64">
        <v>1</v>
      </c>
      <c r="N509" s="64">
        <v>3</v>
      </c>
      <c r="O509" s="64">
        <v>7</v>
      </c>
      <c r="P509" s="64">
        <v>1</v>
      </c>
      <c r="Q509" s="64">
        <v>2</v>
      </c>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c r="AZ509" s="65"/>
      <c r="BA509" s="65"/>
      <c r="BB509" s="65"/>
      <c r="BC509" s="65"/>
      <c r="BD509" s="65"/>
      <c r="BE509" s="65"/>
      <c r="BF509" s="65"/>
      <c r="BG509" s="65"/>
      <c r="BH509" s="65"/>
      <c r="BI509" s="65"/>
      <c r="BJ509" s="65"/>
      <c r="BK509" s="65"/>
      <c r="BL509" s="65"/>
      <c r="BM509" s="65"/>
      <c r="BN509" s="65"/>
      <c r="BO509" s="65"/>
      <c r="BP509" s="65"/>
      <c r="BQ509" s="65"/>
      <c r="BR509" s="65"/>
      <c r="BS509" s="65"/>
      <c r="BT509" s="65"/>
      <c r="BU509" s="65"/>
      <c r="BV509" s="65"/>
      <c r="BW509" s="65"/>
      <c r="BX509" s="65"/>
      <c r="BY509" s="65"/>
      <c r="BZ509" s="65"/>
      <c r="CA509" s="65"/>
      <c r="CB509" s="65"/>
      <c r="CC509" s="65"/>
      <c r="CD509" s="65"/>
      <c r="CE509" s="65"/>
      <c r="CF509" s="65"/>
      <c r="CG509" s="65"/>
      <c r="CH509" s="65"/>
      <c r="CI509" s="65"/>
      <c r="CJ509" s="65"/>
      <c r="CK509" s="65"/>
      <c r="CL509" s="65"/>
      <c r="CM509" s="65"/>
      <c r="CN509" s="65"/>
      <c r="CO509" s="65"/>
      <c r="CP509" s="65"/>
      <c r="CQ509" s="65"/>
      <c r="CR509" s="65"/>
    </row>
    <row r="510" spans="1:96" s="66" customFormat="1" ht="29.25" customHeight="1" x14ac:dyDescent="0.25">
      <c r="A510" s="1982"/>
      <c r="B510" s="1983"/>
      <c r="C510" s="54" t="s">
        <v>455</v>
      </c>
      <c r="D510" s="36">
        <v>2</v>
      </c>
      <c r="E510" s="38">
        <v>35000</v>
      </c>
      <c r="F510" s="38">
        <f>+E510*D510</f>
        <v>70000</v>
      </c>
      <c r="G510" s="60"/>
      <c r="H510" s="60"/>
      <c r="I510" s="582"/>
      <c r="J510" s="582"/>
      <c r="K510" s="64"/>
      <c r="L510" s="36">
        <v>11</v>
      </c>
      <c r="M510" s="64">
        <v>1</v>
      </c>
      <c r="N510" s="64">
        <v>2</v>
      </c>
      <c r="O510" s="64">
        <v>2</v>
      </c>
      <c r="P510" s="64">
        <v>2</v>
      </c>
      <c r="Q510" s="64">
        <v>2</v>
      </c>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c r="AZ510" s="65"/>
      <c r="BA510" s="65"/>
      <c r="BB510" s="65"/>
      <c r="BC510" s="65"/>
      <c r="BD510" s="65"/>
      <c r="BE510" s="65"/>
      <c r="BF510" s="65"/>
      <c r="BG510" s="65"/>
      <c r="BH510" s="65"/>
      <c r="BI510" s="65"/>
      <c r="BJ510" s="65"/>
      <c r="BK510" s="65"/>
      <c r="BL510" s="65"/>
      <c r="BM510" s="65"/>
      <c r="BN510" s="65"/>
      <c r="BO510" s="65"/>
      <c r="BP510" s="65"/>
      <c r="BQ510" s="65"/>
      <c r="BR510" s="65"/>
      <c r="BS510" s="65"/>
      <c r="BT510" s="65"/>
      <c r="BU510" s="65"/>
      <c r="BV510" s="65"/>
      <c r="BW510" s="65"/>
      <c r="BX510" s="65"/>
      <c r="BY510" s="65"/>
      <c r="BZ510" s="65"/>
      <c r="CA510" s="65"/>
      <c r="CB510" s="65"/>
      <c r="CC510" s="65"/>
      <c r="CD510" s="65"/>
      <c r="CE510" s="65"/>
      <c r="CF510" s="65"/>
      <c r="CG510" s="65"/>
      <c r="CH510" s="65"/>
      <c r="CI510" s="65"/>
      <c r="CJ510" s="65"/>
      <c r="CK510" s="65"/>
      <c r="CL510" s="65"/>
      <c r="CM510" s="65"/>
      <c r="CN510" s="65"/>
      <c r="CO510" s="65"/>
      <c r="CP510" s="65"/>
      <c r="CQ510" s="65"/>
      <c r="CR510" s="65"/>
    </row>
    <row r="511" spans="1:96" s="59" customFormat="1" x14ac:dyDescent="0.25">
      <c r="A511" s="1984" t="s">
        <v>456</v>
      </c>
      <c r="B511" s="1495">
        <f>SUM(F511:F515)</f>
        <v>333750</v>
      </c>
      <c r="C511" s="44" t="s">
        <v>457</v>
      </c>
      <c r="D511" s="36">
        <v>3</v>
      </c>
      <c r="E511" s="46"/>
      <c r="F511" s="46"/>
      <c r="G511" s="18"/>
      <c r="H511" s="18"/>
      <c r="I511" s="18"/>
      <c r="J511" s="585" t="s">
        <v>124</v>
      </c>
      <c r="K511" s="48"/>
      <c r="L511" s="36">
        <v>11</v>
      </c>
      <c r="M511" s="67"/>
      <c r="N511" s="67"/>
      <c r="O511" s="67"/>
      <c r="P511" s="67"/>
      <c r="Q511" s="67"/>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58"/>
      <c r="BB511" s="58"/>
      <c r="BC511" s="58"/>
      <c r="BD511" s="58"/>
      <c r="BE511" s="58"/>
      <c r="BF511" s="58"/>
      <c r="BG511" s="58"/>
      <c r="BH511" s="58"/>
      <c r="BI511" s="58"/>
      <c r="BJ511" s="58"/>
      <c r="BK511" s="58"/>
      <c r="BL511" s="58"/>
      <c r="BM511" s="58"/>
      <c r="BN511" s="58"/>
      <c r="BO511" s="58"/>
      <c r="BP511" s="58"/>
      <c r="BQ511" s="58"/>
      <c r="BR511" s="58"/>
      <c r="BS511" s="58"/>
      <c r="BT511" s="58"/>
      <c r="BU511" s="58"/>
      <c r="BV511" s="58"/>
      <c r="BW511" s="58"/>
      <c r="BX511" s="58"/>
      <c r="BY511" s="58"/>
      <c r="BZ511" s="58"/>
      <c r="CA511" s="58"/>
      <c r="CB511" s="58"/>
      <c r="CC511" s="58"/>
      <c r="CD511" s="58"/>
      <c r="CE511" s="58"/>
      <c r="CF511" s="58"/>
      <c r="CG511" s="58"/>
      <c r="CH511" s="58"/>
      <c r="CI511" s="58"/>
      <c r="CJ511" s="58"/>
      <c r="CK511" s="58"/>
      <c r="CL511" s="58"/>
      <c r="CM511" s="58"/>
      <c r="CN511" s="58"/>
      <c r="CO511" s="58"/>
      <c r="CP511" s="58"/>
      <c r="CQ511" s="58"/>
      <c r="CR511" s="58"/>
    </row>
    <row r="512" spans="1:96" s="59" customFormat="1" x14ac:dyDescent="0.25">
      <c r="A512" s="1985"/>
      <c r="B512" s="1496"/>
      <c r="C512" s="44" t="s">
        <v>452</v>
      </c>
      <c r="D512" s="36">
        <v>2</v>
      </c>
      <c r="E512" s="46">
        <v>50000</v>
      </c>
      <c r="F512" s="46">
        <f>+E512*D512</f>
        <v>100000</v>
      </c>
      <c r="G512" s="18"/>
      <c r="H512" s="18"/>
      <c r="I512" s="18"/>
      <c r="J512" s="585"/>
      <c r="K512" s="48"/>
      <c r="L512" s="36">
        <v>11</v>
      </c>
      <c r="M512" s="58">
        <v>1</v>
      </c>
      <c r="N512" s="67">
        <v>2</v>
      </c>
      <c r="O512" s="67">
        <v>2</v>
      </c>
      <c r="P512" s="67">
        <v>5</v>
      </c>
      <c r="Q512" s="67">
        <v>8</v>
      </c>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58"/>
      <c r="BB512" s="58"/>
      <c r="BC512" s="58"/>
      <c r="BD512" s="58"/>
      <c r="BE512" s="58"/>
      <c r="BF512" s="58"/>
      <c r="BG512" s="58"/>
      <c r="BH512" s="58"/>
      <c r="BI512" s="58"/>
      <c r="BJ512" s="58"/>
      <c r="BK512" s="58"/>
      <c r="BL512" s="58"/>
      <c r="BM512" s="58"/>
      <c r="BN512" s="58"/>
      <c r="BO512" s="58"/>
      <c r="BP512" s="58"/>
      <c r="BQ512" s="58"/>
      <c r="BR512" s="58"/>
      <c r="BS512" s="58"/>
      <c r="BT512" s="58"/>
      <c r="BU512" s="58"/>
      <c r="BV512" s="58"/>
      <c r="BW512" s="58"/>
      <c r="BX512" s="58"/>
      <c r="BY512" s="58"/>
      <c r="BZ512" s="58"/>
      <c r="CA512" s="58"/>
      <c r="CB512" s="58"/>
      <c r="CC512" s="58"/>
      <c r="CD512" s="58"/>
      <c r="CE512" s="58"/>
      <c r="CF512" s="58"/>
      <c r="CG512" s="58"/>
      <c r="CH512" s="58"/>
      <c r="CI512" s="58"/>
      <c r="CJ512" s="58"/>
      <c r="CK512" s="58"/>
      <c r="CL512" s="58"/>
      <c r="CM512" s="58"/>
      <c r="CN512" s="58"/>
      <c r="CO512" s="58"/>
      <c r="CP512" s="58"/>
      <c r="CQ512" s="58"/>
      <c r="CR512" s="58"/>
    </row>
    <row r="513" spans="1:110" s="59" customFormat="1" x14ac:dyDescent="0.25">
      <c r="A513" s="1985"/>
      <c r="B513" s="1496"/>
      <c r="C513" s="68" t="s">
        <v>458</v>
      </c>
      <c r="D513" s="69">
        <v>75</v>
      </c>
      <c r="E513" s="70">
        <v>450</v>
      </c>
      <c r="F513" s="70">
        <f>+E513*D513</f>
        <v>33750</v>
      </c>
      <c r="G513" s="586"/>
      <c r="H513" s="586"/>
      <c r="I513" s="586"/>
      <c r="J513" s="586"/>
      <c r="K513" s="71"/>
      <c r="L513" s="36">
        <v>11</v>
      </c>
      <c r="M513" s="67">
        <v>1</v>
      </c>
      <c r="N513" s="71">
        <v>3</v>
      </c>
      <c r="O513" s="71">
        <v>1</v>
      </c>
      <c r="P513" s="71">
        <v>1</v>
      </c>
      <c r="Q513" s="71">
        <v>1</v>
      </c>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c r="AX513" s="58"/>
      <c r="AY513" s="58"/>
      <c r="AZ513" s="58"/>
      <c r="BA513" s="58"/>
      <c r="BB513" s="58"/>
      <c r="BC513" s="58"/>
      <c r="BD513" s="58"/>
      <c r="BE513" s="58"/>
      <c r="BF513" s="58"/>
      <c r="BG513" s="58"/>
      <c r="BH513" s="58"/>
      <c r="BI513" s="58"/>
      <c r="BJ513" s="58"/>
      <c r="BK513" s="58"/>
      <c r="BL513" s="58"/>
      <c r="BM513" s="58"/>
      <c r="BN513" s="58"/>
      <c r="BO513" s="58"/>
      <c r="BP513" s="58"/>
      <c r="BQ513" s="58"/>
      <c r="BR513" s="58"/>
      <c r="BS513" s="58"/>
      <c r="BT513" s="58"/>
      <c r="BU513" s="58"/>
      <c r="BV513" s="58"/>
      <c r="BW513" s="58"/>
      <c r="BX513" s="58"/>
      <c r="BY513" s="58"/>
      <c r="BZ513" s="58"/>
      <c r="CA513" s="58"/>
      <c r="CB513" s="58"/>
      <c r="CC513" s="58"/>
      <c r="CD513" s="58"/>
      <c r="CE513" s="58"/>
      <c r="CF513" s="58"/>
      <c r="CG513" s="58"/>
      <c r="CH513" s="58"/>
      <c r="CI513" s="58"/>
      <c r="CJ513" s="58"/>
      <c r="CK513" s="58"/>
      <c r="CL513" s="58"/>
      <c r="CM513" s="58"/>
      <c r="CN513" s="58"/>
      <c r="CO513" s="58"/>
      <c r="CP513" s="58"/>
      <c r="CQ513" s="58"/>
      <c r="CR513" s="58"/>
    </row>
    <row r="514" spans="1:110" s="59" customFormat="1" x14ac:dyDescent="0.25">
      <c r="A514" s="1985"/>
      <c r="B514" s="1496"/>
      <c r="C514" s="54" t="s">
        <v>459</v>
      </c>
      <c r="D514" s="36">
        <v>5</v>
      </c>
      <c r="E514" s="38">
        <v>35000</v>
      </c>
      <c r="F514" s="38">
        <f>+E514*D514</f>
        <v>175000</v>
      </c>
      <c r="G514" s="60"/>
      <c r="H514" s="60"/>
      <c r="I514" s="60"/>
      <c r="J514" s="60"/>
      <c r="K514" s="35"/>
      <c r="L514" s="36">
        <v>11</v>
      </c>
      <c r="M514" s="35">
        <v>1</v>
      </c>
      <c r="N514" s="35">
        <v>2</v>
      </c>
      <c r="O514" s="35">
        <v>2</v>
      </c>
      <c r="P514" s="35">
        <v>2</v>
      </c>
      <c r="Q514" s="35">
        <v>2</v>
      </c>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58"/>
      <c r="BL514" s="58"/>
      <c r="BM514" s="58"/>
      <c r="BN514" s="58"/>
      <c r="BO514" s="58"/>
      <c r="BP514" s="58"/>
      <c r="BQ514" s="58"/>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row>
    <row r="515" spans="1:110" s="588" customFormat="1" x14ac:dyDescent="0.25">
      <c r="A515" s="1986"/>
      <c r="B515" s="1497"/>
      <c r="C515" s="68" t="s">
        <v>155</v>
      </c>
      <c r="D515" s="69" t="s">
        <v>460</v>
      </c>
      <c r="E515" s="70">
        <v>250</v>
      </c>
      <c r="F515" s="70">
        <f>+E515*100</f>
        <v>25000</v>
      </c>
      <c r="G515" s="586"/>
      <c r="H515" s="586"/>
      <c r="I515" s="586"/>
      <c r="J515" s="586"/>
      <c r="K515" s="71"/>
      <c r="L515" s="36">
        <v>11</v>
      </c>
      <c r="M515" s="71">
        <v>1</v>
      </c>
      <c r="N515" s="71">
        <v>3</v>
      </c>
      <c r="O515" s="71">
        <v>7</v>
      </c>
      <c r="P515" s="71">
        <v>1</v>
      </c>
      <c r="Q515" s="71">
        <v>1</v>
      </c>
      <c r="R515" s="587"/>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58"/>
      <c r="BB515" s="58"/>
      <c r="BC515" s="58"/>
      <c r="BD515" s="58"/>
      <c r="BE515" s="58"/>
      <c r="BF515" s="58"/>
      <c r="BG515" s="58"/>
      <c r="BH515" s="58"/>
      <c r="BI515" s="58"/>
      <c r="BJ515" s="58"/>
      <c r="BK515" s="58"/>
      <c r="BL515" s="58"/>
      <c r="BM515" s="58"/>
      <c r="BN515" s="58"/>
      <c r="BO515" s="58"/>
      <c r="BP515" s="58"/>
      <c r="BQ515" s="58"/>
      <c r="BR515" s="58"/>
      <c r="BS515" s="58"/>
      <c r="BT515" s="58"/>
      <c r="BU515" s="58"/>
      <c r="BV515" s="58"/>
      <c r="BW515" s="58"/>
      <c r="BX515" s="58"/>
      <c r="BY515" s="58"/>
      <c r="BZ515" s="58"/>
      <c r="CA515" s="58"/>
      <c r="CB515" s="58"/>
      <c r="CC515" s="58"/>
      <c r="CD515" s="58"/>
      <c r="CE515" s="58"/>
      <c r="CF515" s="58"/>
      <c r="CG515" s="58"/>
      <c r="CH515" s="58"/>
      <c r="CI515" s="58"/>
      <c r="CJ515" s="58"/>
      <c r="CK515" s="58"/>
      <c r="CL515" s="58"/>
      <c r="CM515" s="58"/>
      <c r="CN515" s="58"/>
      <c r="CO515" s="58"/>
      <c r="CP515" s="58"/>
      <c r="CQ515" s="58"/>
      <c r="CR515" s="58"/>
    </row>
    <row r="516" spans="1:110" s="588" customFormat="1" x14ac:dyDescent="0.25">
      <c r="A516" s="1960" t="s">
        <v>461</v>
      </c>
      <c r="B516" s="2089">
        <f>SUM(F516:F518)</f>
        <v>515000</v>
      </c>
      <c r="C516" s="37" t="s">
        <v>448</v>
      </c>
      <c r="D516" s="36">
        <v>1</v>
      </c>
      <c r="E516" s="38">
        <v>400000</v>
      </c>
      <c r="F516" s="38">
        <f t="shared" ref="F516:F525" si="28">+E516*D516</f>
        <v>400000</v>
      </c>
      <c r="G516" s="60"/>
      <c r="H516" s="60"/>
      <c r="I516" s="581" t="s">
        <v>124</v>
      </c>
      <c r="J516" s="581" t="s">
        <v>124</v>
      </c>
      <c r="K516" s="35"/>
      <c r="L516" s="36">
        <v>11</v>
      </c>
      <c r="M516" s="35">
        <v>1</v>
      </c>
      <c r="N516" s="35">
        <v>2</v>
      </c>
      <c r="O516" s="35">
        <v>8</v>
      </c>
      <c r="P516" s="35">
        <v>7</v>
      </c>
      <c r="Q516" s="35">
        <v>6</v>
      </c>
      <c r="R516" s="587"/>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58"/>
      <c r="BB516" s="58"/>
      <c r="BC516" s="58"/>
      <c r="BD516" s="58"/>
      <c r="BE516" s="58"/>
      <c r="BF516" s="58"/>
      <c r="BG516" s="58"/>
      <c r="BH516" s="58"/>
      <c r="BI516" s="58"/>
      <c r="BJ516" s="58"/>
      <c r="BK516" s="58"/>
      <c r="BL516" s="58"/>
      <c r="BM516" s="58"/>
      <c r="BN516" s="58"/>
      <c r="BO516" s="58"/>
      <c r="BP516" s="58"/>
      <c r="BQ516" s="58"/>
      <c r="BR516" s="58"/>
      <c r="BS516" s="58"/>
      <c r="BT516" s="58"/>
      <c r="BU516" s="58"/>
      <c r="BV516" s="58"/>
      <c r="BW516" s="58"/>
      <c r="BX516" s="58"/>
      <c r="BY516" s="58"/>
      <c r="BZ516" s="58"/>
      <c r="CA516" s="58"/>
      <c r="CB516" s="58"/>
      <c r="CC516" s="58"/>
      <c r="CD516" s="58"/>
      <c r="CE516" s="58"/>
      <c r="CF516" s="58"/>
      <c r="CG516" s="58"/>
      <c r="CH516" s="58"/>
      <c r="CI516" s="58"/>
      <c r="CJ516" s="58"/>
      <c r="CK516" s="58"/>
      <c r="CL516" s="58"/>
      <c r="CM516" s="58"/>
      <c r="CN516" s="58"/>
      <c r="CO516" s="58"/>
      <c r="CP516" s="58"/>
      <c r="CQ516" s="58"/>
      <c r="CR516" s="58"/>
      <c r="CS516" s="58"/>
      <c r="CT516" s="58"/>
      <c r="CU516" s="58"/>
      <c r="CV516" s="58"/>
      <c r="CW516" s="58"/>
      <c r="CX516" s="58"/>
      <c r="CY516" s="58"/>
      <c r="CZ516" s="58"/>
      <c r="DA516" s="58"/>
      <c r="DB516" s="58"/>
      <c r="DC516" s="58"/>
      <c r="DD516" s="58"/>
      <c r="DE516" s="58"/>
      <c r="DF516" s="58"/>
    </row>
    <row r="517" spans="1:110" s="588" customFormat="1" x14ac:dyDescent="0.25">
      <c r="A517" s="1960"/>
      <c r="B517" s="2089"/>
      <c r="C517" s="37" t="s">
        <v>459</v>
      </c>
      <c r="D517" s="36">
        <v>1</v>
      </c>
      <c r="E517" s="38">
        <v>35000</v>
      </c>
      <c r="F517" s="38">
        <f t="shared" si="28"/>
        <v>35000</v>
      </c>
      <c r="G517" s="38"/>
      <c r="H517" s="38"/>
      <c r="I517" s="38"/>
      <c r="J517" s="38"/>
      <c r="K517" s="38"/>
      <c r="L517" s="36">
        <v>11</v>
      </c>
      <c r="M517" s="35">
        <v>1</v>
      </c>
      <c r="N517" s="35">
        <v>2</v>
      </c>
      <c r="O517" s="35">
        <v>2</v>
      </c>
      <c r="P517" s="35">
        <v>2</v>
      </c>
      <c r="Q517" s="35">
        <v>2</v>
      </c>
      <c r="R517" s="587"/>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c r="AX517" s="58"/>
      <c r="AY517" s="58"/>
      <c r="AZ517" s="58"/>
      <c r="BA517" s="58"/>
      <c r="BB517" s="58"/>
      <c r="BC517" s="58"/>
      <c r="BD517" s="58"/>
      <c r="BE517" s="58"/>
      <c r="BF517" s="58"/>
      <c r="BG517" s="58"/>
      <c r="BH517" s="58"/>
      <c r="BI517" s="58"/>
      <c r="BJ517" s="58"/>
      <c r="BK517" s="58"/>
      <c r="BL517" s="58"/>
      <c r="BM517" s="58"/>
      <c r="BN517" s="58"/>
      <c r="BO517" s="58"/>
      <c r="BP517" s="58"/>
      <c r="BQ517" s="58"/>
      <c r="BR517" s="58"/>
      <c r="BS517" s="58"/>
      <c r="BT517" s="58"/>
      <c r="BU517" s="58"/>
      <c r="BV517" s="58"/>
      <c r="BW517" s="58"/>
      <c r="BX517" s="58"/>
      <c r="BY517" s="58"/>
      <c r="BZ517" s="58"/>
      <c r="CA517" s="58"/>
      <c r="CB517" s="58"/>
      <c r="CC517" s="58"/>
      <c r="CD517" s="58"/>
      <c r="CE517" s="58"/>
      <c r="CF517" s="58"/>
      <c r="CG517" s="58"/>
      <c r="CH517" s="58"/>
      <c r="CI517" s="58"/>
      <c r="CJ517" s="58"/>
      <c r="CK517" s="58"/>
      <c r="CL517" s="58"/>
      <c r="CM517" s="58"/>
      <c r="CN517" s="58"/>
      <c r="CO517" s="58"/>
      <c r="CP517" s="58"/>
      <c r="CQ517" s="58"/>
      <c r="CR517" s="58"/>
      <c r="CS517" s="58"/>
      <c r="CT517" s="58"/>
      <c r="CU517" s="58"/>
      <c r="CV517" s="58"/>
      <c r="CW517" s="58"/>
      <c r="CX517" s="58"/>
      <c r="CY517" s="58"/>
      <c r="CZ517" s="58"/>
      <c r="DA517" s="58"/>
      <c r="DB517" s="58"/>
      <c r="DC517" s="58"/>
      <c r="DD517" s="58"/>
      <c r="DE517" s="58"/>
      <c r="DF517" s="58"/>
    </row>
    <row r="518" spans="1:110" s="588" customFormat="1" x14ac:dyDescent="0.25">
      <c r="A518" s="1960"/>
      <c r="B518" s="2089"/>
      <c r="C518" s="37" t="s">
        <v>462</v>
      </c>
      <c r="D518" s="36">
        <v>1</v>
      </c>
      <c r="E518" s="38">
        <v>80000</v>
      </c>
      <c r="F518" s="38">
        <f t="shared" si="28"/>
        <v>80000</v>
      </c>
      <c r="G518" s="38"/>
      <c r="H518" s="38"/>
      <c r="I518" s="38"/>
      <c r="J518" s="38"/>
      <c r="K518" s="38"/>
      <c r="L518" s="36">
        <v>11</v>
      </c>
      <c r="M518" s="35">
        <v>1</v>
      </c>
      <c r="N518" s="35">
        <v>2</v>
      </c>
      <c r="O518" s="35">
        <v>2</v>
      </c>
      <c r="P518" s="35">
        <v>2</v>
      </c>
      <c r="Q518" s="35">
        <v>1</v>
      </c>
      <c r="R518" s="587"/>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c r="AX518" s="58"/>
      <c r="AY518" s="58"/>
      <c r="AZ518" s="58"/>
      <c r="BA518" s="58"/>
      <c r="BB518" s="58"/>
      <c r="BC518" s="58"/>
      <c r="BD518" s="58"/>
      <c r="BE518" s="58"/>
      <c r="BF518" s="58"/>
      <c r="BG518" s="58"/>
      <c r="BH518" s="58"/>
      <c r="BI518" s="58"/>
      <c r="BJ518" s="58"/>
      <c r="BK518" s="58"/>
      <c r="BL518" s="58"/>
      <c r="BM518" s="58"/>
      <c r="BN518" s="58"/>
      <c r="BO518" s="58"/>
      <c r="BP518" s="58"/>
      <c r="BQ518" s="58"/>
      <c r="BR518" s="58"/>
      <c r="BS518" s="58"/>
      <c r="BT518" s="58"/>
      <c r="BU518" s="58"/>
      <c r="BV518" s="58"/>
      <c r="BW518" s="58"/>
      <c r="BX518" s="58"/>
      <c r="BY518" s="58"/>
      <c r="BZ518" s="58"/>
      <c r="CA518" s="58"/>
      <c r="CB518" s="58"/>
      <c r="CC518" s="58"/>
      <c r="CD518" s="58"/>
      <c r="CE518" s="58"/>
      <c r="CF518" s="58"/>
      <c r="CG518" s="58"/>
      <c r="CH518" s="58"/>
      <c r="CI518" s="58"/>
      <c r="CJ518" s="58"/>
      <c r="CK518" s="58"/>
      <c r="CL518" s="58"/>
      <c r="CM518" s="58"/>
      <c r="CN518" s="58"/>
      <c r="CO518" s="58"/>
      <c r="CP518" s="58"/>
      <c r="CQ518" s="58"/>
      <c r="CR518" s="58"/>
      <c r="CS518" s="58"/>
      <c r="CT518" s="58"/>
      <c r="CU518" s="58"/>
      <c r="CV518" s="58"/>
      <c r="CW518" s="58"/>
      <c r="CX518" s="58"/>
      <c r="CY518" s="58"/>
      <c r="CZ518" s="58"/>
      <c r="DA518" s="58"/>
      <c r="DB518" s="58"/>
      <c r="DC518" s="58"/>
      <c r="DD518" s="58"/>
      <c r="DE518" s="58"/>
      <c r="DF518" s="58"/>
    </row>
    <row r="519" spans="1:110" s="588" customFormat="1" ht="44.25" customHeight="1" x14ac:dyDescent="0.25">
      <c r="A519" s="1962" t="s">
        <v>463</v>
      </c>
      <c r="B519" s="2090">
        <f>SUM(F519:F525)</f>
        <v>232250</v>
      </c>
      <c r="C519" s="37" t="s">
        <v>453</v>
      </c>
      <c r="D519" s="36">
        <v>10</v>
      </c>
      <c r="E519" s="38">
        <v>250</v>
      </c>
      <c r="F519" s="38">
        <f t="shared" si="28"/>
        <v>2500</v>
      </c>
      <c r="G519" s="38"/>
      <c r="H519" s="38"/>
      <c r="I519" s="38"/>
      <c r="J519" s="38"/>
      <c r="K519" s="38"/>
      <c r="L519" s="36">
        <v>11</v>
      </c>
      <c r="M519" s="35">
        <v>1</v>
      </c>
      <c r="N519" s="35">
        <v>3</v>
      </c>
      <c r="O519" s="35">
        <v>7</v>
      </c>
      <c r="P519" s="35">
        <v>1</v>
      </c>
      <c r="Q519" s="35">
        <v>2</v>
      </c>
      <c r="R519" s="587"/>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c r="AX519" s="58"/>
      <c r="AY519" s="58"/>
      <c r="AZ519" s="58"/>
      <c r="BA519" s="58"/>
      <c r="BB519" s="58"/>
      <c r="BC519" s="58"/>
      <c r="BD519" s="58"/>
      <c r="BE519" s="58"/>
      <c r="BF519" s="58"/>
      <c r="BG519" s="58"/>
      <c r="BH519" s="58"/>
      <c r="BI519" s="58"/>
      <c r="BJ519" s="58"/>
      <c r="BK519" s="58"/>
      <c r="BL519" s="58"/>
      <c r="BM519" s="58"/>
      <c r="BN519" s="58"/>
      <c r="BO519" s="58"/>
      <c r="BP519" s="58"/>
      <c r="BQ519" s="58"/>
      <c r="BR519" s="58"/>
      <c r="BS519" s="58"/>
      <c r="BT519" s="58"/>
      <c r="BU519" s="58"/>
      <c r="BV519" s="58"/>
      <c r="BW519" s="58"/>
      <c r="BX519" s="58"/>
      <c r="BY519" s="58"/>
      <c r="BZ519" s="58"/>
      <c r="CA519" s="58"/>
      <c r="CB519" s="58"/>
      <c r="CC519" s="58"/>
      <c r="CD519" s="58"/>
      <c r="CE519" s="58"/>
      <c r="CF519" s="58"/>
      <c r="CG519" s="58"/>
      <c r="CH519" s="58"/>
      <c r="CI519" s="58"/>
      <c r="CJ519" s="58"/>
      <c r="CK519" s="58"/>
      <c r="CL519" s="58"/>
      <c r="CM519" s="58"/>
      <c r="CN519" s="58"/>
      <c r="CO519" s="58"/>
      <c r="CP519" s="58"/>
      <c r="CQ519" s="58"/>
      <c r="CR519" s="58"/>
      <c r="CS519" s="58"/>
      <c r="CT519" s="58"/>
      <c r="CU519" s="58"/>
      <c r="CV519" s="58"/>
      <c r="CW519" s="58"/>
      <c r="CX519" s="58"/>
      <c r="CY519" s="58"/>
      <c r="CZ519" s="58"/>
      <c r="DA519" s="58"/>
      <c r="DB519" s="58"/>
      <c r="DC519" s="58"/>
      <c r="DD519" s="58"/>
      <c r="DE519" s="58"/>
      <c r="DF519" s="58"/>
    </row>
    <row r="520" spans="1:110" s="4" customFormat="1" x14ac:dyDescent="0.25">
      <c r="A520" s="1963"/>
      <c r="B520" s="2091"/>
      <c r="C520" s="37" t="s">
        <v>58</v>
      </c>
      <c r="D520" s="45">
        <v>50</v>
      </c>
      <c r="E520" s="46">
        <v>850</v>
      </c>
      <c r="F520" s="38">
        <f t="shared" si="28"/>
        <v>42500</v>
      </c>
      <c r="G520" s="46"/>
      <c r="H520" s="46"/>
      <c r="I520" s="46"/>
      <c r="J520" s="46"/>
      <c r="K520" s="48"/>
      <c r="L520" s="36">
        <v>11</v>
      </c>
      <c r="M520" s="48">
        <v>1</v>
      </c>
      <c r="N520" s="48">
        <v>3</v>
      </c>
      <c r="O520" s="48">
        <v>1</v>
      </c>
      <c r="P520" s="48">
        <v>1</v>
      </c>
      <c r="Q520" s="48">
        <v>1</v>
      </c>
      <c r="R520" s="589"/>
    </row>
    <row r="521" spans="1:110" s="4" customFormat="1" x14ac:dyDescent="0.25">
      <c r="A521" s="1963"/>
      <c r="B521" s="2091"/>
      <c r="C521" s="37" t="s">
        <v>54</v>
      </c>
      <c r="D521" s="45">
        <v>50</v>
      </c>
      <c r="E521" s="46">
        <v>2200</v>
      </c>
      <c r="F521" s="38">
        <f t="shared" si="28"/>
        <v>110000</v>
      </c>
      <c r="G521" s="46"/>
      <c r="H521" s="46"/>
      <c r="I521" s="46"/>
      <c r="J521" s="46"/>
      <c r="K521" s="48"/>
      <c r="L521" s="36">
        <v>11</v>
      </c>
      <c r="M521" s="48">
        <v>1</v>
      </c>
      <c r="N521" s="48">
        <v>3</v>
      </c>
      <c r="O521" s="48">
        <v>1</v>
      </c>
      <c r="P521" s="48">
        <v>3</v>
      </c>
      <c r="Q521" s="48">
        <v>1</v>
      </c>
      <c r="R521" s="589"/>
    </row>
    <row r="522" spans="1:110" s="4" customFormat="1" x14ac:dyDescent="0.25">
      <c r="A522" s="1963"/>
      <c r="B522" s="2091"/>
      <c r="C522" s="37" t="s">
        <v>464</v>
      </c>
      <c r="D522" s="45">
        <v>1</v>
      </c>
      <c r="E522" s="46"/>
      <c r="F522" s="38">
        <f t="shared" si="28"/>
        <v>0</v>
      </c>
      <c r="G522" s="46"/>
      <c r="H522" s="46"/>
      <c r="I522" s="46"/>
      <c r="J522" s="46"/>
      <c r="K522" s="48"/>
      <c r="L522" s="36"/>
      <c r="M522" s="48"/>
      <c r="N522" s="48"/>
      <c r="O522" s="48"/>
      <c r="P522" s="48"/>
      <c r="Q522" s="48"/>
      <c r="R522" s="589"/>
    </row>
    <row r="523" spans="1:110" s="4" customFormat="1" x14ac:dyDescent="0.25">
      <c r="A523" s="1963"/>
      <c r="B523" s="2091"/>
      <c r="C523" s="37" t="s">
        <v>465</v>
      </c>
      <c r="D523" s="45">
        <v>1</v>
      </c>
      <c r="E523" s="46">
        <v>35000</v>
      </c>
      <c r="F523" s="38">
        <f t="shared" si="28"/>
        <v>35000</v>
      </c>
      <c r="G523" s="46"/>
      <c r="H523" s="46"/>
      <c r="I523" s="46"/>
      <c r="J523" s="46"/>
      <c r="K523" s="48"/>
      <c r="L523" s="36">
        <v>11</v>
      </c>
      <c r="M523" s="48">
        <v>1</v>
      </c>
      <c r="N523" s="48">
        <v>2</v>
      </c>
      <c r="O523" s="48">
        <v>2</v>
      </c>
      <c r="P523" s="48">
        <v>5</v>
      </c>
      <c r="Q523" s="48">
        <v>8</v>
      </c>
      <c r="R523" s="589"/>
    </row>
    <row r="524" spans="1:110" s="4" customFormat="1" x14ac:dyDescent="0.25">
      <c r="A524" s="1963"/>
      <c r="B524" s="2091"/>
      <c r="C524" s="37" t="s">
        <v>466</v>
      </c>
      <c r="D524" s="45">
        <v>35</v>
      </c>
      <c r="E524" s="46">
        <v>350</v>
      </c>
      <c r="F524" s="38">
        <f t="shared" si="28"/>
        <v>12250</v>
      </c>
      <c r="G524" s="46"/>
      <c r="H524" s="46"/>
      <c r="I524" s="46"/>
      <c r="J524" s="46"/>
      <c r="K524" s="48"/>
      <c r="L524" s="36">
        <v>11</v>
      </c>
      <c r="M524" s="48">
        <v>1</v>
      </c>
      <c r="N524" s="48">
        <v>2</v>
      </c>
      <c r="O524" s="48">
        <v>2</v>
      </c>
      <c r="P524" s="48">
        <v>2</v>
      </c>
      <c r="Q524" s="48">
        <v>1</v>
      </c>
      <c r="R524" s="589"/>
    </row>
    <row r="525" spans="1:110" s="4" customFormat="1" x14ac:dyDescent="0.25">
      <c r="A525" s="1964"/>
      <c r="B525" s="2092"/>
      <c r="C525" s="44" t="s">
        <v>467</v>
      </c>
      <c r="D525" s="590">
        <v>2</v>
      </c>
      <c r="E525" s="46">
        <v>15000</v>
      </c>
      <c r="F525" s="38">
        <f t="shared" si="28"/>
        <v>30000</v>
      </c>
      <c r="G525" s="591"/>
      <c r="H525" s="591"/>
      <c r="I525" s="591"/>
      <c r="J525" s="591"/>
      <c r="K525" s="592"/>
      <c r="L525" s="36">
        <v>11</v>
      </c>
      <c r="M525" s="592">
        <v>1</v>
      </c>
      <c r="N525" s="592">
        <v>2</v>
      </c>
      <c r="O525" s="592">
        <v>2</v>
      </c>
      <c r="P525" s="592">
        <v>2</v>
      </c>
      <c r="Q525" s="593">
        <v>2</v>
      </c>
    </row>
    <row r="526" spans="1:110" s="4" customFormat="1" x14ac:dyDescent="0.25">
      <c r="A526" s="594"/>
      <c r="B526" s="595">
        <f>SUM(B502:B525)</f>
        <v>1786000</v>
      </c>
      <c r="C526" s="596"/>
      <c r="D526" s="10"/>
      <c r="F526" s="597"/>
      <c r="L526" s="5"/>
    </row>
    <row r="527" spans="1:110" s="72" customFormat="1" ht="30.6" customHeight="1" x14ac:dyDescent="0.35">
      <c r="B527" s="600" t="s">
        <v>468</v>
      </c>
      <c r="C527" s="601"/>
      <c r="D527" s="601"/>
      <c r="E527" s="601"/>
      <c r="F527" s="601"/>
      <c r="G527" s="601"/>
      <c r="H527" s="601"/>
      <c r="I527" s="601"/>
      <c r="J527" s="74"/>
      <c r="K527" s="74"/>
      <c r="L527" s="74"/>
      <c r="M527" s="74"/>
      <c r="N527" s="74" t="s">
        <v>8</v>
      </c>
    </row>
    <row r="528" spans="1:110" s="72" customFormat="1" ht="25.9" customHeight="1" x14ac:dyDescent="0.35">
      <c r="B528" s="600" t="s">
        <v>469</v>
      </c>
      <c r="C528" s="600"/>
      <c r="D528" s="601"/>
      <c r="E528" s="600"/>
      <c r="F528" s="600"/>
      <c r="G528" s="600"/>
      <c r="H528" s="600"/>
      <c r="I528" s="600"/>
      <c r="J528" s="74"/>
      <c r="K528" s="74"/>
      <c r="L528" s="74"/>
      <c r="M528" s="74"/>
      <c r="N528" s="74"/>
    </row>
    <row r="529" spans="2:22" s="72" customFormat="1" ht="24.6" customHeight="1" x14ac:dyDescent="0.35">
      <c r="B529" s="600" t="s">
        <v>470</v>
      </c>
      <c r="C529" s="601"/>
      <c r="D529" s="601"/>
      <c r="E529" s="601"/>
      <c r="F529" s="601"/>
      <c r="G529" s="601"/>
      <c r="H529" s="601"/>
      <c r="I529" s="601"/>
      <c r="J529" s="74"/>
      <c r="K529" s="74"/>
      <c r="L529" s="74"/>
      <c r="M529" s="74"/>
      <c r="N529" s="74"/>
    </row>
    <row r="530" spans="2:22" s="72" customFormat="1" ht="27.6" customHeight="1" x14ac:dyDescent="0.35">
      <c r="B530" s="602" t="s">
        <v>471</v>
      </c>
      <c r="C530" s="601"/>
      <c r="D530" s="601"/>
      <c r="E530" s="601"/>
      <c r="F530" s="601"/>
      <c r="G530" s="601"/>
      <c r="H530" s="601"/>
      <c r="I530" s="601"/>
      <c r="J530" s="74"/>
      <c r="K530" s="74"/>
      <c r="L530" s="74"/>
      <c r="M530" s="74"/>
      <c r="N530" s="74"/>
    </row>
    <row r="531" spans="2:22" s="72" customFormat="1" ht="27" customHeight="1" x14ac:dyDescent="0.35">
      <c r="B531" s="602" t="s">
        <v>472</v>
      </c>
      <c r="C531" s="602"/>
      <c r="D531" s="602"/>
      <c r="E531" s="602"/>
      <c r="F531" s="603"/>
      <c r="G531" s="603"/>
      <c r="H531" s="603"/>
      <c r="I531" s="603"/>
      <c r="J531"/>
      <c r="K531" s="604"/>
      <c r="L531" s="604"/>
      <c r="M531" s="604"/>
      <c r="N531" s="604"/>
    </row>
    <row r="532" spans="2:22" s="72" customFormat="1" ht="27" customHeight="1" x14ac:dyDescent="0.35">
      <c r="B532" s="602" t="s">
        <v>473</v>
      </c>
      <c r="C532" s="605"/>
      <c r="D532" s="605"/>
      <c r="E532" s="605"/>
      <c r="F532" s="605"/>
      <c r="G532" s="605"/>
      <c r="H532" s="605"/>
      <c r="I532" s="605"/>
      <c r="J532" s="606"/>
      <c r="K532" s="606"/>
      <c r="L532" s="606"/>
      <c r="M532" s="606"/>
      <c r="N532" s="606"/>
    </row>
    <row r="533" spans="2:22" s="72" customFormat="1" ht="32.450000000000003" customHeight="1" x14ac:dyDescent="0.35">
      <c r="B533" s="602" t="s">
        <v>474</v>
      </c>
      <c r="C533" s="605"/>
      <c r="D533" s="605"/>
      <c r="E533" s="605"/>
      <c r="F533" s="605"/>
      <c r="G533" s="605"/>
      <c r="H533" s="605"/>
      <c r="I533" s="605"/>
      <c r="J533" s="606"/>
      <c r="K533" s="606"/>
      <c r="L533" s="606"/>
      <c r="M533" s="606"/>
      <c r="N533" s="606"/>
    </row>
    <row r="534" spans="2:22" s="72" customFormat="1" ht="30.6" customHeight="1" x14ac:dyDescent="0.35">
      <c r="B534" s="2093" t="s">
        <v>475</v>
      </c>
      <c r="C534" s="2094"/>
      <c r="D534" s="2094"/>
      <c r="E534" s="607"/>
      <c r="F534" s="607"/>
      <c r="G534" s="607"/>
      <c r="H534" s="607"/>
      <c r="I534" s="607"/>
      <c r="J534" s="608"/>
      <c r="K534" s="608"/>
      <c r="L534" s="608"/>
      <c r="M534" s="608"/>
      <c r="N534" s="608"/>
      <c r="O534" s="609"/>
      <c r="P534" s="609"/>
      <c r="Q534" s="609"/>
      <c r="R534" s="609"/>
      <c r="S534" s="609"/>
      <c r="T534" s="609"/>
    </row>
    <row r="535" spans="2:22" s="72" customFormat="1" ht="38.25" customHeight="1" x14ac:dyDescent="0.35">
      <c r="B535" s="2081" t="s">
        <v>183</v>
      </c>
      <c r="C535" s="2081"/>
      <c r="D535" s="2081"/>
      <c r="E535" s="2081"/>
      <c r="F535" s="2081"/>
      <c r="G535" s="2081"/>
      <c r="H535" s="2081"/>
      <c r="I535" s="2081"/>
      <c r="J535" s="2081"/>
      <c r="K535" s="2081"/>
      <c r="L535" s="2081"/>
      <c r="M535" s="2081"/>
      <c r="N535" s="2081"/>
      <c r="O535" s="2081"/>
      <c r="P535" s="2081"/>
      <c r="Q535" s="2081"/>
      <c r="R535" s="2081"/>
      <c r="S535" s="2081"/>
      <c r="T535" s="2081"/>
    </row>
    <row r="536" spans="2:22" s="72" customFormat="1" ht="23.25" x14ac:dyDescent="0.35">
      <c r="B536" s="2082" t="s">
        <v>184</v>
      </c>
      <c r="C536" s="2083" t="s">
        <v>185</v>
      </c>
      <c r="D536" s="2083"/>
      <c r="E536" s="2084" t="s">
        <v>186</v>
      </c>
      <c r="F536" s="2084" t="s">
        <v>187</v>
      </c>
      <c r="G536" s="2085"/>
      <c r="H536" s="2084" t="s">
        <v>188</v>
      </c>
      <c r="I536" s="2087" t="s">
        <v>189</v>
      </c>
      <c r="J536" s="2088" t="s">
        <v>190</v>
      </c>
      <c r="K536" s="2088"/>
      <c r="L536" s="2088"/>
      <c r="M536" s="2088"/>
      <c r="N536" s="2083" t="s">
        <v>17</v>
      </c>
      <c r="O536" s="2083" t="s">
        <v>18</v>
      </c>
      <c r="P536" s="2083"/>
      <c r="Q536" s="2083"/>
      <c r="R536" s="2083"/>
      <c r="S536" s="2083"/>
      <c r="T536" s="2083"/>
    </row>
    <row r="537" spans="2:22" s="72" customFormat="1" ht="46.5" x14ac:dyDescent="0.35">
      <c r="B537" s="2082"/>
      <c r="C537" s="2083"/>
      <c r="D537" s="2083"/>
      <c r="E537" s="2084"/>
      <c r="F537" s="2084"/>
      <c r="G537" s="2086"/>
      <c r="H537" s="2084"/>
      <c r="I537" s="2087"/>
      <c r="J537" s="610" t="s">
        <v>19</v>
      </c>
      <c r="K537" s="610" t="s">
        <v>20</v>
      </c>
      <c r="L537" s="610" t="s">
        <v>21</v>
      </c>
      <c r="M537" s="610" t="s">
        <v>22</v>
      </c>
      <c r="N537" s="2083"/>
      <c r="O537" s="2083"/>
      <c r="P537" s="2083"/>
      <c r="Q537" s="2083"/>
      <c r="R537" s="2083"/>
      <c r="S537" s="2083"/>
      <c r="T537" s="2083"/>
    </row>
    <row r="538" spans="2:22" s="72" customFormat="1" ht="180" customHeight="1" x14ac:dyDescent="0.35">
      <c r="B538" s="611" t="s">
        <v>476</v>
      </c>
      <c r="C538" s="2109" t="s">
        <v>477</v>
      </c>
      <c r="D538" s="2109"/>
      <c r="E538" s="612" t="s">
        <v>478</v>
      </c>
      <c r="F538" s="612" t="s">
        <v>479</v>
      </c>
      <c r="G538" s="613"/>
      <c r="H538" s="612" t="s">
        <v>480</v>
      </c>
      <c r="I538" s="614">
        <v>3</v>
      </c>
      <c r="J538" s="614"/>
      <c r="K538" s="614"/>
      <c r="L538" s="614"/>
      <c r="M538" s="615"/>
      <c r="N538" s="616">
        <f>+D542+D543+D547+D549+D552+D556+D564+D565+D567+D569+D571+D573+D575+D577+D579+D580+D582+D591+D593+D595+D599+D601+D603+D605+D607+D609+D611+D613+D615+D617+D619+D621+D623+D625+D627+D629+D631+D633+D635+D637+D639+D641+D643+D648+D650+D652+D654+D659+D661+D663+D665+D667+D668+D670+D672+D674+D676+D678+D680+D683+D690+D691+D693+D695+D700+D702+D704+D706+D708+D710</f>
        <v>8174525</v>
      </c>
      <c r="O538" s="2110"/>
      <c r="P538" s="2110"/>
      <c r="Q538" s="2110"/>
      <c r="R538" s="2110"/>
      <c r="S538" s="2110"/>
      <c r="T538" s="2110"/>
      <c r="U538" s="72" t="s">
        <v>68</v>
      </c>
    </row>
    <row r="539" spans="2:22" s="72" customFormat="1" ht="23.25" x14ac:dyDescent="0.35">
      <c r="B539" s="617" t="s">
        <v>194</v>
      </c>
      <c r="C539" s="618"/>
      <c r="D539" s="618"/>
      <c r="E539" s="618"/>
      <c r="F539" s="618"/>
      <c r="G539" s="618"/>
      <c r="H539" s="618"/>
      <c r="I539" s="618"/>
      <c r="J539" s="618"/>
      <c r="K539" s="618"/>
      <c r="L539" s="618"/>
      <c r="M539" s="618"/>
      <c r="N539" s="618"/>
      <c r="O539" s="618"/>
      <c r="P539" s="618"/>
      <c r="Q539" s="618"/>
      <c r="R539" s="618"/>
      <c r="S539" s="618"/>
      <c r="T539" s="618"/>
    </row>
    <row r="540" spans="2:22" s="72" customFormat="1" ht="54.75" customHeight="1" x14ac:dyDescent="0.35">
      <c r="B540" s="2111" t="s">
        <v>195</v>
      </c>
      <c r="C540" s="2112"/>
      <c r="D540" s="2115" t="s">
        <v>196</v>
      </c>
      <c r="E540" s="2117" t="s">
        <v>31</v>
      </c>
      <c r="F540" s="2118"/>
      <c r="G540" s="2118"/>
      <c r="H540" s="2119"/>
      <c r="I540" s="619"/>
      <c r="J540" s="2117" t="s">
        <v>197</v>
      </c>
      <c r="K540" s="2118"/>
      <c r="L540" s="2118"/>
      <c r="M540" s="2119"/>
      <c r="N540" s="620" t="s">
        <v>198</v>
      </c>
      <c r="O540" s="2117" t="s">
        <v>199</v>
      </c>
      <c r="P540" s="2118"/>
      <c r="Q540" s="2118"/>
      <c r="R540" s="2118"/>
      <c r="S540" s="2118"/>
      <c r="T540" s="2120"/>
    </row>
    <row r="541" spans="2:22" s="72" customFormat="1" ht="49.5" customHeight="1" x14ac:dyDescent="0.35">
      <c r="B541" s="2113"/>
      <c r="C541" s="2114"/>
      <c r="D541" s="2116"/>
      <c r="E541" s="621" t="s">
        <v>200</v>
      </c>
      <c r="F541" s="622" t="s">
        <v>36</v>
      </c>
      <c r="G541" s="622" t="s">
        <v>201</v>
      </c>
      <c r="H541" s="622" t="s">
        <v>38</v>
      </c>
      <c r="I541" s="619" t="s">
        <v>38</v>
      </c>
      <c r="J541" s="621" t="s">
        <v>19</v>
      </c>
      <c r="K541" s="621" t="s">
        <v>20</v>
      </c>
      <c r="L541" s="621" t="s">
        <v>21</v>
      </c>
      <c r="M541" s="621" t="s">
        <v>22</v>
      </c>
      <c r="N541" s="620"/>
      <c r="O541" s="623" t="s">
        <v>40</v>
      </c>
      <c r="P541" s="623" t="s">
        <v>41</v>
      </c>
      <c r="Q541" s="623" t="s">
        <v>42</v>
      </c>
      <c r="R541" s="623" t="s">
        <v>43</v>
      </c>
      <c r="S541" s="623" t="s">
        <v>44</v>
      </c>
      <c r="T541" s="624" t="s">
        <v>45</v>
      </c>
    </row>
    <row r="542" spans="2:22" s="72" customFormat="1" ht="70.5" customHeight="1" x14ac:dyDescent="0.35">
      <c r="B542" s="2095" t="s">
        <v>481</v>
      </c>
      <c r="C542" s="2096"/>
      <c r="D542" s="625">
        <f>+H542</f>
        <v>780000</v>
      </c>
      <c r="E542" s="626" t="s">
        <v>482</v>
      </c>
      <c r="F542" s="627">
        <v>1</v>
      </c>
      <c r="G542" s="628">
        <v>780000</v>
      </c>
      <c r="H542" s="629">
        <f t="shared" ref="H542:H551" si="29">+G542*F542</f>
        <v>780000</v>
      </c>
      <c r="I542" s="630">
        <v>918328.44</v>
      </c>
      <c r="J542" s="630" t="s">
        <v>483</v>
      </c>
      <c r="K542" s="631" t="s">
        <v>483</v>
      </c>
      <c r="L542" s="631" t="s">
        <v>483</v>
      </c>
      <c r="M542" s="631" t="s">
        <v>483</v>
      </c>
      <c r="N542" s="632" t="s">
        <v>48</v>
      </c>
      <c r="O542" s="633">
        <v>15</v>
      </c>
      <c r="P542" s="634">
        <v>1</v>
      </c>
      <c r="Q542" s="634">
        <v>2</v>
      </c>
      <c r="R542" s="634">
        <v>8</v>
      </c>
      <c r="S542" s="635">
        <v>7</v>
      </c>
      <c r="T542" s="634">
        <v>4</v>
      </c>
      <c r="U542" s="636"/>
      <c r="V542" s="636"/>
    </row>
    <row r="543" spans="2:22" s="72" customFormat="1" ht="32.450000000000003" customHeight="1" x14ac:dyDescent="0.35">
      <c r="B543" s="2095" t="s">
        <v>484</v>
      </c>
      <c r="C543" s="2096"/>
      <c r="D543" s="2099">
        <f>SUM(H543:H546)</f>
        <v>166500</v>
      </c>
      <c r="E543" s="626" t="s">
        <v>485</v>
      </c>
      <c r="F543" s="627">
        <v>2</v>
      </c>
      <c r="G543" s="628">
        <v>30000</v>
      </c>
      <c r="H543" s="629">
        <f t="shared" si="29"/>
        <v>60000</v>
      </c>
      <c r="I543" s="629">
        <v>45000</v>
      </c>
      <c r="J543" s="629"/>
      <c r="K543" s="637"/>
      <c r="L543" s="637"/>
      <c r="M543" s="633"/>
      <c r="N543" s="632" t="s">
        <v>48</v>
      </c>
      <c r="O543" s="638">
        <v>15</v>
      </c>
      <c r="P543" s="634">
        <v>1</v>
      </c>
      <c r="Q543" s="373">
        <v>3</v>
      </c>
      <c r="R543" s="373">
        <v>2</v>
      </c>
      <c r="S543" s="639">
        <v>4</v>
      </c>
      <c r="T543" s="373">
        <v>1</v>
      </c>
      <c r="U543" s="636"/>
      <c r="V543" s="636"/>
    </row>
    <row r="544" spans="2:22" s="72" customFormat="1" ht="30" customHeight="1" x14ac:dyDescent="0.35">
      <c r="B544" s="2097"/>
      <c r="C544" s="2098"/>
      <c r="D544" s="2100"/>
      <c r="E544" s="640" t="s">
        <v>486</v>
      </c>
      <c r="F544" s="627">
        <v>2</v>
      </c>
      <c r="G544" s="628">
        <v>35000</v>
      </c>
      <c r="H544" s="629">
        <f t="shared" si="29"/>
        <v>70000</v>
      </c>
      <c r="I544" s="629"/>
      <c r="J544" s="641"/>
      <c r="K544" s="637"/>
      <c r="L544" s="637"/>
      <c r="M544" s="633"/>
      <c r="N544" s="632" t="s">
        <v>48</v>
      </c>
      <c r="O544" s="638">
        <v>15</v>
      </c>
      <c r="P544" s="634">
        <v>1</v>
      </c>
      <c r="Q544" s="633">
        <v>2</v>
      </c>
      <c r="R544" s="633">
        <v>2</v>
      </c>
      <c r="S544" s="642">
        <v>3</v>
      </c>
      <c r="T544" s="643">
        <v>2</v>
      </c>
      <c r="U544" s="636"/>
      <c r="V544" s="636"/>
    </row>
    <row r="545" spans="2:22" s="72" customFormat="1" ht="30" customHeight="1" x14ac:dyDescent="0.35">
      <c r="B545" s="2097"/>
      <c r="C545" s="2098"/>
      <c r="D545" s="2100"/>
      <c r="E545" s="644" t="s">
        <v>487</v>
      </c>
      <c r="F545" s="645">
        <v>2</v>
      </c>
      <c r="G545" s="646">
        <v>17000</v>
      </c>
      <c r="H545" s="629">
        <f t="shared" si="29"/>
        <v>34000</v>
      </c>
      <c r="I545" s="647">
        <f>H545*F545</f>
        <v>68000</v>
      </c>
      <c r="J545" s="648">
        <v>0</v>
      </c>
      <c r="K545" s="637"/>
      <c r="L545" s="637"/>
      <c r="M545" s="633"/>
      <c r="N545" s="632" t="s">
        <v>48</v>
      </c>
      <c r="O545" s="638">
        <v>15</v>
      </c>
      <c r="P545" s="634">
        <v>1</v>
      </c>
      <c r="Q545" s="633">
        <v>2</v>
      </c>
      <c r="R545" s="633">
        <v>2</v>
      </c>
      <c r="S545" s="642">
        <v>3</v>
      </c>
      <c r="T545" s="643">
        <v>2</v>
      </c>
      <c r="U545" s="636"/>
      <c r="V545" s="636"/>
    </row>
    <row r="546" spans="2:22" s="72" customFormat="1" ht="48" customHeight="1" x14ac:dyDescent="0.35">
      <c r="B546" s="2097"/>
      <c r="C546" s="2098"/>
      <c r="D546" s="2100"/>
      <c r="E546" s="644" t="s">
        <v>488</v>
      </c>
      <c r="F546" s="649">
        <v>10</v>
      </c>
      <c r="G546" s="650">
        <v>250</v>
      </c>
      <c r="H546" s="629">
        <f t="shared" si="29"/>
        <v>2500</v>
      </c>
      <c r="I546" s="629"/>
      <c r="J546" s="648">
        <v>0</v>
      </c>
      <c r="K546" s="637"/>
      <c r="L546" s="637"/>
      <c r="M546" s="633"/>
      <c r="N546" s="632" t="s">
        <v>48</v>
      </c>
      <c r="O546" s="638">
        <v>15</v>
      </c>
      <c r="P546" s="634">
        <v>1</v>
      </c>
      <c r="Q546" s="633">
        <v>3</v>
      </c>
      <c r="R546" s="633">
        <v>7</v>
      </c>
      <c r="S546" s="642">
        <v>1</v>
      </c>
      <c r="T546" s="651">
        <v>2</v>
      </c>
      <c r="U546" s="636"/>
      <c r="V546" s="636"/>
    </row>
    <row r="547" spans="2:22" s="72" customFormat="1" ht="34.15" customHeight="1" x14ac:dyDescent="0.35">
      <c r="B547" s="2095" t="s">
        <v>489</v>
      </c>
      <c r="C547" s="2096"/>
      <c r="D547" s="2099">
        <f>SUM(H547:H548)</f>
        <v>41400</v>
      </c>
      <c r="E547" s="644" t="s">
        <v>490</v>
      </c>
      <c r="F547" s="633">
        <v>72</v>
      </c>
      <c r="G547" s="652">
        <v>250</v>
      </c>
      <c r="H547" s="653">
        <f t="shared" si="29"/>
        <v>18000</v>
      </c>
      <c r="I547" s="633">
        <v>19200</v>
      </c>
      <c r="J547" s="633"/>
      <c r="K547" s="633"/>
      <c r="L547" s="633"/>
      <c r="M547" s="633"/>
      <c r="N547" s="632" t="s">
        <v>48</v>
      </c>
      <c r="O547" s="638">
        <v>15</v>
      </c>
      <c r="P547" s="634">
        <v>1</v>
      </c>
      <c r="Q547" s="633">
        <v>3</v>
      </c>
      <c r="R547" s="633">
        <v>7</v>
      </c>
      <c r="S547" s="642">
        <v>1</v>
      </c>
      <c r="T547" s="651">
        <v>2</v>
      </c>
      <c r="U547" s="636"/>
      <c r="V547" s="636"/>
    </row>
    <row r="548" spans="2:22" s="72" customFormat="1" ht="72" customHeight="1" x14ac:dyDescent="0.35">
      <c r="B548" s="2097"/>
      <c r="C548" s="2098"/>
      <c r="D548" s="2100"/>
      <c r="E548" s="644" t="s">
        <v>491</v>
      </c>
      <c r="F548" s="633">
        <v>120</v>
      </c>
      <c r="G548" s="652">
        <v>195</v>
      </c>
      <c r="H548" s="653">
        <f t="shared" si="29"/>
        <v>23400</v>
      </c>
      <c r="I548" s="633">
        <v>28000</v>
      </c>
      <c r="J548" s="633"/>
      <c r="K548" s="633"/>
      <c r="L548" s="633"/>
      <c r="M548" s="633"/>
      <c r="N548" s="632" t="s">
        <v>48</v>
      </c>
      <c r="O548" s="638">
        <v>15</v>
      </c>
      <c r="P548" s="123">
        <v>1</v>
      </c>
      <c r="Q548" s="123">
        <v>2</v>
      </c>
      <c r="R548" s="123">
        <v>2</v>
      </c>
      <c r="S548" s="170">
        <v>2</v>
      </c>
      <c r="T548" s="123">
        <v>1</v>
      </c>
      <c r="U548" s="636"/>
      <c r="V548" s="636"/>
    </row>
    <row r="549" spans="2:22" s="72" customFormat="1" ht="33.6" customHeight="1" thickBot="1" x14ac:dyDescent="0.4">
      <c r="B549" s="2095" t="s">
        <v>492</v>
      </c>
      <c r="C549" s="2096"/>
      <c r="D549" s="2099">
        <f>SUM(H549:H551)</f>
        <v>284000</v>
      </c>
      <c r="E549" s="626" t="s">
        <v>493</v>
      </c>
      <c r="F549" s="631">
        <v>5000</v>
      </c>
      <c r="G549" s="652">
        <v>32</v>
      </c>
      <c r="H549" s="653">
        <f t="shared" si="29"/>
        <v>160000</v>
      </c>
      <c r="I549" s="633">
        <v>48800</v>
      </c>
      <c r="J549" s="633"/>
      <c r="K549" s="633"/>
      <c r="L549" s="633"/>
      <c r="M549" s="633"/>
      <c r="N549" s="632" t="s">
        <v>48</v>
      </c>
      <c r="O549" s="638">
        <v>15</v>
      </c>
      <c r="P549" s="654">
        <v>1</v>
      </c>
      <c r="Q549" s="655">
        <v>3</v>
      </c>
      <c r="R549" s="655">
        <v>2</v>
      </c>
      <c r="S549" s="656">
        <v>2</v>
      </c>
      <c r="T549" s="657">
        <v>2</v>
      </c>
      <c r="U549" s="636"/>
      <c r="V549" s="636"/>
    </row>
    <row r="550" spans="2:22" s="72" customFormat="1" ht="31.9" customHeight="1" thickTop="1" thickBot="1" x14ac:dyDescent="0.4">
      <c r="B550" s="2097"/>
      <c r="C550" s="2098"/>
      <c r="D550" s="2100"/>
      <c r="E550" s="626" t="s">
        <v>494</v>
      </c>
      <c r="F550" s="631">
        <v>2000</v>
      </c>
      <c r="G550" s="652">
        <v>55</v>
      </c>
      <c r="H550" s="653">
        <f t="shared" si="29"/>
        <v>110000</v>
      </c>
      <c r="I550" s="632"/>
      <c r="J550" s="633"/>
      <c r="K550" s="633"/>
      <c r="L550" s="633"/>
      <c r="M550" s="633"/>
      <c r="N550" s="632" t="s">
        <v>48</v>
      </c>
      <c r="O550" s="638">
        <v>15</v>
      </c>
      <c r="P550" s="634">
        <v>1</v>
      </c>
      <c r="Q550" s="655">
        <v>3</v>
      </c>
      <c r="R550" s="655">
        <v>2</v>
      </c>
      <c r="S550" s="656">
        <v>2</v>
      </c>
      <c r="T550" s="657">
        <v>2</v>
      </c>
      <c r="U550" s="636"/>
      <c r="V550" s="636"/>
    </row>
    <row r="551" spans="2:22" s="72" customFormat="1" ht="32.25" customHeight="1" thickTop="1" x14ac:dyDescent="0.35">
      <c r="B551" s="2101"/>
      <c r="C551" s="2102"/>
      <c r="D551" s="2103"/>
      <c r="E551" s="626" t="s">
        <v>467</v>
      </c>
      <c r="F551" s="633">
        <v>2</v>
      </c>
      <c r="G551" s="652">
        <v>7000</v>
      </c>
      <c r="H551" s="653">
        <f t="shared" si="29"/>
        <v>14000</v>
      </c>
      <c r="I551" s="632"/>
      <c r="J551" s="633"/>
      <c r="K551" s="633"/>
      <c r="L551" s="633"/>
      <c r="M551" s="633"/>
      <c r="N551" s="632" t="s">
        <v>48</v>
      </c>
      <c r="O551" s="638">
        <v>15</v>
      </c>
      <c r="P551" s="634">
        <v>1</v>
      </c>
      <c r="Q551" s="560">
        <v>3</v>
      </c>
      <c r="R551" s="560">
        <v>2</v>
      </c>
      <c r="S551" s="658">
        <v>5</v>
      </c>
      <c r="T551" s="657">
        <v>1</v>
      </c>
      <c r="U551" s="636"/>
      <c r="V551" s="636"/>
    </row>
    <row r="552" spans="2:22" s="72" customFormat="1" ht="40.15" customHeight="1" thickBot="1" x14ac:dyDescent="0.4">
      <c r="B552" s="2095" t="s">
        <v>495</v>
      </c>
      <c r="C552" s="2096"/>
      <c r="D552" s="2099">
        <f>SUM(H552:H555)</f>
        <v>30900</v>
      </c>
      <c r="E552" s="626" t="s">
        <v>453</v>
      </c>
      <c r="F552" s="633">
        <v>12</v>
      </c>
      <c r="G552" s="652">
        <v>250</v>
      </c>
      <c r="H552" s="653">
        <f>F552*G552</f>
        <v>3000</v>
      </c>
      <c r="I552" s="2104">
        <v>96160</v>
      </c>
      <c r="J552" s="633"/>
      <c r="K552" s="633"/>
      <c r="L552" s="633"/>
      <c r="M552" s="633"/>
      <c r="N552" s="632" t="s">
        <v>48</v>
      </c>
      <c r="O552" s="638">
        <v>15</v>
      </c>
      <c r="P552" s="634">
        <v>1</v>
      </c>
      <c r="Q552" s="633">
        <v>3</v>
      </c>
      <c r="R552" s="633">
        <v>7</v>
      </c>
      <c r="S552" s="642">
        <v>1</v>
      </c>
      <c r="T552" s="651">
        <v>2</v>
      </c>
      <c r="U552" s="636"/>
      <c r="V552" s="636"/>
    </row>
    <row r="553" spans="2:22" s="72" customFormat="1" ht="40.15" customHeight="1" thickTop="1" x14ac:dyDescent="0.35">
      <c r="B553" s="2097"/>
      <c r="C553" s="2098"/>
      <c r="D553" s="2100"/>
      <c r="E553" s="626" t="s">
        <v>464</v>
      </c>
      <c r="F553" s="633">
        <v>4</v>
      </c>
      <c r="G553" s="652"/>
      <c r="H553" s="653">
        <f t="shared" ref="H553:H558" si="30">F553*G553</f>
        <v>0</v>
      </c>
      <c r="I553" s="2105"/>
      <c r="J553" s="633"/>
      <c r="K553" s="633"/>
      <c r="L553" s="633"/>
      <c r="M553" s="633"/>
      <c r="N553" s="632" t="s">
        <v>48</v>
      </c>
      <c r="O553" s="638">
        <v>15</v>
      </c>
      <c r="P553" s="634">
        <v>1</v>
      </c>
      <c r="Q553" s="659">
        <v>2</v>
      </c>
      <c r="R553" s="659">
        <v>2</v>
      </c>
      <c r="S553" s="660">
        <v>5</v>
      </c>
      <c r="T553" s="657">
        <v>1</v>
      </c>
      <c r="U553" s="636"/>
      <c r="V553" s="636"/>
    </row>
    <row r="554" spans="2:22" s="72" customFormat="1" ht="47.45" customHeight="1" x14ac:dyDescent="0.35">
      <c r="B554" s="2097"/>
      <c r="C554" s="2098"/>
      <c r="D554" s="2100"/>
      <c r="E554" s="626" t="s">
        <v>496</v>
      </c>
      <c r="F554" s="633">
        <v>20</v>
      </c>
      <c r="G554" s="625">
        <f>750+450</f>
        <v>1200</v>
      </c>
      <c r="H554" s="653">
        <f t="shared" si="30"/>
        <v>24000</v>
      </c>
      <c r="I554" s="2105"/>
      <c r="J554" s="633"/>
      <c r="K554" s="633"/>
      <c r="L554" s="633"/>
      <c r="M554" s="633"/>
      <c r="N554" s="632" t="s">
        <v>48</v>
      </c>
      <c r="O554" s="638">
        <v>15</v>
      </c>
      <c r="P554" s="634">
        <v>1</v>
      </c>
      <c r="Q554" s="226">
        <v>2</v>
      </c>
      <c r="R554" s="226">
        <v>3</v>
      </c>
      <c r="S554" s="398">
        <v>1</v>
      </c>
      <c r="T554" s="373">
        <v>1</v>
      </c>
      <c r="U554" s="399"/>
      <c r="V554" s="636"/>
    </row>
    <row r="555" spans="2:22" s="72" customFormat="1" ht="40.15" customHeight="1" x14ac:dyDescent="0.35">
      <c r="B555" s="2097"/>
      <c r="C555" s="2098"/>
      <c r="D555" s="2100"/>
      <c r="E555" s="661" t="s">
        <v>497</v>
      </c>
      <c r="F555" s="633">
        <v>20</v>
      </c>
      <c r="G555" s="652">
        <v>195</v>
      </c>
      <c r="H555" s="653">
        <f t="shared" si="30"/>
        <v>3900</v>
      </c>
      <c r="I555" s="2105"/>
      <c r="J555" s="633"/>
      <c r="K555" s="633"/>
      <c r="L555" s="633"/>
      <c r="M555" s="633"/>
      <c r="N555" s="632" t="s">
        <v>48</v>
      </c>
      <c r="O555" s="638">
        <v>15</v>
      </c>
      <c r="P555" s="634">
        <v>1</v>
      </c>
      <c r="Q555" s="123">
        <v>2</v>
      </c>
      <c r="R555" s="123">
        <v>2</v>
      </c>
      <c r="S555" s="170">
        <v>2</v>
      </c>
      <c r="T555" s="123">
        <v>1</v>
      </c>
      <c r="U555" s="636"/>
      <c r="V555" s="636"/>
    </row>
    <row r="556" spans="2:22" s="72" customFormat="1" ht="31.9" customHeight="1" x14ac:dyDescent="0.35">
      <c r="B556" s="2106" t="s">
        <v>498</v>
      </c>
      <c r="C556" s="2106"/>
      <c r="D556" s="2107">
        <f>SUM(H557:H563)</f>
        <v>203500</v>
      </c>
      <c r="E556" s="626"/>
      <c r="F556" s="633"/>
      <c r="G556" s="652"/>
      <c r="H556" s="653"/>
      <c r="I556" s="2108">
        <v>240400</v>
      </c>
      <c r="J556" s="633"/>
      <c r="K556" s="633"/>
      <c r="L556" s="633"/>
      <c r="M556" s="633"/>
      <c r="N556" s="632" t="s">
        <v>48</v>
      </c>
      <c r="O556" s="638">
        <v>15</v>
      </c>
      <c r="P556" s="634">
        <v>1</v>
      </c>
      <c r="Q556" s="633">
        <v>3</v>
      </c>
      <c r="R556" s="633">
        <v>7</v>
      </c>
      <c r="S556" s="642">
        <v>1</v>
      </c>
      <c r="T556" s="651">
        <v>2</v>
      </c>
      <c r="U556" s="636"/>
      <c r="V556" s="636"/>
    </row>
    <row r="557" spans="2:22" s="72" customFormat="1" ht="41.45" customHeight="1" thickBot="1" x14ac:dyDescent="0.4">
      <c r="B557" s="2106"/>
      <c r="C557" s="2106"/>
      <c r="D557" s="2107"/>
      <c r="E557" s="626" t="s">
        <v>58</v>
      </c>
      <c r="F557" s="633">
        <v>100</v>
      </c>
      <c r="G557" s="652">
        <v>700</v>
      </c>
      <c r="H557" s="653">
        <f>+G557*F557</f>
        <v>70000</v>
      </c>
      <c r="I557" s="2108"/>
      <c r="J557" s="633"/>
      <c r="K557" s="633"/>
      <c r="L557" s="633"/>
      <c r="M557" s="633"/>
      <c r="N557" s="632" t="s">
        <v>48</v>
      </c>
      <c r="O557" s="638">
        <v>15</v>
      </c>
      <c r="P557" s="634">
        <v>1</v>
      </c>
      <c r="Q557" s="226">
        <v>2</v>
      </c>
      <c r="R557" s="226">
        <v>3</v>
      </c>
      <c r="S557" s="398">
        <v>1</v>
      </c>
      <c r="T557" s="373">
        <v>1</v>
      </c>
      <c r="U557" s="636"/>
      <c r="V557" s="636"/>
    </row>
    <row r="558" spans="2:22" s="72" customFormat="1" ht="41.45" customHeight="1" thickTop="1" x14ac:dyDescent="0.35">
      <c r="B558" s="2106"/>
      <c r="C558" s="2106"/>
      <c r="D558" s="2107"/>
      <c r="E558" s="626" t="s">
        <v>464</v>
      </c>
      <c r="F558" s="633">
        <v>1</v>
      </c>
      <c r="G558" s="652"/>
      <c r="H558" s="653">
        <f t="shared" si="30"/>
        <v>0</v>
      </c>
      <c r="I558" s="2108"/>
      <c r="J558" s="633"/>
      <c r="K558" s="633"/>
      <c r="L558" s="633"/>
      <c r="M558" s="633"/>
      <c r="N558" s="632" t="s">
        <v>48</v>
      </c>
      <c r="O558" s="638">
        <v>15</v>
      </c>
      <c r="P558" s="634">
        <v>1</v>
      </c>
      <c r="Q558" s="659">
        <v>2</v>
      </c>
      <c r="R558" s="659">
        <v>2</v>
      </c>
      <c r="S558" s="660">
        <v>5</v>
      </c>
      <c r="T558" s="657">
        <v>1</v>
      </c>
      <c r="U558" s="636"/>
      <c r="V558" s="636"/>
    </row>
    <row r="559" spans="2:22" s="72" customFormat="1" ht="41.45" customHeight="1" x14ac:dyDescent="0.35">
      <c r="B559" s="2106"/>
      <c r="C559" s="2106"/>
      <c r="D559" s="2107"/>
      <c r="E559" s="626" t="s">
        <v>499</v>
      </c>
      <c r="F559" s="633">
        <v>1</v>
      </c>
      <c r="G559" s="652">
        <v>25000</v>
      </c>
      <c r="H559" s="653">
        <f>+G559*F559</f>
        <v>25000</v>
      </c>
      <c r="I559" s="2108"/>
      <c r="J559" s="633"/>
      <c r="K559" s="633"/>
      <c r="L559" s="633"/>
      <c r="M559" s="633"/>
      <c r="N559" s="632" t="s">
        <v>48</v>
      </c>
      <c r="O559" s="638"/>
      <c r="P559" s="634"/>
      <c r="Q559" s="662"/>
      <c r="R559" s="662"/>
      <c r="S559" s="662"/>
      <c r="T559" s="657"/>
      <c r="U559" s="636"/>
      <c r="V559" s="636"/>
    </row>
    <row r="560" spans="2:22" s="72" customFormat="1" ht="41.45" customHeight="1" x14ac:dyDescent="0.35">
      <c r="B560" s="2106"/>
      <c r="C560" s="2106"/>
      <c r="D560" s="2107"/>
      <c r="E560" s="626" t="s">
        <v>500</v>
      </c>
      <c r="F560" s="633">
        <v>100</v>
      </c>
      <c r="G560" s="652">
        <v>225</v>
      </c>
      <c r="H560" s="663">
        <f>+G560*F560</f>
        <v>22500</v>
      </c>
      <c r="I560" s="2108"/>
      <c r="J560" s="633"/>
      <c r="K560" s="633"/>
      <c r="L560" s="633"/>
      <c r="M560" s="633"/>
      <c r="N560" s="632" t="s">
        <v>48</v>
      </c>
      <c r="O560" s="638">
        <v>15</v>
      </c>
      <c r="P560" s="634">
        <v>1</v>
      </c>
      <c r="Q560" s="123">
        <v>2</v>
      </c>
      <c r="R560" s="123">
        <v>2</v>
      </c>
      <c r="S560" s="170">
        <v>2</v>
      </c>
      <c r="T560" s="123">
        <v>1</v>
      </c>
      <c r="U560" s="636"/>
      <c r="V560" s="636"/>
    </row>
    <row r="561" spans="2:22" s="72" customFormat="1" ht="41.45" customHeight="1" x14ac:dyDescent="0.35">
      <c r="B561" s="2106"/>
      <c r="C561" s="2106"/>
      <c r="D561" s="2107"/>
      <c r="E561" s="626" t="s">
        <v>501</v>
      </c>
      <c r="F561" s="633">
        <v>3</v>
      </c>
      <c r="G561" s="652">
        <v>12000</v>
      </c>
      <c r="H561" s="663">
        <f>+G561*F561</f>
        <v>36000</v>
      </c>
      <c r="I561" s="2108"/>
      <c r="J561" s="633"/>
      <c r="K561" s="633"/>
      <c r="L561" s="633"/>
      <c r="M561" s="633"/>
      <c r="N561" s="632"/>
      <c r="O561" s="638"/>
      <c r="P561" s="634"/>
      <c r="Q561" s="664"/>
      <c r="R561" s="664"/>
      <c r="S561" s="664"/>
      <c r="T561" s="123"/>
      <c r="U561" s="636"/>
      <c r="V561" s="636"/>
    </row>
    <row r="562" spans="2:22" s="72" customFormat="1" ht="41.45" customHeight="1" x14ac:dyDescent="0.35">
      <c r="B562" s="2106"/>
      <c r="C562" s="2106"/>
      <c r="D562" s="2107"/>
      <c r="E562" s="626" t="s">
        <v>467</v>
      </c>
      <c r="F562" s="633">
        <v>2</v>
      </c>
      <c r="G562" s="652">
        <v>25000</v>
      </c>
      <c r="H562" s="663">
        <f t="shared" ref="H562:H570" si="31">F562*G562</f>
        <v>50000</v>
      </c>
      <c r="I562" s="2108"/>
      <c r="J562" s="633"/>
      <c r="K562" s="633"/>
      <c r="L562" s="633"/>
      <c r="M562" s="633"/>
      <c r="N562" s="632" t="s">
        <v>48</v>
      </c>
      <c r="O562" s="638">
        <v>15</v>
      </c>
      <c r="P562" s="634">
        <v>1</v>
      </c>
      <c r="Q562" s="560">
        <v>3</v>
      </c>
      <c r="R562" s="560">
        <v>2</v>
      </c>
      <c r="S562" s="658">
        <v>5</v>
      </c>
      <c r="T562" s="657">
        <v>1</v>
      </c>
      <c r="U562" s="636"/>
      <c r="V562" s="636"/>
    </row>
    <row r="563" spans="2:22" s="72" customFormat="1" ht="28.9" customHeight="1" x14ac:dyDescent="0.35">
      <c r="B563" s="2106"/>
      <c r="C563" s="2106"/>
      <c r="D563" s="2107"/>
      <c r="E563" s="665" t="s">
        <v>502</v>
      </c>
      <c r="F563" s="633">
        <v>1</v>
      </c>
      <c r="G563" s="652"/>
      <c r="H563" s="666">
        <f t="shared" si="31"/>
        <v>0</v>
      </c>
      <c r="I563" s="2108"/>
      <c r="J563" s="633"/>
      <c r="K563" s="633"/>
      <c r="L563" s="633"/>
      <c r="M563" s="633"/>
      <c r="N563" s="632" t="s">
        <v>48</v>
      </c>
      <c r="O563" s="638">
        <v>15</v>
      </c>
      <c r="P563" s="634">
        <v>1</v>
      </c>
      <c r="Q563" s="667"/>
      <c r="R563" s="667"/>
      <c r="S563" s="668"/>
      <c r="T563" s="667"/>
      <c r="U563" s="636"/>
      <c r="V563" s="636"/>
    </row>
    <row r="564" spans="2:22" s="72" customFormat="1" ht="70.150000000000006" customHeight="1" x14ac:dyDescent="0.35">
      <c r="B564" s="2095" t="s">
        <v>503</v>
      </c>
      <c r="C564" s="2096"/>
      <c r="D564" s="625">
        <f>+H564</f>
        <v>520000</v>
      </c>
      <c r="E564" s="669" t="s">
        <v>504</v>
      </c>
      <c r="F564" s="633">
        <v>1</v>
      </c>
      <c r="G564" s="652">
        <v>40000</v>
      </c>
      <c r="H564" s="663">
        <f>+G564*13</f>
        <v>520000</v>
      </c>
      <c r="I564" s="632">
        <v>721200</v>
      </c>
      <c r="J564" s="633"/>
      <c r="K564" s="633"/>
      <c r="L564" s="633"/>
      <c r="M564" s="633"/>
      <c r="N564" s="632" t="s">
        <v>48</v>
      </c>
      <c r="O564" s="638">
        <v>15</v>
      </c>
      <c r="P564" s="634">
        <v>1</v>
      </c>
      <c r="Q564" s="560">
        <v>1</v>
      </c>
      <c r="R564" s="560">
        <v>1</v>
      </c>
      <c r="S564" s="658">
        <v>1</v>
      </c>
      <c r="T564" s="657">
        <v>1</v>
      </c>
      <c r="U564" s="636"/>
      <c r="V564" s="636"/>
    </row>
    <row r="565" spans="2:22" s="72" customFormat="1" ht="54" customHeight="1" x14ac:dyDescent="0.35">
      <c r="B565" s="2125" t="s">
        <v>505</v>
      </c>
      <c r="C565" s="2126"/>
      <c r="D565" s="2129">
        <f>SUM(H565:H566)</f>
        <v>800000</v>
      </c>
      <c r="E565" s="626" t="s">
        <v>506</v>
      </c>
      <c r="F565" s="633">
        <v>1</v>
      </c>
      <c r="G565" s="652">
        <v>500000</v>
      </c>
      <c r="H565" s="663">
        <f t="shared" si="31"/>
        <v>500000</v>
      </c>
      <c r="I565" s="663">
        <f>+H565</f>
        <v>500000</v>
      </c>
      <c r="J565" s="637"/>
      <c r="K565" s="637"/>
      <c r="L565" s="633"/>
      <c r="M565" s="637"/>
      <c r="N565" s="632" t="s">
        <v>48</v>
      </c>
      <c r="O565" s="638">
        <v>15</v>
      </c>
      <c r="P565" s="634">
        <v>1</v>
      </c>
      <c r="Q565" s="633">
        <v>2</v>
      </c>
      <c r="R565" s="633">
        <v>8</v>
      </c>
      <c r="S565" s="642">
        <v>7</v>
      </c>
      <c r="T565" s="633">
        <v>4</v>
      </c>
    </row>
    <row r="566" spans="2:22" s="72" customFormat="1" ht="107.25" customHeight="1" x14ac:dyDescent="0.35">
      <c r="B566" s="2127"/>
      <c r="C566" s="2128"/>
      <c r="D566" s="2129"/>
      <c r="E566" s="626" t="s">
        <v>507</v>
      </c>
      <c r="F566" s="633">
        <v>20</v>
      </c>
      <c r="G566" s="652">
        <v>15000</v>
      </c>
      <c r="H566" s="663">
        <f>F566*G566</f>
        <v>300000</v>
      </c>
      <c r="I566" s="663"/>
      <c r="J566" s="637"/>
      <c r="K566" s="637"/>
      <c r="L566" s="637"/>
      <c r="M566" s="637"/>
      <c r="N566" s="632" t="s">
        <v>48</v>
      </c>
      <c r="O566" s="638">
        <v>15</v>
      </c>
      <c r="P566" s="634">
        <v>1</v>
      </c>
      <c r="Q566" s="424">
        <v>2</v>
      </c>
      <c r="R566" s="424">
        <v>2</v>
      </c>
      <c r="S566" s="482">
        <v>2</v>
      </c>
      <c r="T566" s="670">
        <v>1</v>
      </c>
    </row>
    <row r="567" spans="2:22" s="72" customFormat="1" ht="46.15" customHeight="1" x14ac:dyDescent="0.35">
      <c r="B567" s="2121" t="s">
        <v>508</v>
      </c>
      <c r="C567" s="2121"/>
      <c r="D567" s="2107">
        <f>SUM(H567:H568)</f>
        <v>6900</v>
      </c>
      <c r="E567" s="644" t="s">
        <v>490</v>
      </c>
      <c r="F567" s="633">
        <v>12</v>
      </c>
      <c r="G567" s="652">
        <v>250</v>
      </c>
      <c r="H567" s="663">
        <f t="shared" si="31"/>
        <v>3000</v>
      </c>
      <c r="I567" s="663">
        <f>H567*F567</f>
        <v>36000</v>
      </c>
      <c r="J567" s="633"/>
      <c r="K567" s="633"/>
      <c r="L567" s="633"/>
      <c r="M567" s="633"/>
      <c r="N567" s="632" t="s">
        <v>48</v>
      </c>
      <c r="O567" s="638">
        <v>15</v>
      </c>
      <c r="P567" s="634">
        <v>1</v>
      </c>
      <c r="Q567" s="633">
        <v>3</v>
      </c>
      <c r="R567" s="633">
        <v>7</v>
      </c>
      <c r="S567" s="642">
        <v>1</v>
      </c>
      <c r="T567" s="671">
        <v>2</v>
      </c>
    </row>
    <row r="568" spans="2:22" s="72" customFormat="1" ht="98.25" customHeight="1" x14ac:dyDescent="0.35">
      <c r="B568" s="2121"/>
      <c r="C568" s="2121"/>
      <c r="D568" s="2107"/>
      <c r="E568" s="661" t="s">
        <v>497</v>
      </c>
      <c r="F568" s="633">
        <v>20</v>
      </c>
      <c r="G568" s="652">
        <v>195</v>
      </c>
      <c r="H568" s="663">
        <f t="shared" si="31"/>
        <v>3900</v>
      </c>
      <c r="I568" s="663">
        <v>5250</v>
      </c>
      <c r="J568" s="633"/>
      <c r="K568" s="633"/>
      <c r="L568" s="633"/>
      <c r="M568" s="633"/>
      <c r="N568" s="632" t="s">
        <v>48</v>
      </c>
      <c r="O568" s="638">
        <v>15</v>
      </c>
      <c r="P568" s="634">
        <v>1</v>
      </c>
      <c r="Q568" s="123">
        <v>2</v>
      </c>
      <c r="R568" s="123">
        <v>2</v>
      </c>
      <c r="S568" s="170">
        <v>2</v>
      </c>
      <c r="T568" s="123">
        <v>1</v>
      </c>
    </row>
    <row r="569" spans="2:22" s="72" customFormat="1" ht="52.9" customHeight="1" x14ac:dyDescent="0.35">
      <c r="B569" s="2121" t="s">
        <v>509</v>
      </c>
      <c r="C569" s="2121"/>
      <c r="D569" s="2107">
        <f>SUM(H569:H570)</f>
        <v>6900</v>
      </c>
      <c r="E569" s="644" t="s">
        <v>490</v>
      </c>
      <c r="F569" s="633">
        <v>12</v>
      </c>
      <c r="G569" s="652">
        <v>250</v>
      </c>
      <c r="H569" s="663">
        <f t="shared" si="31"/>
        <v>3000</v>
      </c>
      <c r="I569" s="663">
        <v>2400</v>
      </c>
      <c r="J569" s="633"/>
      <c r="K569" s="633"/>
      <c r="L569" s="633"/>
      <c r="M569" s="633"/>
      <c r="N569" s="632" t="s">
        <v>48</v>
      </c>
      <c r="O569" s="638">
        <v>15</v>
      </c>
      <c r="P569" s="634">
        <v>1</v>
      </c>
      <c r="Q569" s="633">
        <v>3</v>
      </c>
      <c r="R569" s="633">
        <v>7</v>
      </c>
      <c r="S569" s="642">
        <v>1</v>
      </c>
      <c r="T569" s="671">
        <v>2</v>
      </c>
    </row>
    <row r="570" spans="2:22" s="72" customFormat="1" ht="141" customHeight="1" x14ac:dyDescent="0.35">
      <c r="B570" s="2121"/>
      <c r="C570" s="2121"/>
      <c r="D570" s="2107"/>
      <c r="E570" s="661" t="s">
        <v>497</v>
      </c>
      <c r="F570" s="633">
        <v>20</v>
      </c>
      <c r="G570" s="652">
        <v>195</v>
      </c>
      <c r="H570" s="663">
        <f t="shared" si="31"/>
        <v>3900</v>
      </c>
      <c r="I570" s="663">
        <v>3500</v>
      </c>
      <c r="J570" s="633"/>
      <c r="K570" s="633"/>
      <c r="L570" s="633"/>
      <c r="M570" s="633"/>
      <c r="N570" s="632" t="s">
        <v>48</v>
      </c>
      <c r="O570" s="638">
        <v>15</v>
      </c>
      <c r="P570" s="634">
        <v>1</v>
      </c>
      <c r="Q570" s="123">
        <v>2</v>
      </c>
      <c r="R570" s="123">
        <v>2</v>
      </c>
      <c r="S570" s="170">
        <v>2</v>
      </c>
      <c r="T570" s="123">
        <v>1</v>
      </c>
    </row>
    <row r="571" spans="2:22" s="72" customFormat="1" ht="36" customHeight="1" x14ac:dyDescent="0.35">
      <c r="B571" s="2121" t="s">
        <v>510</v>
      </c>
      <c r="C571" s="2121"/>
      <c r="D571" s="2107">
        <f>SUM(H571:H572)</f>
        <v>41400</v>
      </c>
      <c r="E571" s="644" t="s">
        <v>488</v>
      </c>
      <c r="F571" s="633">
        <v>72</v>
      </c>
      <c r="G571" s="652">
        <v>250</v>
      </c>
      <c r="H571" s="663">
        <f>+G571*F571</f>
        <v>18000</v>
      </c>
      <c r="I571" s="663">
        <v>18000</v>
      </c>
      <c r="J571" s="652"/>
      <c r="K571" s="652"/>
      <c r="L571" s="652"/>
      <c r="M571" s="652"/>
      <c r="N571" s="632" t="s">
        <v>48</v>
      </c>
      <c r="O571" s="638">
        <v>15</v>
      </c>
      <c r="P571" s="634">
        <v>1</v>
      </c>
      <c r="Q571" s="633">
        <v>3</v>
      </c>
      <c r="R571" s="633">
        <v>7</v>
      </c>
      <c r="S571" s="642">
        <v>1</v>
      </c>
      <c r="T571" s="671">
        <v>2</v>
      </c>
    </row>
    <row r="572" spans="2:22" s="72" customFormat="1" ht="91.5" customHeight="1" x14ac:dyDescent="0.35">
      <c r="B572" s="2121"/>
      <c r="C572" s="2121"/>
      <c r="D572" s="2107"/>
      <c r="E572" s="661" t="s">
        <v>497</v>
      </c>
      <c r="F572" s="633">
        <v>120</v>
      </c>
      <c r="G572" s="652">
        <v>195</v>
      </c>
      <c r="H572" s="663">
        <f>F572*G572</f>
        <v>23400</v>
      </c>
      <c r="I572" s="663">
        <v>26250</v>
      </c>
      <c r="J572" s="652"/>
      <c r="K572" s="652"/>
      <c r="L572" s="652"/>
      <c r="M572" s="652"/>
      <c r="N572" s="632" t="s">
        <v>48</v>
      </c>
      <c r="O572" s="638">
        <v>15</v>
      </c>
      <c r="P572" s="634">
        <v>1</v>
      </c>
      <c r="Q572" s="123">
        <v>2</v>
      </c>
      <c r="R572" s="123">
        <v>2</v>
      </c>
      <c r="S572" s="170">
        <v>2</v>
      </c>
      <c r="T572" s="123">
        <v>1</v>
      </c>
    </row>
    <row r="573" spans="2:22" s="72" customFormat="1" ht="54" customHeight="1" x14ac:dyDescent="0.35">
      <c r="B573" s="2121" t="s">
        <v>511</v>
      </c>
      <c r="C573" s="2121"/>
      <c r="D573" s="2107">
        <f>SUM(H573:H574)</f>
        <v>17250</v>
      </c>
      <c r="E573" s="644" t="s">
        <v>512</v>
      </c>
      <c r="F573" s="633">
        <v>30</v>
      </c>
      <c r="G573" s="652">
        <v>250</v>
      </c>
      <c r="H573" s="663">
        <f>F573*G573</f>
        <v>7500</v>
      </c>
      <c r="I573" s="663">
        <v>6000</v>
      </c>
      <c r="J573" s="652"/>
      <c r="K573" s="652"/>
      <c r="L573" s="652"/>
      <c r="M573" s="652"/>
      <c r="N573" s="632" t="s">
        <v>48</v>
      </c>
      <c r="O573" s="638">
        <v>15</v>
      </c>
      <c r="P573" s="634">
        <v>1</v>
      </c>
      <c r="Q573" s="633">
        <v>3</v>
      </c>
      <c r="R573" s="633">
        <v>7</v>
      </c>
      <c r="S573" s="642">
        <v>1</v>
      </c>
      <c r="T573" s="671">
        <v>2</v>
      </c>
    </row>
    <row r="574" spans="2:22" s="72" customFormat="1" ht="111" customHeight="1" x14ac:dyDescent="0.35">
      <c r="B574" s="2121"/>
      <c r="C574" s="2121"/>
      <c r="D574" s="2107"/>
      <c r="E574" s="661" t="s">
        <v>497</v>
      </c>
      <c r="F574" s="633">
        <v>50</v>
      </c>
      <c r="G574" s="652">
        <v>195</v>
      </c>
      <c r="H574" s="663">
        <f>F574*G574</f>
        <v>9750</v>
      </c>
      <c r="I574" s="663">
        <v>8750</v>
      </c>
      <c r="J574" s="652"/>
      <c r="K574" s="652"/>
      <c r="L574" s="652"/>
      <c r="M574" s="652"/>
      <c r="N574" s="632" t="s">
        <v>48</v>
      </c>
      <c r="O574" s="638">
        <v>15</v>
      </c>
      <c r="P574" s="634">
        <v>1</v>
      </c>
      <c r="Q574" s="123">
        <v>2</v>
      </c>
      <c r="R574" s="123">
        <v>2</v>
      </c>
      <c r="S574" s="170">
        <v>2</v>
      </c>
      <c r="T574" s="123">
        <v>1</v>
      </c>
    </row>
    <row r="575" spans="2:22" s="72" customFormat="1" ht="46.15" customHeight="1" x14ac:dyDescent="0.35">
      <c r="B575" s="2121" t="s">
        <v>513</v>
      </c>
      <c r="C575" s="2121"/>
      <c r="D575" s="2099">
        <f>SUM(H575:H576)</f>
        <v>17250</v>
      </c>
      <c r="E575" s="644" t="s">
        <v>488</v>
      </c>
      <c r="F575" s="633">
        <v>30</v>
      </c>
      <c r="G575" s="652">
        <v>250</v>
      </c>
      <c r="H575" s="663">
        <f>F575*G575</f>
        <v>7500</v>
      </c>
      <c r="I575" s="663">
        <v>1800</v>
      </c>
      <c r="J575" s="631"/>
      <c r="K575" s="631"/>
      <c r="L575" s="631"/>
      <c r="M575" s="631"/>
      <c r="N575" s="632" t="s">
        <v>48</v>
      </c>
      <c r="O575" s="638">
        <v>15</v>
      </c>
      <c r="P575" s="634">
        <v>1</v>
      </c>
      <c r="Q575" s="633">
        <v>3</v>
      </c>
      <c r="R575" s="633">
        <v>7</v>
      </c>
      <c r="S575" s="642">
        <v>1</v>
      </c>
      <c r="T575" s="671">
        <v>2</v>
      </c>
    </row>
    <row r="576" spans="2:22" s="72" customFormat="1" ht="38.25" customHeight="1" x14ac:dyDescent="0.35">
      <c r="B576" s="2121"/>
      <c r="C576" s="2121"/>
      <c r="D576" s="2103"/>
      <c r="E576" s="661" t="s">
        <v>497</v>
      </c>
      <c r="F576" s="633">
        <v>50</v>
      </c>
      <c r="G576" s="652">
        <v>195</v>
      </c>
      <c r="H576" s="663">
        <f>F576*G576</f>
        <v>9750</v>
      </c>
      <c r="I576" s="663">
        <v>2625</v>
      </c>
      <c r="J576" s="631"/>
      <c r="K576" s="631"/>
      <c r="L576" s="631"/>
      <c r="M576" s="631"/>
      <c r="N576" s="632" t="s">
        <v>48</v>
      </c>
      <c r="O576" s="638">
        <v>15</v>
      </c>
      <c r="P576" s="634">
        <v>1</v>
      </c>
      <c r="Q576" s="123">
        <v>2</v>
      </c>
      <c r="R576" s="123">
        <v>2</v>
      </c>
      <c r="S576" s="170">
        <v>2</v>
      </c>
      <c r="T576" s="123">
        <v>1</v>
      </c>
    </row>
    <row r="577" spans="2:20" s="72" customFormat="1" ht="72" customHeight="1" x14ac:dyDescent="0.35">
      <c r="B577" s="2121" t="s">
        <v>514</v>
      </c>
      <c r="C577" s="2121"/>
      <c r="D577" s="2107">
        <f>SUM(H577:H578)</f>
        <v>99000</v>
      </c>
      <c r="E577" s="644" t="s">
        <v>515</v>
      </c>
      <c r="F577" s="633">
        <v>45</v>
      </c>
      <c r="G577" s="652">
        <v>250</v>
      </c>
      <c r="H577" s="663">
        <f t="shared" ref="H577:H583" si="32">F577*G577</f>
        <v>11250</v>
      </c>
      <c r="I577" s="663">
        <v>9000</v>
      </c>
      <c r="J577" s="631"/>
      <c r="K577" s="633"/>
      <c r="L577" s="633"/>
      <c r="M577" s="633"/>
      <c r="N577" s="632" t="s">
        <v>48</v>
      </c>
      <c r="O577" s="638">
        <v>15</v>
      </c>
      <c r="P577" s="634">
        <v>1</v>
      </c>
      <c r="Q577" s="633">
        <v>3</v>
      </c>
      <c r="R577" s="633">
        <v>7</v>
      </c>
      <c r="S577" s="642">
        <v>1</v>
      </c>
      <c r="T577" s="671">
        <v>2</v>
      </c>
    </row>
    <row r="578" spans="2:20" s="72" customFormat="1" ht="105" customHeight="1" x14ac:dyDescent="0.35">
      <c r="B578" s="2121"/>
      <c r="C578" s="2121"/>
      <c r="D578" s="2107"/>
      <c r="E578" s="661" t="s">
        <v>497</v>
      </c>
      <c r="F578" s="633">
        <v>450</v>
      </c>
      <c r="G578" s="652">
        <v>195</v>
      </c>
      <c r="H578" s="663">
        <f t="shared" si="32"/>
        <v>87750</v>
      </c>
      <c r="I578" s="663">
        <v>78750</v>
      </c>
      <c r="J578" s="631"/>
      <c r="K578" s="633"/>
      <c r="L578" s="633"/>
      <c r="M578" s="633"/>
      <c r="N578" s="632" t="s">
        <v>48</v>
      </c>
      <c r="O578" s="638">
        <v>15</v>
      </c>
      <c r="P578" s="634">
        <v>1</v>
      </c>
      <c r="Q578" s="123">
        <v>2</v>
      </c>
      <c r="R578" s="123">
        <v>2</v>
      </c>
      <c r="S578" s="170">
        <v>2</v>
      </c>
      <c r="T578" s="123">
        <v>1</v>
      </c>
    </row>
    <row r="579" spans="2:20" s="72" customFormat="1" ht="139.5" customHeight="1" x14ac:dyDescent="0.35">
      <c r="B579" s="2122" t="s">
        <v>516</v>
      </c>
      <c r="C579" s="2123"/>
      <c r="D579" s="652">
        <f>+H579</f>
        <v>3000</v>
      </c>
      <c r="E579" s="644" t="s">
        <v>490</v>
      </c>
      <c r="F579" s="633">
        <v>12</v>
      </c>
      <c r="G579" s="652">
        <v>250</v>
      </c>
      <c r="H579" s="663">
        <f t="shared" si="32"/>
        <v>3000</v>
      </c>
      <c r="I579" s="663">
        <v>7200</v>
      </c>
      <c r="J579" s="633"/>
      <c r="K579" s="633"/>
      <c r="L579" s="633"/>
      <c r="M579" s="631"/>
      <c r="N579" s="632" t="s">
        <v>48</v>
      </c>
      <c r="O579" s="638">
        <v>15</v>
      </c>
      <c r="P579" s="634">
        <v>1</v>
      </c>
      <c r="Q579" s="633">
        <v>3</v>
      </c>
      <c r="R579" s="633">
        <v>7</v>
      </c>
      <c r="S579" s="642">
        <v>1</v>
      </c>
      <c r="T579" s="671">
        <v>2</v>
      </c>
    </row>
    <row r="580" spans="2:20" s="72" customFormat="1" ht="43.15" customHeight="1" x14ac:dyDescent="0.35">
      <c r="B580" s="2121" t="s">
        <v>517</v>
      </c>
      <c r="C580" s="2121"/>
      <c r="D580" s="2124">
        <f>SUM(H580:H581)</f>
        <v>48700</v>
      </c>
      <c r="E580" s="644" t="s">
        <v>518</v>
      </c>
      <c r="F580" s="633">
        <v>2</v>
      </c>
      <c r="G580" s="652">
        <v>24000</v>
      </c>
      <c r="H580" s="663">
        <f t="shared" si="32"/>
        <v>48000</v>
      </c>
      <c r="I580" s="663"/>
      <c r="J580" s="633"/>
      <c r="K580" s="633"/>
      <c r="L580" s="633"/>
      <c r="M580" s="633"/>
      <c r="N580" s="632" t="s">
        <v>48</v>
      </c>
      <c r="O580" s="638">
        <v>15</v>
      </c>
      <c r="P580" s="634">
        <v>1</v>
      </c>
      <c r="Q580" s="651">
        <v>2</v>
      </c>
      <c r="R580" s="651">
        <v>8</v>
      </c>
      <c r="S580" s="672">
        <v>7</v>
      </c>
      <c r="T580" s="651">
        <v>4</v>
      </c>
    </row>
    <row r="581" spans="2:20" s="72" customFormat="1" ht="59.25" customHeight="1" x14ac:dyDescent="0.35">
      <c r="B581" s="2121"/>
      <c r="C581" s="2121"/>
      <c r="D581" s="2124"/>
      <c r="E581" s="644" t="s">
        <v>519</v>
      </c>
      <c r="F581" s="633">
        <v>2</v>
      </c>
      <c r="G581" s="652">
        <v>350</v>
      </c>
      <c r="H581" s="663">
        <f t="shared" si="32"/>
        <v>700</v>
      </c>
      <c r="I581" s="663"/>
      <c r="J581" s="633"/>
      <c r="K581" s="633"/>
      <c r="L581" s="633"/>
      <c r="M581" s="633"/>
      <c r="N581" s="632" t="s">
        <v>48</v>
      </c>
      <c r="O581" s="638">
        <v>15</v>
      </c>
      <c r="P581" s="634">
        <v>1</v>
      </c>
      <c r="Q581" s="123">
        <v>2</v>
      </c>
      <c r="R581" s="123">
        <v>2</v>
      </c>
      <c r="S581" s="170">
        <v>2</v>
      </c>
      <c r="T581" s="123">
        <v>1</v>
      </c>
    </row>
    <row r="582" spans="2:20" s="72" customFormat="1" ht="60.75" customHeight="1" x14ac:dyDescent="0.35">
      <c r="B582" s="2121" t="s">
        <v>520</v>
      </c>
      <c r="C582" s="2121"/>
      <c r="D582" s="2099">
        <f>SUM(H582:H583)</f>
        <v>8625</v>
      </c>
      <c r="E582" s="644" t="s">
        <v>490</v>
      </c>
      <c r="F582" s="633">
        <v>15</v>
      </c>
      <c r="G582" s="652">
        <v>250</v>
      </c>
      <c r="H582" s="663">
        <f t="shared" si="32"/>
        <v>3750</v>
      </c>
      <c r="I582" s="663">
        <v>3000</v>
      </c>
      <c r="J582" s="633"/>
      <c r="K582" s="633"/>
      <c r="L582" s="633"/>
      <c r="M582" s="633"/>
      <c r="N582" s="632" t="s">
        <v>48</v>
      </c>
      <c r="O582" s="638">
        <v>15</v>
      </c>
      <c r="P582" s="634">
        <v>1</v>
      </c>
      <c r="Q582" s="633">
        <v>3</v>
      </c>
      <c r="R582" s="633">
        <v>7</v>
      </c>
      <c r="S582" s="642">
        <v>1</v>
      </c>
      <c r="T582" s="671">
        <v>2</v>
      </c>
    </row>
    <row r="583" spans="2:20" s="72" customFormat="1" ht="99.6" customHeight="1" x14ac:dyDescent="0.35">
      <c r="B583" s="2121"/>
      <c r="C583" s="2121"/>
      <c r="D583" s="2103"/>
      <c r="E583" s="661" t="s">
        <v>497</v>
      </c>
      <c r="F583" s="633">
        <v>25</v>
      </c>
      <c r="G583" s="652">
        <v>195</v>
      </c>
      <c r="H583" s="663">
        <f t="shared" si="32"/>
        <v>4875</v>
      </c>
      <c r="I583" s="663">
        <v>4375</v>
      </c>
      <c r="J583" s="633"/>
      <c r="K583" s="633"/>
      <c r="L583" s="633"/>
      <c r="M583" s="633"/>
      <c r="N583" s="632" t="s">
        <v>48</v>
      </c>
      <c r="O583" s="651">
        <v>15</v>
      </c>
      <c r="P583" s="634">
        <v>1</v>
      </c>
      <c r="Q583" s="123">
        <v>2</v>
      </c>
      <c r="R583" s="123">
        <v>2</v>
      </c>
      <c r="S583" s="170">
        <v>2</v>
      </c>
      <c r="T583" s="123">
        <v>1</v>
      </c>
    </row>
    <row r="584" spans="2:20" s="72" customFormat="1" ht="18.75" customHeight="1" x14ac:dyDescent="0.35">
      <c r="B584" s="2130" t="s">
        <v>184</v>
      </c>
      <c r="C584" s="2130" t="s">
        <v>185</v>
      </c>
      <c r="D584" s="2130"/>
      <c r="E584" s="2086" t="s">
        <v>186</v>
      </c>
      <c r="F584" s="2086" t="s">
        <v>187</v>
      </c>
      <c r="G584" s="2136" t="s">
        <v>188</v>
      </c>
      <c r="H584" s="2137"/>
      <c r="I584" s="2140" t="s">
        <v>189</v>
      </c>
      <c r="J584" s="2135" t="s">
        <v>190</v>
      </c>
      <c r="K584" s="2135"/>
      <c r="L584" s="2135"/>
      <c r="M584" s="2135"/>
      <c r="N584" s="2130" t="s">
        <v>17</v>
      </c>
      <c r="O584" s="2130" t="s">
        <v>18</v>
      </c>
      <c r="P584" s="2130"/>
      <c r="Q584" s="2130"/>
      <c r="R584" s="2130"/>
      <c r="S584" s="2130"/>
      <c r="T584" s="2130"/>
    </row>
    <row r="585" spans="2:20" s="72" customFormat="1" ht="52.5" customHeight="1" x14ac:dyDescent="0.35">
      <c r="B585" s="2083"/>
      <c r="C585" s="2083"/>
      <c r="D585" s="2083"/>
      <c r="E585" s="2084"/>
      <c r="F585" s="2084"/>
      <c r="G585" s="2138"/>
      <c r="H585" s="2139"/>
      <c r="I585" s="2141"/>
      <c r="J585" s="610" t="s">
        <v>19</v>
      </c>
      <c r="K585" s="610" t="s">
        <v>20</v>
      </c>
      <c r="L585" s="610" t="s">
        <v>21</v>
      </c>
      <c r="M585" s="610" t="s">
        <v>22</v>
      </c>
      <c r="N585" s="2083"/>
      <c r="O585" s="2083"/>
      <c r="P585" s="2083"/>
      <c r="Q585" s="2083"/>
      <c r="R585" s="2083"/>
      <c r="S585" s="2083"/>
      <c r="T585" s="2083"/>
    </row>
    <row r="586" spans="2:20" s="72" customFormat="1" ht="156" customHeight="1" x14ac:dyDescent="0.35">
      <c r="B586" s="673" t="s">
        <v>521</v>
      </c>
      <c r="C586" s="2131" t="s">
        <v>522</v>
      </c>
      <c r="D586" s="2131"/>
      <c r="E586" s="674" t="s">
        <v>523</v>
      </c>
      <c r="F586" s="675" t="s">
        <v>524</v>
      </c>
      <c r="G586" s="2132"/>
      <c r="H586" s="2133"/>
      <c r="I586" s="632" t="s">
        <v>525</v>
      </c>
      <c r="J586" s="632"/>
      <c r="K586" s="632"/>
      <c r="L586" s="632"/>
      <c r="M586" s="675"/>
      <c r="N586" s="632" t="s">
        <v>48</v>
      </c>
      <c r="O586" s="2134"/>
      <c r="P586" s="2134"/>
      <c r="Q586" s="2134"/>
      <c r="R586" s="2134"/>
      <c r="S586" s="2134"/>
      <c r="T586" s="2134"/>
    </row>
    <row r="587" spans="2:20" s="72" customFormat="1" ht="27" customHeight="1" x14ac:dyDescent="0.4">
      <c r="B587" s="274"/>
      <c r="C587" s="676"/>
      <c r="D587" s="677">
        <f>SUM(D542:D583)</f>
        <v>3075325</v>
      </c>
      <c r="E587" s="676"/>
      <c r="F587" s="676"/>
      <c r="G587" s="676"/>
      <c r="H587" s="676"/>
      <c r="I587" s="676"/>
      <c r="J587" s="678"/>
      <c r="K587" s="678"/>
      <c r="L587" s="678"/>
      <c r="M587" s="678"/>
      <c r="N587" s="679"/>
      <c r="O587" s="678"/>
      <c r="P587" s="678"/>
      <c r="Q587" s="678"/>
      <c r="R587" s="678"/>
      <c r="S587" s="678"/>
      <c r="T587" s="680"/>
    </row>
    <row r="588" spans="2:20" s="72" customFormat="1" ht="52.5" customHeight="1" x14ac:dyDescent="0.35">
      <c r="B588" s="681" t="s">
        <v>194</v>
      </c>
      <c r="C588" s="682"/>
      <c r="D588" s="682"/>
      <c r="E588" s="682"/>
      <c r="F588" s="682"/>
      <c r="G588" s="682"/>
      <c r="H588" s="682"/>
      <c r="I588" s="683"/>
      <c r="J588" s="684"/>
      <c r="K588" s="685"/>
      <c r="L588" s="685"/>
      <c r="M588" s="686"/>
      <c r="N588" s="687"/>
      <c r="O588" s="684"/>
      <c r="P588" s="685"/>
      <c r="Q588" s="685"/>
      <c r="R588" s="685"/>
      <c r="S588" s="685"/>
      <c r="T588" s="686"/>
    </row>
    <row r="589" spans="2:20" s="72" customFormat="1" ht="33.75" customHeight="1" x14ac:dyDescent="0.35">
      <c r="B589" s="2083" t="s">
        <v>195</v>
      </c>
      <c r="C589" s="2083"/>
      <c r="D589" s="2084" t="s">
        <v>196</v>
      </c>
      <c r="E589" s="2088" t="s">
        <v>31</v>
      </c>
      <c r="F589" s="2088"/>
      <c r="G589" s="2088"/>
      <c r="H589" s="2088"/>
      <c r="I589" s="2088"/>
      <c r="J589" s="2135" t="s">
        <v>197</v>
      </c>
      <c r="K589" s="2135"/>
      <c r="L589" s="2135"/>
      <c r="M589" s="2135"/>
      <c r="N589" s="2083" t="s">
        <v>198</v>
      </c>
      <c r="O589" s="2135" t="s">
        <v>199</v>
      </c>
      <c r="P589" s="2135"/>
      <c r="Q589" s="2135"/>
      <c r="R589" s="2135"/>
      <c r="S589" s="2135"/>
      <c r="T589" s="2135"/>
    </row>
    <row r="590" spans="2:20" s="72" customFormat="1" ht="57.75" customHeight="1" x14ac:dyDescent="0.35">
      <c r="B590" s="2083"/>
      <c r="C590" s="2083"/>
      <c r="D590" s="2084"/>
      <c r="E590" s="610" t="s">
        <v>200</v>
      </c>
      <c r="F590" s="610" t="s">
        <v>36</v>
      </c>
      <c r="G590" s="610" t="s">
        <v>201</v>
      </c>
      <c r="H590" s="688" t="s">
        <v>526</v>
      </c>
      <c r="I590" s="610" t="s">
        <v>38</v>
      </c>
      <c r="J590" s="610" t="s">
        <v>19</v>
      </c>
      <c r="K590" s="610" t="s">
        <v>20</v>
      </c>
      <c r="L590" s="610" t="s">
        <v>21</v>
      </c>
      <c r="M590" s="610" t="s">
        <v>22</v>
      </c>
      <c r="N590" s="2083"/>
      <c r="O590" s="689" t="s">
        <v>40</v>
      </c>
      <c r="P590" s="689" t="s">
        <v>41</v>
      </c>
      <c r="Q590" s="689" t="s">
        <v>42</v>
      </c>
      <c r="R590" s="689" t="s">
        <v>43</v>
      </c>
      <c r="S590" s="689" t="s">
        <v>44</v>
      </c>
      <c r="T590" s="690" t="s">
        <v>45</v>
      </c>
    </row>
    <row r="591" spans="2:20" s="72" customFormat="1" ht="37.9" customHeight="1" x14ac:dyDescent="0.35">
      <c r="B591" s="2125" t="s">
        <v>527</v>
      </c>
      <c r="C591" s="2126"/>
      <c r="D591" s="2144">
        <f>SUM(H591:H592)</f>
        <v>37500</v>
      </c>
      <c r="E591" s="644" t="s">
        <v>515</v>
      </c>
      <c r="F591" s="691">
        <v>60</v>
      </c>
      <c r="G591" s="692">
        <v>250</v>
      </c>
      <c r="H591" s="693">
        <f>F591*G591</f>
        <v>15000</v>
      </c>
      <c r="I591" s="694">
        <v>18000</v>
      </c>
      <c r="J591" s="695"/>
      <c r="K591" s="694"/>
      <c r="L591" s="695"/>
      <c r="M591" s="695"/>
      <c r="N591" s="632" t="s">
        <v>48</v>
      </c>
      <c r="O591" s="651">
        <v>15</v>
      </c>
      <c r="P591" s="634">
        <v>1</v>
      </c>
      <c r="Q591" s="633">
        <v>3</v>
      </c>
      <c r="R591" s="633">
        <v>7</v>
      </c>
      <c r="S591" s="633">
        <v>1</v>
      </c>
      <c r="T591" s="671">
        <v>2</v>
      </c>
    </row>
    <row r="592" spans="2:20" s="72" customFormat="1" ht="86.25" customHeight="1" x14ac:dyDescent="0.35">
      <c r="B592" s="2142"/>
      <c r="C592" s="2143"/>
      <c r="D592" s="2145"/>
      <c r="E592" s="661" t="s">
        <v>497</v>
      </c>
      <c r="F592" s="696">
        <v>100</v>
      </c>
      <c r="G592" s="697">
        <v>225</v>
      </c>
      <c r="H592" s="693">
        <f t="shared" ref="H592:H655" si="33">F592*G592</f>
        <v>22500</v>
      </c>
      <c r="I592" s="698">
        <v>26250</v>
      </c>
      <c r="J592" s="699"/>
      <c r="K592" s="698"/>
      <c r="L592" s="699"/>
      <c r="M592" s="699"/>
      <c r="N592" s="632" t="s">
        <v>48</v>
      </c>
      <c r="O592" s="638">
        <v>15</v>
      </c>
      <c r="P592" s="634">
        <v>1</v>
      </c>
      <c r="Q592" s="123">
        <v>2</v>
      </c>
      <c r="R592" s="123">
        <v>2</v>
      </c>
      <c r="S592" s="123">
        <v>2</v>
      </c>
      <c r="T592" s="700">
        <v>1</v>
      </c>
    </row>
    <row r="593" spans="2:20" s="72" customFormat="1" ht="48" customHeight="1" x14ac:dyDescent="0.35">
      <c r="B593" s="2125" t="s">
        <v>528</v>
      </c>
      <c r="C593" s="2126"/>
      <c r="D593" s="2104">
        <f>SUM(H593:H594)</f>
        <v>9375</v>
      </c>
      <c r="E593" s="644" t="s">
        <v>529</v>
      </c>
      <c r="F593" s="633">
        <v>15</v>
      </c>
      <c r="G593" s="652">
        <v>250</v>
      </c>
      <c r="H593" s="693">
        <f t="shared" si="33"/>
        <v>3750</v>
      </c>
      <c r="I593" s="644">
        <v>3000</v>
      </c>
      <c r="J593" s="644"/>
      <c r="K593" s="644"/>
      <c r="L593" s="644"/>
      <c r="M593" s="701"/>
      <c r="N593" s="632" t="s">
        <v>48</v>
      </c>
      <c r="O593" s="638">
        <v>15</v>
      </c>
      <c r="P593" s="634">
        <v>1</v>
      </c>
      <c r="Q593" s="633">
        <v>3</v>
      </c>
      <c r="R593" s="633">
        <v>7</v>
      </c>
      <c r="S593" s="633">
        <v>1</v>
      </c>
      <c r="T593" s="671">
        <v>2</v>
      </c>
    </row>
    <row r="594" spans="2:20" s="72" customFormat="1" ht="67.5" customHeight="1" x14ac:dyDescent="0.35">
      <c r="B594" s="2127"/>
      <c r="C594" s="2128"/>
      <c r="D594" s="2146"/>
      <c r="E594" s="661" t="s">
        <v>497</v>
      </c>
      <c r="F594" s="631">
        <v>25</v>
      </c>
      <c r="G594" s="652">
        <v>225</v>
      </c>
      <c r="H594" s="693">
        <f t="shared" si="33"/>
        <v>5625</v>
      </c>
      <c r="I594" s="644">
        <v>4375</v>
      </c>
      <c r="J594" s="644"/>
      <c r="K594" s="644"/>
      <c r="L594" s="644"/>
      <c r="M594" s="701"/>
      <c r="N594" s="632" t="s">
        <v>48</v>
      </c>
      <c r="O594" s="638">
        <v>15</v>
      </c>
      <c r="P594" s="634">
        <v>1</v>
      </c>
      <c r="Q594" s="123">
        <v>2</v>
      </c>
      <c r="R594" s="123">
        <v>2</v>
      </c>
      <c r="S594" s="123">
        <v>2</v>
      </c>
      <c r="T594" s="700">
        <v>1</v>
      </c>
    </row>
    <row r="595" spans="2:20" s="72" customFormat="1" ht="36" customHeight="1" x14ac:dyDescent="0.35">
      <c r="B595" s="2125" t="s">
        <v>530</v>
      </c>
      <c r="C595" s="2126"/>
      <c r="D595" s="2147">
        <f>SUM(H595:H598)</f>
        <v>34500</v>
      </c>
      <c r="E595" s="644" t="s">
        <v>531</v>
      </c>
      <c r="F595" s="702">
        <v>3</v>
      </c>
      <c r="G595" s="703">
        <v>250</v>
      </c>
      <c r="H595" s="693">
        <f t="shared" si="33"/>
        <v>750</v>
      </c>
      <c r="I595" s="644">
        <v>600</v>
      </c>
      <c r="J595" s="704"/>
      <c r="K595" s="704"/>
      <c r="L595" s="704"/>
      <c r="M595" s="704"/>
      <c r="N595" s="632" t="s">
        <v>48</v>
      </c>
      <c r="O595" s="638">
        <v>15</v>
      </c>
      <c r="P595" s="634">
        <v>1</v>
      </c>
      <c r="Q595" s="633">
        <v>3</v>
      </c>
      <c r="R595" s="633">
        <v>7</v>
      </c>
      <c r="S595" s="633">
        <v>1</v>
      </c>
      <c r="T595" s="671">
        <v>2</v>
      </c>
    </row>
    <row r="596" spans="2:20" s="72" customFormat="1" ht="29.45" customHeight="1" thickBot="1" x14ac:dyDescent="0.4">
      <c r="B596" s="2142"/>
      <c r="C596" s="2143"/>
      <c r="D596" s="2148"/>
      <c r="E596" s="644" t="s">
        <v>500</v>
      </c>
      <c r="F596" s="702">
        <v>50</v>
      </c>
      <c r="G596" s="703">
        <v>225</v>
      </c>
      <c r="H596" s="693">
        <f t="shared" si="33"/>
        <v>11250</v>
      </c>
      <c r="I596" s="644"/>
      <c r="J596" s="704"/>
      <c r="K596" s="704"/>
      <c r="L596" s="704"/>
      <c r="M596" s="704"/>
      <c r="N596" s="632" t="s">
        <v>48</v>
      </c>
      <c r="O596" s="638">
        <v>15</v>
      </c>
      <c r="P596" s="634">
        <v>1</v>
      </c>
      <c r="Q596" s="123">
        <v>2</v>
      </c>
      <c r="R596" s="123">
        <v>2</v>
      </c>
      <c r="S596" s="123">
        <v>2</v>
      </c>
      <c r="T596" s="700">
        <v>1</v>
      </c>
    </row>
    <row r="597" spans="2:20" s="72" customFormat="1" ht="29.45" customHeight="1" thickTop="1" x14ac:dyDescent="0.35">
      <c r="B597" s="2142"/>
      <c r="C597" s="2143"/>
      <c r="D597" s="2148"/>
      <c r="E597" s="644" t="s">
        <v>532</v>
      </c>
      <c r="F597" s="702">
        <v>1</v>
      </c>
      <c r="G597" s="703"/>
      <c r="H597" s="693">
        <f t="shared" si="33"/>
        <v>0</v>
      </c>
      <c r="I597" s="644"/>
      <c r="J597" s="704"/>
      <c r="K597" s="704"/>
      <c r="L597" s="704"/>
      <c r="M597" s="704"/>
      <c r="N597" s="632" t="s">
        <v>48</v>
      </c>
      <c r="O597" s="638">
        <v>15</v>
      </c>
      <c r="P597" s="634">
        <v>1</v>
      </c>
      <c r="Q597" s="659">
        <v>2</v>
      </c>
      <c r="R597" s="659">
        <v>2</v>
      </c>
      <c r="S597" s="659">
        <v>5</v>
      </c>
      <c r="T597" s="659">
        <v>1</v>
      </c>
    </row>
    <row r="598" spans="2:20" s="72" customFormat="1" ht="29.45" customHeight="1" x14ac:dyDescent="0.35">
      <c r="B598" s="2142"/>
      <c r="C598" s="2143"/>
      <c r="D598" s="2148"/>
      <c r="E598" s="644" t="s">
        <v>58</v>
      </c>
      <c r="F598" s="702">
        <v>50</v>
      </c>
      <c r="G598" s="703">
        <v>450</v>
      </c>
      <c r="H598" s="693">
        <f t="shared" si="33"/>
        <v>22500</v>
      </c>
      <c r="I598" s="644"/>
      <c r="J598" s="704"/>
      <c r="K598" s="704"/>
      <c r="L598" s="704"/>
      <c r="M598" s="704"/>
      <c r="N598" s="632" t="s">
        <v>48</v>
      </c>
      <c r="O598" s="638">
        <v>15</v>
      </c>
      <c r="P598" s="634">
        <v>1</v>
      </c>
      <c r="Q598" s="651">
        <v>3</v>
      </c>
      <c r="R598" s="651">
        <v>1</v>
      </c>
      <c r="S598" s="651">
        <v>1</v>
      </c>
      <c r="T598" s="651">
        <v>1</v>
      </c>
    </row>
    <row r="599" spans="2:20" s="72" customFormat="1" ht="33" customHeight="1" x14ac:dyDescent="0.35">
      <c r="B599" s="2095" t="s">
        <v>533</v>
      </c>
      <c r="C599" s="2096"/>
      <c r="D599" s="2099">
        <f>SUM(H599:H600)</f>
        <v>9375</v>
      </c>
      <c r="E599" s="644" t="s">
        <v>529</v>
      </c>
      <c r="F599" s="633">
        <v>15</v>
      </c>
      <c r="G599" s="652">
        <v>250</v>
      </c>
      <c r="H599" s="693">
        <f t="shared" si="33"/>
        <v>3750</v>
      </c>
      <c r="I599" s="633">
        <v>3000</v>
      </c>
      <c r="J599" s="633"/>
      <c r="K599" s="633"/>
      <c r="L599" s="633"/>
      <c r="M599" s="631"/>
      <c r="N599" s="632" t="s">
        <v>48</v>
      </c>
      <c r="O599" s="638">
        <v>15</v>
      </c>
      <c r="P599" s="634">
        <v>1</v>
      </c>
      <c r="Q599" s="633">
        <v>3</v>
      </c>
      <c r="R599" s="633">
        <v>7</v>
      </c>
      <c r="S599" s="633">
        <v>1</v>
      </c>
      <c r="T599" s="671">
        <v>2</v>
      </c>
    </row>
    <row r="600" spans="2:20" s="72" customFormat="1" ht="90" customHeight="1" x14ac:dyDescent="0.35">
      <c r="B600" s="2101"/>
      <c r="C600" s="2102"/>
      <c r="D600" s="2103"/>
      <c r="E600" s="644" t="s">
        <v>534</v>
      </c>
      <c r="F600" s="631">
        <v>25</v>
      </c>
      <c r="G600" s="652">
        <v>225</v>
      </c>
      <c r="H600" s="693">
        <f t="shared" si="33"/>
        <v>5625</v>
      </c>
      <c r="I600" s="633">
        <v>4375</v>
      </c>
      <c r="J600" s="633"/>
      <c r="K600" s="633"/>
      <c r="L600" s="633"/>
      <c r="M600" s="631"/>
      <c r="N600" s="632" t="s">
        <v>48</v>
      </c>
      <c r="O600" s="638">
        <v>15</v>
      </c>
      <c r="P600" s="634">
        <v>1</v>
      </c>
      <c r="Q600" s="123">
        <v>2</v>
      </c>
      <c r="R600" s="123">
        <v>2</v>
      </c>
      <c r="S600" s="123">
        <v>2</v>
      </c>
      <c r="T600" s="700">
        <v>1</v>
      </c>
    </row>
    <row r="601" spans="2:20" s="72" customFormat="1" ht="53.45" customHeight="1" x14ac:dyDescent="0.35">
      <c r="B601" s="2095" t="s">
        <v>535</v>
      </c>
      <c r="C601" s="2096"/>
      <c r="D601" s="2099">
        <f>SUM(H601:H602)</f>
        <v>8625</v>
      </c>
      <c r="E601" s="644" t="s">
        <v>529</v>
      </c>
      <c r="F601" s="633">
        <v>15</v>
      </c>
      <c r="G601" s="652">
        <v>250</v>
      </c>
      <c r="H601" s="693">
        <f t="shared" si="33"/>
        <v>3750</v>
      </c>
      <c r="I601" s="633">
        <v>3000</v>
      </c>
      <c r="J601" s="633"/>
      <c r="K601" s="633"/>
      <c r="L601" s="633"/>
      <c r="M601" s="631"/>
      <c r="N601" s="632" t="s">
        <v>48</v>
      </c>
      <c r="O601" s="638">
        <v>15</v>
      </c>
      <c r="P601" s="634">
        <v>1</v>
      </c>
      <c r="Q601" s="633">
        <v>3</v>
      </c>
      <c r="R601" s="633">
        <v>7</v>
      </c>
      <c r="S601" s="633">
        <v>1</v>
      </c>
      <c r="T601" s="671">
        <v>2</v>
      </c>
    </row>
    <row r="602" spans="2:20" s="72" customFormat="1" ht="51" customHeight="1" x14ac:dyDescent="0.35">
      <c r="B602" s="2101"/>
      <c r="C602" s="2102"/>
      <c r="D602" s="2103"/>
      <c r="E602" s="644" t="s">
        <v>534</v>
      </c>
      <c r="F602" s="631">
        <v>25</v>
      </c>
      <c r="G602" s="652">
        <v>195</v>
      </c>
      <c r="H602" s="693">
        <f t="shared" si="33"/>
        <v>4875</v>
      </c>
      <c r="I602" s="633">
        <v>4375</v>
      </c>
      <c r="J602" s="633"/>
      <c r="K602" s="633"/>
      <c r="L602" s="633"/>
      <c r="M602" s="631"/>
      <c r="N602" s="632" t="s">
        <v>48</v>
      </c>
      <c r="O602" s="638">
        <v>15</v>
      </c>
      <c r="P602" s="634">
        <v>1</v>
      </c>
      <c r="Q602" s="123">
        <v>2</v>
      </c>
      <c r="R602" s="123">
        <v>2</v>
      </c>
      <c r="S602" s="123">
        <v>2</v>
      </c>
      <c r="T602" s="700">
        <v>1</v>
      </c>
    </row>
    <row r="603" spans="2:20" s="72" customFormat="1" ht="67.900000000000006" customHeight="1" x14ac:dyDescent="0.35">
      <c r="B603" s="2095" t="s">
        <v>536</v>
      </c>
      <c r="C603" s="2096"/>
      <c r="D603" s="2099">
        <f>SUM(H603:H604)</f>
        <v>9375</v>
      </c>
      <c r="E603" s="644" t="s">
        <v>529</v>
      </c>
      <c r="F603" s="633">
        <v>15</v>
      </c>
      <c r="G603" s="652">
        <v>250</v>
      </c>
      <c r="H603" s="693">
        <f t="shared" si="33"/>
        <v>3750</v>
      </c>
      <c r="I603" s="633">
        <v>3000</v>
      </c>
      <c r="J603" s="633" t="s">
        <v>537</v>
      </c>
      <c r="K603" s="633"/>
      <c r="L603" s="633"/>
      <c r="M603" s="631"/>
      <c r="N603" s="632" t="s">
        <v>48</v>
      </c>
      <c r="O603" s="638">
        <v>15</v>
      </c>
      <c r="P603" s="634">
        <v>1</v>
      </c>
      <c r="Q603" s="633">
        <v>3</v>
      </c>
      <c r="R603" s="633">
        <v>7</v>
      </c>
      <c r="S603" s="633">
        <v>1</v>
      </c>
      <c r="T603" s="671">
        <v>2</v>
      </c>
    </row>
    <row r="604" spans="2:20" s="72" customFormat="1" ht="103.15" customHeight="1" x14ac:dyDescent="0.35">
      <c r="B604" s="2101"/>
      <c r="C604" s="2102"/>
      <c r="D604" s="2103"/>
      <c r="E604" s="644" t="s">
        <v>534</v>
      </c>
      <c r="F604" s="631">
        <v>25</v>
      </c>
      <c r="G604" s="652">
        <v>225</v>
      </c>
      <c r="H604" s="693">
        <f t="shared" si="33"/>
        <v>5625</v>
      </c>
      <c r="I604" s="633">
        <v>4375</v>
      </c>
      <c r="J604" s="633"/>
      <c r="K604" s="633"/>
      <c r="L604" s="633"/>
      <c r="M604" s="631"/>
      <c r="N604" s="632" t="s">
        <v>48</v>
      </c>
      <c r="O604" s="638">
        <v>15</v>
      </c>
      <c r="P604" s="634">
        <v>1</v>
      </c>
      <c r="Q604" s="123">
        <v>2</v>
      </c>
      <c r="R604" s="123">
        <v>2</v>
      </c>
      <c r="S604" s="123">
        <v>2</v>
      </c>
      <c r="T604" s="700">
        <v>1</v>
      </c>
    </row>
    <row r="605" spans="2:20" s="72" customFormat="1" ht="61.15" customHeight="1" x14ac:dyDescent="0.35">
      <c r="B605" s="2095" t="s">
        <v>538</v>
      </c>
      <c r="C605" s="2096"/>
      <c r="D605" s="2099">
        <f>SUM(H605:H606)</f>
        <v>9375</v>
      </c>
      <c r="E605" s="644" t="s">
        <v>529</v>
      </c>
      <c r="F605" s="633">
        <v>15</v>
      </c>
      <c r="G605" s="652">
        <v>250</v>
      </c>
      <c r="H605" s="693">
        <f t="shared" si="33"/>
        <v>3750</v>
      </c>
      <c r="I605" s="633">
        <v>3000</v>
      </c>
      <c r="J605" s="633"/>
      <c r="K605" s="633"/>
      <c r="L605" s="633"/>
      <c r="M605" s="631"/>
      <c r="N605" s="632" t="s">
        <v>48</v>
      </c>
      <c r="O605" s="638">
        <v>15</v>
      </c>
      <c r="P605" s="634">
        <v>1</v>
      </c>
      <c r="Q605" s="633">
        <v>3</v>
      </c>
      <c r="R605" s="633">
        <v>7</v>
      </c>
      <c r="S605" s="633">
        <v>1</v>
      </c>
      <c r="T605" s="671">
        <v>2</v>
      </c>
    </row>
    <row r="606" spans="2:20" s="72" customFormat="1" ht="42.6" customHeight="1" x14ac:dyDescent="0.35">
      <c r="B606" s="2101"/>
      <c r="C606" s="2102"/>
      <c r="D606" s="2103"/>
      <c r="E606" s="644" t="s">
        <v>534</v>
      </c>
      <c r="F606" s="631">
        <v>25</v>
      </c>
      <c r="G606" s="652">
        <v>225</v>
      </c>
      <c r="H606" s="693">
        <f t="shared" si="33"/>
        <v>5625</v>
      </c>
      <c r="I606" s="633">
        <v>4375</v>
      </c>
      <c r="J606" s="633"/>
      <c r="K606" s="633"/>
      <c r="L606" s="633"/>
      <c r="M606" s="631"/>
      <c r="N606" s="632" t="s">
        <v>48</v>
      </c>
      <c r="O606" s="638">
        <v>15</v>
      </c>
      <c r="P606" s="634">
        <v>1</v>
      </c>
      <c r="Q606" s="123">
        <v>2</v>
      </c>
      <c r="R606" s="123">
        <v>2</v>
      </c>
      <c r="S606" s="123">
        <v>2</v>
      </c>
      <c r="T606" s="700">
        <v>1</v>
      </c>
    </row>
    <row r="607" spans="2:20" s="72" customFormat="1" ht="54.6" customHeight="1" x14ac:dyDescent="0.35">
      <c r="B607" s="2095" t="s">
        <v>539</v>
      </c>
      <c r="C607" s="2096"/>
      <c r="D607" s="2099">
        <f>SUM(H607:H608)</f>
        <v>9375</v>
      </c>
      <c r="E607" s="644" t="s">
        <v>529</v>
      </c>
      <c r="F607" s="633">
        <v>15</v>
      </c>
      <c r="G607" s="652">
        <v>250</v>
      </c>
      <c r="H607" s="693">
        <f t="shared" si="33"/>
        <v>3750</v>
      </c>
      <c r="I607" s="633">
        <v>3000</v>
      </c>
      <c r="J607" s="633"/>
      <c r="K607" s="633"/>
      <c r="L607" s="633"/>
      <c r="M607" s="631"/>
      <c r="N607" s="632" t="s">
        <v>48</v>
      </c>
      <c r="O607" s="638">
        <v>15</v>
      </c>
      <c r="P607" s="634">
        <v>1</v>
      </c>
      <c r="Q607" s="633">
        <v>3</v>
      </c>
      <c r="R607" s="633">
        <v>7</v>
      </c>
      <c r="S607" s="633">
        <v>1</v>
      </c>
      <c r="T607" s="671">
        <v>2</v>
      </c>
    </row>
    <row r="608" spans="2:20" s="72" customFormat="1" ht="53.45" customHeight="1" x14ac:dyDescent="0.35">
      <c r="B608" s="2101"/>
      <c r="C608" s="2102"/>
      <c r="D608" s="2103"/>
      <c r="E608" s="644" t="s">
        <v>534</v>
      </c>
      <c r="F608" s="631">
        <v>25</v>
      </c>
      <c r="G608" s="652">
        <v>225</v>
      </c>
      <c r="H608" s="693">
        <f t="shared" si="33"/>
        <v>5625</v>
      </c>
      <c r="I608" s="633">
        <v>4375</v>
      </c>
      <c r="J608" s="633"/>
      <c r="K608" s="633"/>
      <c r="L608" s="633"/>
      <c r="M608" s="631"/>
      <c r="N608" s="632" t="s">
        <v>48</v>
      </c>
      <c r="O608" s="638">
        <v>15</v>
      </c>
      <c r="P608" s="634">
        <v>1</v>
      </c>
      <c r="Q608" s="123">
        <v>2</v>
      </c>
      <c r="R608" s="123">
        <v>2</v>
      </c>
      <c r="S608" s="123">
        <v>2</v>
      </c>
      <c r="T608" s="700">
        <v>1</v>
      </c>
    </row>
    <row r="609" spans="2:20" s="72" customFormat="1" ht="51.6" customHeight="1" x14ac:dyDescent="0.35">
      <c r="B609" s="2095" t="s">
        <v>540</v>
      </c>
      <c r="C609" s="2096"/>
      <c r="D609" s="2099">
        <f>SUM(H609:H610)</f>
        <v>9375</v>
      </c>
      <c r="E609" s="644" t="s">
        <v>529</v>
      </c>
      <c r="F609" s="633">
        <v>15</v>
      </c>
      <c r="G609" s="652">
        <v>250</v>
      </c>
      <c r="H609" s="693">
        <f t="shared" si="33"/>
        <v>3750</v>
      </c>
      <c r="I609" s="633">
        <v>3000</v>
      </c>
      <c r="J609" s="633"/>
      <c r="K609" s="633"/>
      <c r="L609" s="633"/>
      <c r="M609" s="631"/>
      <c r="N609" s="632" t="s">
        <v>48</v>
      </c>
      <c r="O609" s="638">
        <v>15</v>
      </c>
      <c r="P609" s="634">
        <v>1</v>
      </c>
      <c r="Q609" s="633">
        <v>3</v>
      </c>
      <c r="R609" s="633">
        <v>7</v>
      </c>
      <c r="S609" s="633">
        <v>1</v>
      </c>
      <c r="T609" s="671">
        <v>2</v>
      </c>
    </row>
    <row r="610" spans="2:20" s="72" customFormat="1" ht="58.15" customHeight="1" x14ac:dyDescent="0.35">
      <c r="B610" s="2101"/>
      <c r="C610" s="2102"/>
      <c r="D610" s="2103"/>
      <c r="E610" s="661" t="s">
        <v>497</v>
      </c>
      <c r="F610" s="631">
        <v>25</v>
      </c>
      <c r="G610" s="652">
        <v>225</v>
      </c>
      <c r="H610" s="693">
        <f t="shared" si="33"/>
        <v>5625</v>
      </c>
      <c r="I610" s="633">
        <v>4375</v>
      </c>
      <c r="J610" s="633"/>
      <c r="K610" s="633"/>
      <c r="L610" s="633"/>
      <c r="M610" s="631"/>
      <c r="N610" s="632" t="s">
        <v>48</v>
      </c>
      <c r="O610" s="638">
        <v>15</v>
      </c>
      <c r="P610" s="634">
        <v>1</v>
      </c>
      <c r="Q610" s="123">
        <v>2</v>
      </c>
      <c r="R610" s="123">
        <v>2</v>
      </c>
      <c r="S610" s="123">
        <v>2</v>
      </c>
      <c r="T610" s="700">
        <v>1</v>
      </c>
    </row>
    <row r="611" spans="2:20" s="72" customFormat="1" ht="50.45" customHeight="1" x14ac:dyDescent="0.35">
      <c r="B611" s="2095" t="s">
        <v>541</v>
      </c>
      <c r="C611" s="2096"/>
      <c r="D611" s="2099">
        <f>SUM(H611:H612)</f>
        <v>9375</v>
      </c>
      <c r="E611" s="644" t="s">
        <v>529</v>
      </c>
      <c r="F611" s="633">
        <v>15</v>
      </c>
      <c r="G611" s="652">
        <v>250</v>
      </c>
      <c r="H611" s="693">
        <f t="shared" si="33"/>
        <v>3750</v>
      </c>
      <c r="I611" s="633">
        <v>3000</v>
      </c>
      <c r="J611" s="633"/>
      <c r="K611" s="633"/>
      <c r="L611" s="633"/>
      <c r="M611" s="631"/>
      <c r="N611" s="632" t="s">
        <v>48</v>
      </c>
      <c r="O611" s="638">
        <v>15</v>
      </c>
      <c r="P611" s="634">
        <v>1</v>
      </c>
      <c r="Q611" s="633">
        <v>3</v>
      </c>
      <c r="R611" s="633">
        <v>7</v>
      </c>
      <c r="S611" s="633">
        <v>1</v>
      </c>
      <c r="T611" s="671">
        <v>2</v>
      </c>
    </row>
    <row r="612" spans="2:20" s="72" customFormat="1" ht="87" customHeight="1" x14ac:dyDescent="0.35">
      <c r="B612" s="2101"/>
      <c r="C612" s="2102"/>
      <c r="D612" s="2103"/>
      <c r="E612" s="661" t="s">
        <v>497</v>
      </c>
      <c r="F612" s="631">
        <v>25</v>
      </c>
      <c r="G612" s="652">
        <v>225</v>
      </c>
      <c r="H612" s="693">
        <f t="shared" si="33"/>
        <v>5625</v>
      </c>
      <c r="I612" s="633">
        <v>4375</v>
      </c>
      <c r="J612" s="633"/>
      <c r="K612" s="633"/>
      <c r="L612" s="633"/>
      <c r="M612" s="631"/>
      <c r="N612" s="632" t="s">
        <v>48</v>
      </c>
      <c r="O612" s="638">
        <v>15</v>
      </c>
      <c r="P612" s="634">
        <v>1</v>
      </c>
      <c r="Q612" s="123">
        <v>2</v>
      </c>
      <c r="R612" s="123">
        <v>2</v>
      </c>
      <c r="S612" s="123">
        <v>2</v>
      </c>
      <c r="T612" s="700">
        <v>1</v>
      </c>
    </row>
    <row r="613" spans="2:20" s="72" customFormat="1" ht="58.5" customHeight="1" x14ac:dyDescent="0.35">
      <c r="B613" s="2151" t="s">
        <v>542</v>
      </c>
      <c r="C613" s="2152"/>
      <c r="D613" s="2157">
        <f>SUM(H613:H614)</f>
        <v>15000</v>
      </c>
      <c r="E613" s="661" t="s">
        <v>531</v>
      </c>
      <c r="F613" s="705">
        <v>24</v>
      </c>
      <c r="G613" s="652">
        <v>250</v>
      </c>
      <c r="H613" s="693">
        <f t="shared" si="33"/>
        <v>6000</v>
      </c>
      <c r="I613" s="706">
        <f>H613*F613</f>
        <v>144000</v>
      </c>
      <c r="J613" s="633"/>
      <c r="K613" s="631"/>
      <c r="L613" s="633"/>
      <c r="M613" s="705"/>
      <c r="N613" s="632" t="s">
        <v>48</v>
      </c>
      <c r="O613" s="638">
        <v>15</v>
      </c>
      <c r="P613" s="634">
        <v>1</v>
      </c>
      <c r="Q613" s="633">
        <v>3</v>
      </c>
      <c r="R613" s="633">
        <v>7</v>
      </c>
      <c r="S613" s="633">
        <v>1</v>
      </c>
      <c r="T613" s="671">
        <v>2</v>
      </c>
    </row>
    <row r="614" spans="2:20" s="72" customFormat="1" ht="105.75" customHeight="1" x14ac:dyDescent="0.35">
      <c r="B614" s="2153"/>
      <c r="C614" s="2154"/>
      <c r="D614" s="2158"/>
      <c r="E614" s="661" t="s">
        <v>497</v>
      </c>
      <c r="F614" s="705">
        <v>40</v>
      </c>
      <c r="G614" s="652">
        <v>225</v>
      </c>
      <c r="H614" s="693">
        <f t="shared" si="33"/>
        <v>9000</v>
      </c>
      <c r="I614" s="706">
        <f>H614*F614</f>
        <v>360000</v>
      </c>
      <c r="J614" s="633"/>
      <c r="K614" s="631"/>
      <c r="L614" s="633"/>
      <c r="M614" s="633"/>
      <c r="N614" s="632" t="s">
        <v>48</v>
      </c>
      <c r="O614" s="638">
        <v>15</v>
      </c>
      <c r="P614" s="634">
        <v>1</v>
      </c>
      <c r="Q614" s="123">
        <v>2</v>
      </c>
      <c r="R614" s="123">
        <v>2</v>
      </c>
      <c r="S614" s="123">
        <v>2</v>
      </c>
      <c r="T614" s="700">
        <v>1</v>
      </c>
    </row>
    <row r="615" spans="2:20" s="72" customFormat="1" ht="75.75" customHeight="1" x14ac:dyDescent="0.35">
      <c r="B615" s="2121" t="s">
        <v>543</v>
      </c>
      <c r="C615" s="2121"/>
      <c r="D615" s="2124">
        <f>SUM(H615:H616)</f>
        <v>9375</v>
      </c>
      <c r="E615" s="644" t="s">
        <v>529</v>
      </c>
      <c r="F615" s="633">
        <v>15</v>
      </c>
      <c r="G615" s="652">
        <v>250</v>
      </c>
      <c r="H615" s="693">
        <f t="shared" si="33"/>
        <v>3750</v>
      </c>
      <c r="I615" s="663" t="s">
        <v>544</v>
      </c>
      <c r="J615" s="633"/>
      <c r="K615" s="633"/>
      <c r="L615" s="633"/>
      <c r="M615" s="633"/>
      <c r="N615" s="632" t="s">
        <v>48</v>
      </c>
      <c r="O615" s="638">
        <v>15</v>
      </c>
      <c r="P615" s="634">
        <v>1</v>
      </c>
      <c r="Q615" s="633">
        <v>3</v>
      </c>
      <c r="R615" s="633">
        <v>7</v>
      </c>
      <c r="S615" s="633">
        <v>1</v>
      </c>
      <c r="T615" s="671">
        <v>2</v>
      </c>
    </row>
    <row r="616" spans="2:20" s="72" customFormat="1" ht="59.45" customHeight="1" x14ac:dyDescent="0.35">
      <c r="B616" s="2121"/>
      <c r="C616" s="2121"/>
      <c r="D616" s="2124"/>
      <c r="E616" s="661" t="s">
        <v>497</v>
      </c>
      <c r="F616" s="633">
        <v>25</v>
      </c>
      <c r="G616" s="652">
        <v>225</v>
      </c>
      <c r="H616" s="693">
        <f t="shared" si="33"/>
        <v>5625</v>
      </c>
      <c r="I616" s="637" t="s">
        <v>545</v>
      </c>
      <c r="J616" s="633"/>
      <c r="K616" s="633"/>
      <c r="L616" s="633"/>
      <c r="M616" s="633"/>
      <c r="N616" s="632" t="s">
        <v>48</v>
      </c>
      <c r="O616" s="638">
        <v>15</v>
      </c>
      <c r="P616" s="634">
        <v>1</v>
      </c>
      <c r="Q616" s="123">
        <v>2</v>
      </c>
      <c r="R616" s="123">
        <v>2</v>
      </c>
      <c r="S616" s="123">
        <v>2</v>
      </c>
      <c r="T616" s="700">
        <v>1</v>
      </c>
    </row>
    <row r="617" spans="2:20" s="72" customFormat="1" ht="46.15" customHeight="1" x14ac:dyDescent="0.35">
      <c r="B617" s="2106" t="s">
        <v>546</v>
      </c>
      <c r="C617" s="2106"/>
      <c r="D617" s="2107">
        <f>SUM(H617:H618)</f>
        <v>9375</v>
      </c>
      <c r="E617" s="644" t="s">
        <v>490</v>
      </c>
      <c r="F617" s="244">
        <v>15</v>
      </c>
      <c r="G617" s="652">
        <v>250</v>
      </c>
      <c r="H617" s="693">
        <f t="shared" si="33"/>
        <v>3750</v>
      </c>
      <c r="I617" s="637">
        <f>H617*F617</f>
        <v>56250</v>
      </c>
      <c r="J617" s="633"/>
      <c r="K617" s="633"/>
      <c r="L617" s="633"/>
      <c r="M617" s="633"/>
      <c r="N617" s="632" t="s">
        <v>48</v>
      </c>
      <c r="O617" s="638">
        <v>15</v>
      </c>
      <c r="P617" s="634">
        <v>1</v>
      </c>
      <c r="Q617" s="633">
        <v>3</v>
      </c>
      <c r="R617" s="633">
        <v>7</v>
      </c>
      <c r="S617" s="633">
        <v>1</v>
      </c>
      <c r="T617" s="671">
        <v>2</v>
      </c>
    </row>
    <row r="618" spans="2:20" s="72" customFormat="1" ht="62.25" customHeight="1" x14ac:dyDescent="0.35">
      <c r="B618" s="2106"/>
      <c r="C618" s="2106"/>
      <c r="D618" s="2107"/>
      <c r="E618" s="661" t="s">
        <v>497</v>
      </c>
      <c r="F618" s="244">
        <v>25</v>
      </c>
      <c r="G618" s="652">
        <v>225</v>
      </c>
      <c r="H618" s="693">
        <f t="shared" si="33"/>
        <v>5625</v>
      </c>
      <c r="I618" s="637">
        <f>H618*F618</f>
        <v>140625</v>
      </c>
      <c r="J618" s="633"/>
      <c r="K618" s="633"/>
      <c r="L618" s="633"/>
      <c r="M618" s="633"/>
      <c r="N618" s="632" t="s">
        <v>48</v>
      </c>
      <c r="O618" s="638">
        <v>15</v>
      </c>
      <c r="P618" s="634">
        <v>1</v>
      </c>
      <c r="Q618" s="123">
        <v>2</v>
      </c>
      <c r="R618" s="123">
        <v>2</v>
      </c>
      <c r="S618" s="123">
        <v>2</v>
      </c>
      <c r="T618" s="700">
        <v>1</v>
      </c>
    </row>
    <row r="619" spans="2:20" s="72" customFormat="1" ht="67.150000000000006" customHeight="1" x14ac:dyDescent="0.35">
      <c r="B619" s="2106" t="s">
        <v>547</v>
      </c>
      <c r="C619" s="2106"/>
      <c r="D619" s="2099">
        <f>SUM(H619:H620)</f>
        <v>13875</v>
      </c>
      <c r="E619" s="644" t="s">
        <v>490</v>
      </c>
      <c r="F619" s="633">
        <v>15</v>
      </c>
      <c r="G619" s="652">
        <v>250</v>
      </c>
      <c r="H619" s="693">
        <f t="shared" si="33"/>
        <v>3750</v>
      </c>
      <c r="I619" s="706">
        <v>9000</v>
      </c>
      <c r="J619" s="633"/>
      <c r="K619" s="633"/>
      <c r="L619" s="633"/>
      <c r="M619" s="633"/>
      <c r="N619" s="632" t="s">
        <v>48</v>
      </c>
      <c r="O619" s="638">
        <v>15</v>
      </c>
      <c r="P619" s="634">
        <v>1</v>
      </c>
      <c r="Q619" s="633">
        <v>3</v>
      </c>
      <c r="R619" s="633">
        <v>7</v>
      </c>
      <c r="S619" s="633">
        <v>1</v>
      </c>
      <c r="T619" s="671">
        <v>2</v>
      </c>
    </row>
    <row r="620" spans="2:20" s="72" customFormat="1" ht="114" customHeight="1" x14ac:dyDescent="0.35">
      <c r="B620" s="2106"/>
      <c r="C620" s="2106"/>
      <c r="D620" s="2103"/>
      <c r="E620" s="661" t="s">
        <v>497</v>
      </c>
      <c r="F620" s="633">
        <v>45</v>
      </c>
      <c r="G620" s="652">
        <v>225</v>
      </c>
      <c r="H620" s="693">
        <f t="shared" si="33"/>
        <v>10125</v>
      </c>
      <c r="I620" s="706">
        <f t="shared" ref="I620:I632" si="34">H620*F620</f>
        <v>455625</v>
      </c>
      <c r="J620" s="633"/>
      <c r="K620" s="633"/>
      <c r="L620" s="633"/>
      <c r="M620" s="633"/>
      <c r="N620" s="632" t="s">
        <v>48</v>
      </c>
      <c r="O620" s="638">
        <v>15</v>
      </c>
      <c r="P620" s="634">
        <v>1</v>
      </c>
      <c r="Q620" s="123">
        <v>2</v>
      </c>
      <c r="R620" s="123">
        <v>2</v>
      </c>
      <c r="S620" s="123">
        <v>2</v>
      </c>
      <c r="T620" s="700">
        <v>1</v>
      </c>
    </row>
    <row r="621" spans="2:20" s="72" customFormat="1" ht="65.45" customHeight="1" x14ac:dyDescent="0.35">
      <c r="B621" s="2149" t="s">
        <v>548</v>
      </c>
      <c r="C621" s="2149"/>
      <c r="D621" s="2159">
        <f>SUM(H621:H622)</f>
        <v>18750</v>
      </c>
      <c r="E621" s="644" t="s">
        <v>490</v>
      </c>
      <c r="F621" s="244">
        <v>30</v>
      </c>
      <c r="G621" s="652">
        <v>250</v>
      </c>
      <c r="H621" s="693">
        <f t="shared" si="33"/>
        <v>7500</v>
      </c>
      <c r="I621" s="706">
        <f t="shared" si="34"/>
        <v>225000</v>
      </c>
      <c r="J621" s="705"/>
      <c r="K621" s="633"/>
      <c r="L621" s="633"/>
      <c r="M621" s="707"/>
      <c r="N621" s="632" t="s">
        <v>48</v>
      </c>
      <c r="O621" s="638">
        <v>15</v>
      </c>
      <c r="P621" s="634">
        <v>1</v>
      </c>
      <c r="Q621" s="633">
        <v>3</v>
      </c>
      <c r="R621" s="633">
        <v>7</v>
      </c>
      <c r="S621" s="633">
        <v>1</v>
      </c>
      <c r="T621" s="671">
        <v>2</v>
      </c>
    </row>
    <row r="622" spans="2:20" s="72" customFormat="1" ht="51.6" customHeight="1" x14ac:dyDescent="0.35">
      <c r="B622" s="2149"/>
      <c r="C622" s="2149"/>
      <c r="D622" s="2159"/>
      <c r="E622" s="661" t="s">
        <v>497</v>
      </c>
      <c r="F622" s="244">
        <v>50</v>
      </c>
      <c r="G622" s="652">
        <v>225</v>
      </c>
      <c r="H622" s="693">
        <f t="shared" si="33"/>
        <v>11250</v>
      </c>
      <c r="I622" s="706">
        <f t="shared" si="34"/>
        <v>562500</v>
      </c>
      <c r="J622" s="705"/>
      <c r="K622" s="633"/>
      <c r="L622" s="633"/>
      <c r="M622" s="707"/>
      <c r="N622" s="632" t="s">
        <v>48</v>
      </c>
      <c r="O622" s="638">
        <v>15</v>
      </c>
      <c r="P622" s="634">
        <v>1</v>
      </c>
      <c r="Q622" s="123">
        <v>2</v>
      </c>
      <c r="R622" s="123">
        <v>2</v>
      </c>
      <c r="S622" s="123">
        <v>2</v>
      </c>
      <c r="T622" s="700">
        <v>1</v>
      </c>
    </row>
    <row r="623" spans="2:20" s="72" customFormat="1" ht="54" customHeight="1" x14ac:dyDescent="0.35">
      <c r="B623" s="2149" t="s">
        <v>549</v>
      </c>
      <c r="C623" s="2149"/>
      <c r="D623" s="2150">
        <f>SUM(H623:H624)</f>
        <v>9375</v>
      </c>
      <c r="E623" s="644" t="s">
        <v>490</v>
      </c>
      <c r="F623" s="244">
        <v>15</v>
      </c>
      <c r="G623" s="652">
        <v>250</v>
      </c>
      <c r="H623" s="693">
        <f t="shared" si="33"/>
        <v>3750</v>
      </c>
      <c r="I623" s="706">
        <f t="shared" si="34"/>
        <v>56250</v>
      </c>
      <c r="J623" s="705"/>
      <c r="K623" s="633"/>
      <c r="L623" s="633"/>
      <c r="M623" s="705"/>
      <c r="N623" s="632" t="s">
        <v>48</v>
      </c>
      <c r="O623" s="638">
        <v>15</v>
      </c>
      <c r="P623" s="634">
        <v>1</v>
      </c>
      <c r="Q623" s="633">
        <v>3</v>
      </c>
      <c r="R623" s="633">
        <v>7</v>
      </c>
      <c r="S623" s="633">
        <v>1</v>
      </c>
      <c r="T623" s="671">
        <v>2</v>
      </c>
    </row>
    <row r="624" spans="2:20" s="72" customFormat="1" ht="58.9" customHeight="1" x14ac:dyDescent="0.35">
      <c r="B624" s="2149"/>
      <c r="C624" s="2149"/>
      <c r="D624" s="2150"/>
      <c r="E624" s="661" t="s">
        <v>497</v>
      </c>
      <c r="F624" s="244">
        <v>25</v>
      </c>
      <c r="G624" s="652">
        <v>225</v>
      </c>
      <c r="H624" s="693">
        <f t="shared" si="33"/>
        <v>5625</v>
      </c>
      <c r="I624" s="706">
        <f t="shared" si="34"/>
        <v>140625</v>
      </c>
      <c r="J624" s="705"/>
      <c r="K624" s="633"/>
      <c r="L624" s="633"/>
      <c r="M624" s="705"/>
      <c r="N624" s="632" t="s">
        <v>48</v>
      </c>
      <c r="O624" s="638">
        <v>15</v>
      </c>
      <c r="P624" s="634">
        <v>1</v>
      </c>
      <c r="Q624" s="123">
        <v>2</v>
      </c>
      <c r="R624" s="123">
        <v>2</v>
      </c>
      <c r="S624" s="123">
        <v>2</v>
      </c>
      <c r="T624" s="700">
        <v>1</v>
      </c>
    </row>
    <row r="625" spans="2:21" s="72" customFormat="1" ht="65.45" customHeight="1" x14ac:dyDescent="0.35">
      <c r="B625" s="2106" t="s">
        <v>550</v>
      </c>
      <c r="C625" s="2106"/>
      <c r="D625" s="2099">
        <f>SUM(H625:H626)</f>
        <v>18750</v>
      </c>
      <c r="E625" s="708" t="s">
        <v>551</v>
      </c>
      <c r="F625" s="633">
        <v>30</v>
      </c>
      <c r="G625" s="652">
        <v>250</v>
      </c>
      <c r="H625" s="693">
        <f t="shared" si="33"/>
        <v>7500</v>
      </c>
      <c r="I625" s="633">
        <f t="shared" si="34"/>
        <v>225000</v>
      </c>
      <c r="J625" s="633"/>
      <c r="K625" s="633"/>
      <c r="L625" s="652"/>
      <c r="M625" s="652"/>
      <c r="N625" s="632" t="s">
        <v>48</v>
      </c>
      <c r="O625" s="638">
        <v>15</v>
      </c>
      <c r="P625" s="634">
        <v>1</v>
      </c>
      <c r="Q625" s="633">
        <v>3</v>
      </c>
      <c r="R625" s="633">
        <v>7</v>
      </c>
      <c r="S625" s="633">
        <v>1</v>
      </c>
      <c r="T625" s="671">
        <v>2</v>
      </c>
    </row>
    <row r="626" spans="2:21" s="72" customFormat="1" ht="66" customHeight="1" x14ac:dyDescent="0.35">
      <c r="B626" s="2106"/>
      <c r="C626" s="2106"/>
      <c r="D626" s="2100"/>
      <c r="E626" s="661" t="s">
        <v>497</v>
      </c>
      <c r="F626" s="633">
        <v>50</v>
      </c>
      <c r="G626" s="652">
        <v>225</v>
      </c>
      <c r="H626" s="693">
        <f t="shared" si="33"/>
        <v>11250</v>
      </c>
      <c r="I626" s="633">
        <f t="shared" si="34"/>
        <v>562500</v>
      </c>
      <c r="J626" s="633"/>
      <c r="K626" s="633"/>
      <c r="L626" s="652"/>
      <c r="M626" s="652"/>
      <c r="N626" s="632" t="s">
        <v>48</v>
      </c>
      <c r="O626" s="638">
        <v>15</v>
      </c>
      <c r="P626" s="634">
        <v>1</v>
      </c>
      <c r="Q626" s="123">
        <v>2</v>
      </c>
      <c r="R626" s="123">
        <v>2</v>
      </c>
      <c r="S626" s="123">
        <v>2</v>
      </c>
      <c r="T626" s="700">
        <v>1</v>
      </c>
    </row>
    <row r="627" spans="2:21" s="72" customFormat="1" ht="45.6" customHeight="1" x14ac:dyDescent="0.35">
      <c r="B627" s="2106" t="s">
        <v>552</v>
      </c>
      <c r="C627" s="2106"/>
      <c r="D627" s="2099">
        <f>SUM(H627:H628)</f>
        <v>10500</v>
      </c>
      <c r="E627" s="644" t="s">
        <v>490</v>
      </c>
      <c r="F627" s="244">
        <v>15</v>
      </c>
      <c r="G627" s="652">
        <v>250</v>
      </c>
      <c r="H627" s="693">
        <f t="shared" si="33"/>
        <v>3750</v>
      </c>
      <c r="I627" s="709">
        <f t="shared" si="34"/>
        <v>56250</v>
      </c>
      <c r="J627" s="705"/>
      <c r="K627" s="633"/>
      <c r="L627" s="633"/>
      <c r="M627" s="705"/>
      <c r="N627" s="632" t="s">
        <v>48</v>
      </c>
      <c r="O627" s="638">
        <v>15</v>
      </c>
      <c r="P627" s="634">
        <v>1</v>
      </c>
      <c r="Q627" s="633">
        <v>3</v>
      </c>
      <c r="R627" s="633">
        <v>7</v>
      </c>
      <c r="S627" s="633">
        <v>1</v>
      </c>
      <c r="T627" s="671">
        <v>2</v>
      </c>
    </row>
    <row r="628" spans="2:21" s="72" customFormat="1" ht="53.25" customHeight="1" x14ac:dyDescent="0.35">
      <c r="B628" s="2106"/>
      <c r="C628" s="2106"/>
      <c r="D628" s="2103"/>
      <c r="E628" s="644" t="s">
        <v>497</v>
      </c>
      <c r="F628" s="244">
        <v>30</v>
      </c>
      <c r="G628" s="652">
        <v>225</v>
      </c>
      <c r="H628" s="693">
        <f t="shared" si="33"/>
        <v>6750</v>
      </c>
      <c r="I628" s="661">
        <f t="shared" si="34"/>
        <v>202500</v>
      </c>
      <c r="J628" s="705"/>
      <c r="K628" s="633"/>
      <c r="L628" s="633"/>
      <c r="M628" s="705"/>
      <c r="N628" s="632" t="s">
        <v>48</v>
      </c>
      <c r="O628" s="638">
        <v>15</v>
      </c>
      <c r="P628" s="634">
        <v>1</v>
      </c>
      <c r="Q628" s="123">
        <v>2</v>
      </c>
      <c r="R628" s="123">
        <v>2</v>
      </c>
      <c r="S628" s="123">
        <v>2</v>
      </c>
      <c r="T628" s="700">
        <v>1</v>
      </c>
    </row>
    <row r="629" spans="2:21" s="72" customFormat="1" ht="52.5" customHeight="1" x14ac:dyDescent="0.35">
      <c r="B629" s="2151" t="s">
        <v>553</v>
      </c>
      <c r="C629" s="2152"/>
      <c r="D629" s="1584">
        <f>SUM(H629:H630)</f>
        <v>7500</v>
      </c>
      <c r="E629" s="644" t="s">
        <v>490</v>
      </c>
      <c r="F629" s="244">
        <v>12</v>
      </c>
      <c r="G629" s="652">
        <v>250</v>
      </c>
      <c r="H629" s="693">
        <f t="shared" si="33"/>
        <v>3000</v>
      </c>
      <c r="I629" s="661">
        <f t="shared" si="34"/>
        <v>36000</v>
      </c>
      <c r="J629" s="705"/>
      <c r="K629" s="633"/>
      <c r="L629" s="633"/>
      <c r="M629" s="705"/>
      <c r="N629" s="632" t="s">
        <v>48</v>
      </c>
      <c r="O629" s="638">
        <v>15</v>
      </c>
      <c r="P629" s="634">
        <v>1</v>
      </c>
      <c r="Q629" s="633">
        <v>3</v>
      </c>
      <c r="R629" s="633">
        <v>7</v>
      </c>
      <c r="S629" s="633">
        <v>1</v>
      </c>
      <c r="T629" s="671">
        <v>2</v>
      </c>
    </row>
    <row r="630" spans="2:21" s="72" customFormat="1" ht="58.5" customHeight="1" x14ac:dyDescent="0.35">
      <c r="B630" s="2153"/>
      <c r="C630" s="2154"/>
      <c r="D630" s="2155"/>
      <c r="E630" s="661" t="s">
        <v>497</v>
      </c>
      <c r="F630" s="244">
        <v>20</v>
      </c>
      <c r="G630" s="710">
        <v>225</v>
      </c>
      <c r="H630" s="693">
        <f t="shared" si="33"/>
        <v>4500</v>
      </c>
      <c r="I630" s="661">
        <f t="shared" si="34"/>
        <v>90000</v>
      </c>
      <c r="J630" s="705"/>
      <c r="K630" s="633"/>
      <c r="L630" s="633"/>
      <c r="M630" s="705"/>
      <c r="N630" s="632" t="s">
        <v>48</v>
      </c>
      <c r="O630" s="638">
        <v>15</v>
      </c>
      <c r="P630" s="634">
        <v>1</v>
      </c>
      <c r="Q630" s="123">
        <v>2</v>
      </c>
      <c r="R630" s="123">
        <v>2</v>
      </c>
      <c r="S630" s="123">
        <v>2</v>
      </c>
      <c r="T630" s="700">
        <v>1</v>
      </c>
    </row>
    <row r="631" spans="2:21" s="72" customFormat="1" ht="33" customHeight="1" x14ac:dyDescent="0.35">
      <c r="B631" s="2125" t="s">
        <v>554</v>
      </c>
      <c r="C631" s="2126"/>
      <c r="D631" s="2147">
        <f>SUM(H631:H632)</f>
        <v>7500</v>
      </c>
      <c r="E631" s="644" t="s">
        <v>490</v>
      </c>
      <c r="F631" s="631">
        <v>12</v>
      </c>
      <c r="G631" s="652">
        <v>250</v>
      </c>
      <c r="H631" s="693">
        <f t="shared" si="33"/>
        <v>3000</v>
      </c>
      <c r="I631" s="644">
        <f t="shared" si="34"/>
        <v>36000</v>
      </c>
      <c r="J631" s="705"/>
      <c r="K631" s="633"/>
      <c r="L631" s="633"/>
      <c r="M631" s="633"/>
      <c r="N631" s="632" t="s">
        <v>48</v>
      </c>
      <c r="O631" s="638">
        <v>15</v>
      </c>
      <c r="P631" s="634">
        <v>1</v>
      </c>
      <c r="Q631" s="633">
        <v>3</v>
      </c>
      <c r="R631" s="633">
        <v>7</v>
      </c>
      <c r="S631" s="633">
        <v>1</v>
      </c>
      <c r="T631" s="671">
        <v>2</v>
      </c>
      <c r="U631" s="636"/>
    </row>
    <row r="632" spans="2:21" s="72" customFormat="1" ht="81.75" customHeight="1" x14ac:dyDescent="0.35">
      <c r="B632" s="2127"/>
      <c r="C632" s="2128"/>
      <c r="D632" s="2156"/>
      <c r="E632" s="661" t="s">
        <v>497</v>
      </c>
      <c r="F632" s="631">
        <v>20</v>
      </c>
      <c r="G632" s="652">
        <v>225</v>
      </c>
      <c r="H632" s="693">
        <f t="shared" si="33"/>
        <v>4500</v>
      </c>
      <c r="I632" s="644">
        <f t="shared" si="34"/>
        <v>90000</v>
      </c>
      <c r="J632" s="705"/>
      <c r="K632" s="633"/>
      <c r="L632" s="633"/>
      <c r="M632" s="633"/>
      <c r="N632" s="632" t="s">
        <v>48</v>
      </c>
      <c r="O632" s="638">
        <v>15</v>
      </c>
      <c r="P632" s="634">
        <v>1</v>
      </c>
      <c r="Q632" s="123">
        <v>2</v>
      </c>
      <c r="R632" s="123">
        <v>2</v>
      </c>
      <c r="S632" s="123">
        <v>2</v>
      </c>
      <c r="T632" s="700">
        <v>1</v>
      </c>
      <c r="U632" s="636"/>
    </row>
    <row r="633" spans="2:21" s="72" customFormat="1" ht="54" customHeight="1" x14ac:dyDescent="0.35">
      <c r="B633" s="2125" t="s">
        <v>555</v>
      </c>
      <c r="C633" s="2126"/>
      <c r="D633" s="2099">
        <f>SUM(H633:H634)</f>
        <v>7500</v>
      </c>
      <c r="E633" s="644" t="s">
        <v>529</v>
      </c>
      <c r="F633" s="633">
        <v>12</v>
      </c>
      <c r="G633" s="652">
        <v>250</v>
      </c>
      <c r="H633" s="693">
        <f t="shared" si="33"/>
        <v>3000</v>
      </c>
      <c r="I633" s="633">
        <v>3000</v>
      </c>
      <c r="J633" s="633"/>
      <c r="K633" s="633"/>
      <c r="L633" s="633"/>
      <c r="M633" s="631"/>
      <c r="N633" s="632" t="s">
        <v>48</v>
      </c>
      <c r="O633" s="638">
        <v>15</v>
      </c>
      <c r="P633" s="634">
        <v>1</v>
      </c>
      <c r="Q633" s="633">
        <v>3</v>
      </c>
      <c r="R633" s="633">
        <v>7</v>
      </c>
      <c r="S633" s="633">
        <v>1</v>
      </c>
      <c r="T633" s="671">
        <v>2</v>
      </c>
      <c r="U633" s="636"/>
    </row>
    <row r="634" spans="2:21" s="72" customFormat="1" ht="57" customHeight="1" x14ac:dyDescent="0.35">
      <c r="B634" s="2127"/>
      <c r="C634" s="2128"/>
      <c r="D634" s="2103"/>
      <c r="E634" s="661" t="s">
        <v>497</v>
      </c>
      <c r="F634" s="631">
        <v>20</v>
      </c>
      <c r="G634" s="652">
        <v>225</v>
      </c>
      <c r="H634" s="693">
        <f t="shared" si="33"/>
        <v>4500</v>
      </c>
      <c r="I634" s="633">
        <v>4375</v>
      </c>
      <c r="J634" s="633"/>
      <c r="K634" s="633"/>
      <c r="L634" s="633"/>
      <c r="M634" s="631"/>
      <c r="N634" s="632" t="s">
        <v>48</v>
      </c>
      <c r="O634" s="638">
        <v>15</v>
      </c>
      <c r="P634" s="634">
        <v>1</v>
      </c>
      <c r="Q634" s="123">
        <v>2</v>
      </c>
      <c r="R634" s="123">
        <v>2</v>
      </c>
      <c r="S634" s="123">
        <v>2</v>
      </c>
      <c r="T634" s="700">
        <v>1</v>
      </c>
      <c r="U634" s="636"/>
    </row>
    <row r="635" spans="2:21" s="72" customFormat="1" ht="44.45" customHeight="1" x14ac:dyDescent="0.35">
      <c r="B635" s="2125" t="s">
        <v>556</v>
      </c>
      <c r="C635" s="2126"/>
      <c r="D635" s="2099">
        <f>SUM(H635:H636)</f>
        <v>9375</v>
      </c>
      <c r="E635" s="644" t="s">
        <v>529</v>
      </c>
      <c r="F635" s="633">
        <v>15</v>
      </c>
      <c r="G635" s="652">
        <v>250</v>
      </c>
      <c r="H635" s="693">
        <f t="shared" si="33"/>
        <v>3750</v>
      </c>
      <c r="I635" s="633">
        <v>3000</v>
      </c>
      <c r="J635" s="633"/>
      <c r="K635" s="633"/>
      <c r="L635" s="633"/>
      <c r="M635" s="631"/>
      <c r="N635" s="632" t="s">
        <v>48</v>
      </c>
      <c r="O635" s="638">
        <v>15</v>
      </c>
      <c r="P635" s="634">
        <v>1</v>
      </c>
      <c r="Q635" s="633">
        <v>3</v>
      </c>
      <c r="R635" s="633">
        <v>7</v>
      </c>
      <c r="S635" s="633">
        <v>1</v>
      </c>
      <c r="T635" s="671">
        <v>2</v>
      </c>
      <c r="U635" s="636"/>
    </row>
    <row r="636" spans="2:21" s="72" customFormat="1" ht="53.25" customHeight="1" x14ac:dyDescent="0.35">
      <c r="B636" s="2127"/>
      <c r="C636" s="2128"/>
      <c r="D636" s="2103"/>
      <c r="E636" s="661" t="s">
        <v>497</v>
      </c>
      <c r="F636" s="631">
        <v>25</v>
      </c>
      <c r="G636" s="652">
        <v>225</v>
      </c>
      <c r="H636" s="693">
        <f t="shared" si="33"/>
        <v>5625</v>
      </c>
      <c r="I636" s="633">
        <v>4375</v>
      </c>
      <c r="J636" s="633"/>
      <c r="K636" s="633"/>
      <c r="L636" s="633"/>
      <c r="M636" s="631"/>
      <c r="N636" s="632" t="s">
        <v>48</v>
      </c>
      <c r="O636" s="638">
        <v>15</v>
      </c>
      <c r="P636" s="634">
        <v>1</v>
      </c>
      <c r="Q636" s="123">
        <v>2</v>
      </c>
      <c r="R636" s="123">
        <v>2</v>
      </c>
      <c r="S636" s="123">
        <v>2</v>
      </c>
      <c r="T636" s="700">
        <v>1</v>
      </c>
      <c r="U636" s="636"/>
    </row>
    <row r="637" spans="2:21" s="72" customFormat="1" ht="42" customHeight="1" x14ac:dyDescent="0.35">
      <c r="B637" s="2151" t="s">
        <v>557</v>
      </c>
      <c r="C637" s="2152"/>
      <c r="D637" s="1584">
        <f>SUM(H637:H638)</f>
        <v>9375</v>
      </c>
      <c r="E637" s="661" t="s">
        <v>529</v>
      </c>
      <c r="F637" s="244">
        <v>15</v>
      </c>
      <c r="G637" s="710">
        <v>250</v>
      </c>
      <c r="H637" s="693">
        <f t="shared" si="33"/>
        <v>3750</v>
      </c>
      <c r="I637" s="711">
        <f>H637*F637</f>
        <v>56250</v>
      </c>
      <c r="J637" s="707"/>
      <c r="K637" s="712"/>
      <c r="L637" s="712"/>
      <c r="M637" s="707"/>
      <c r="N637" s="632" t="s">
        <v>48</v>
      </c>
      <c r="O637" s="638">
        <v>15</v>
      </c>
      <c r="P637" s="634">
        <v>1</v>
      </c>
      <c r="Q637" s="633">
        <v>3</v>
      </c>
      <c r="R637" s="633">
        <v>7</v>
      </c>
      <c r="S637" s="633">
        <v>1</v>
      </c>
      <c r="T637" s="671">
        <v>2</v>
      </c>
    </row>
    <row r="638" spans="2:21" s="72" customFormat="1" ht="84.75" customHeight="1" x14ac:dyDescent="0.35">
      <c r="B638" s="2153"/>
      <c r="C638" s="2154"/>
      <c r="D638" s="2155"/>
      <c r="E638" s="661" t="s">
        <v>497</v>
      </c>
      <c r="F638" s="244">
        <v>25</v>
      </c>
      <c r="G638" s="710">
        <v>225</v>
      </c>
      <c r="H638" s="693">
        <f t="shared" si="33"/>
        <v>5625</v>
      </c>
      <c r="I638" s="711">
        <f>H638*F638</f>
        <v>140625</v>
      </c>
      <c r="J638" s="707"/>
      <c r="K638" s="712"/>
      <c r="L638" s="712"/>
      <c r="M638" s="707"/>
      <c r="N638" s="632" t="s">
        <v>48</v>
      </c>
      <c r="O638" s="638">
        <v>15</v>
      </c>
      <c r="P638" s="634">
        <v>1</v>
      </c>
      <c r="Q638" s="123">
        <v>2</v>
      </c>
      <c r="R638" s="123">
        <v>2</v>
      </c>
      <c r="S638" s="123">
        <v>2</v>
      </c>
      <c r="T638" s="700">
        <v>1</v>
      </c>
    </row>
    <row r="639" spans="2:21" s="72" customFormat="1" ht="44.25" customHeight="1" x14ac:dyDescent="0.35">
      <c r="B639" s="2125" t="s">
        <v>558</v>
      </c>
      <c r="C639" s="2126"/>
      <c r="D639" s="1584">
        <f>SUM(H639:H640)</f>
        <v>18750</v>
      </c>
      <c r="E639" s="661" t="s">
        <v>529</v>
      </c>
      <c r="F639" s="713">
        <v>30</v>
      </c>
      <c r="G639" s="693">
        <v>250</v>
      </c>
      <c r="H639" s="693">
        <f t="shared" si="33"/>
        <v>7500</v>
      </c>
      <c r="I639" s="308">
        <f>H639*F639</f>
        <v>225000</v>
      </c>
      <c r="J639" s="693"/>
      <c r="K639" s="714"/>
      <c r="L639" s="714"/>
      <c r="M639" s="693"/>
      <c r="N639" s="632" t="s">
        <v>48</v>
      </c>
      <c r="O639" s="638">
        <v>15</v>
      </c>
      <c r="P639" s="634">
        <v>1</v>
      </c>
      <c r="Q639" s="633">
        <v>3</v>
      </c>
      <c r="R639" s="633">
        <v>7</v>
      </c>
      <c r="S639" s="633">
        <v>1</v>
      </c>
      <c r="T639" s="671">
        <v>2</v>
      </c>
    </row>
    <row r="640" spans="2:21" s="72" customFormat="1" ht="85.9" customHeight="1" x14ac:dyDescent="0.35">
      <c r="B640" s="2127"/>
      <c r="C640" s="2128"/>
      <c r="D640" s="2155"/>
      <c r="E640" s="661" t="s">
        <v>497</v>
      </c>
      <c r="F640" s="713">
        <v>50</v>
      </c>
      <c r="G640" s="693">
        <v>225</v>
      </c>
      <c r="H640" s="693">
        <f t="shared" si="33"/>
        <v>11250</v>
      </c>
      <c r="I640" s="308">
        <f>H640*F640</f>
        <v>562500</v>
      </c>
      <c r="J640" s="693"/>
      <c r="K640" s="714"/>
      <c r="L640" s="714"/>
      <c r="M640" s="693"/>
      <c r="N640" s="632" t="s">
        <v>48</v>
      </c>
      <c r="O640" s="638">
        <v>15</v>
      </c>
      <c r="P640" s="634">
        <v>1</v>
      </c>
      <c r="Q640" s="123">
        <v>2</v>
      </c>
      <c r="R640" s="123">
        <v>2</v>
      </c>
      <c r="S640" s="123">
        <v>2</v>
      </c>
      <c r="T640" s="700">
        <v>1</v>
      </c>
    </row>
    <row r="641" spans="2:20" s="72" customFormat="1" ht="64.150000000000006" customHeight="1" x14ac:dyDescent="0.35">
      <c r="B641" s="2095" t="s">
        <v>559</v>
      </c>
      <c r="C641" s="2096"/>
      <c r="D641" s="2147">
        <f>SUM(H641:H642)</f>
        <v>15000</v>
      </c>
      <c r="E641" s="644" t="s">
        <v>453</v>
      </c>
      <c r="F641" s="651">
        <v>24</v>
      </c>
      <c r="G641" s="714">
        <v>250</v>
      </c>
      <c r="H641" s="693">
        <f t="shared" si="33"/>
        <v>6000</v>
      </c>
      <c r="I641" s="315"/>
      <c r="J641" s="714"/>
      <c r="K641" s="714"/>
      <c r="L641" s="714"/>
      <c r="M641" s="714"/>
      <c r="N641" s="632" t="s">
        <v>48</v>
      </c>
      <c r="O641" s="638">
        <v>15</v>
      </c>
      <c r="P641" s="634">
        <v>1</v>
      </c>
      <c r="Q641" s="633">
        <v>3</v>
      </c>
      <c r="R641" s="633">
        <v>7</v>
      </c>
      <c r="S641" s="633">
        <v>1</v>
      </c>
      <c r="T641" s="671">
        <v>2</v>
      </c>
    </row>
    <row r="642" spans="2:20" s="72" customFormat="1" ht="89.25" customHeight="1" x14ac:dyDescent="0.35">
      <c r="B642" s="2097"/>
      <c r="C642" s="2098"/>
      <c r="D642" s="2148"/>
      <c r="E642" s="661" t="s">
        <v>497</v>
      </c>
      <c r="F642" s="651">
        <v>40</v>
      </c>
      <c r="G642" s="714">
        <v>225</v>
      </c>
      <c r="H642" s="693">
        <f t="shared" si="33"/>
        <v>9000</v>
      </c>
      <c r="I642" s="315"/>
      <c r="J642" s="714"/>
      <c r="K642" s="714"/>
      <c r="L642" s="714"/>
      <c r="M642" s="714"/>
      <c r="N642" s="632" t="s">
        <v>48</v>
      </c>
      <c r="O642" s="638">
        <v>15</v>
      </c>
      <c r="P642" s="634">
        <v>1</v>
      </c>
      <c r="Q642" s="123">
        <v>2</v>
      </c>
      <c r="R642" s="123">
        <v>2</v>
      </c>
      <c r="S642" s="123">
        <v>2</v>
      </c>
      <c r="T642" s="700">
        <v>1</v>
      </c>
    </row>
    <row r="643" spans="2:20" s="72" customFormat="1" ht="47.45" customHeight="1" x14ac:dyDescent="0.35">
      <c r="B643" s="2125" t="s">
        <v>560</v>
      </c>
      <c r="C643" s="2126"/>
      <c r="D643" s="2124">
        <f>SUM(H643:H647)</f>
        <v>83000</v>
      </c>
      <c r="E643" s="644" t="s">
        <v>531</v>
      </c>
      <c r="F643" s="651">
        <v>6</v>
      </c>
      <c r="G643" s="714">
        <v>250</v>
      </c>
      <c r="H643" s="693">
        <f t="shared" si="33"/>
        <v>1500</v>
      </c>
      <c r="I643" s="315"/>
      <c r="J643" s="714"/>
      <c r="K643" s="714"/>
      <c r="L643" s="714"/>
      <c r="M643" s="714"/>
      <c r="N643" s="632" t="s">
        <v>48</v>
      </c>
      <c r="O643" s="638">
        <v>15</v>
      </c>
      <c r="P643" s="634">
        <v>1</v>
      </c>
      <c r="Q643" s="633">
        <v>3</v>
      </c>
      <c r="R643" s="633">
        <v>7</v>
      </c>
      <c r="S643" s="633">
        <v>1</v>
      </c>
      <c r="T643" s="671">
        <v>2</v>
      </c>
    </row>
    <row r="644" spans="2:20" s="72" customFormat="1" ht="47.45" customHeight="1" thickBot="1" x14ac:dyDescent="0.4">
      <c r="B644" s="2142"/>
      <c r="C644" s="2143"/>
      <c r="D644" s="2124"/>
      <c r="E644" s="644" t="s">
        <v>500</v>
      </c>
      <c r="F644" s="651">
        <v>100</v>
      </c>
      <c r="G644" s="714">
        <v>225</v>
      </c>
      <c r="H644" s="693">
        <f t="shared" si="33"/>
        <v>22500</v>
      </c>
      <c r="I644" s="315"/>
      <c r="J644" s="714"/>
      <c r="K644" s="714"/>
      <c r="L644" s="714"/>
      <c r="M644" s="714"/>
      <c r="N644" s="632" t="s">
        <v>48</v>
      </c>
      <c r="O644" s="638">
        <v>15</v>
      </c>
      <c r="P644" s="634">
        <v>1</v>
      </c>
      <c r="Q644" s="123">
        <v>2</v>
      </c>
      <c r="R644" s="123">
        <v>2</v>
      </c>
      <c r="S644" s="123">
        <v>2</v>
      </c>
      <c r="T644" s="700">
        <v>1</v>
      </c>
    </row>
    <row r="645" spans="2:20" s="72" customFormat="1" ht="47.45" customHeight="1" thickTop="1" x14ac:dyDescent="0.35">
      <c r="B645" s="2142"/>
      <c r="C645" s="2143"/>
      <c r="D645" s="2124"/>
      <c r="E645" s="644" t="s">
        <v>532</v>
      </c>
      <c r="F645" s="651">
        <v>2</v>
      </c>
      <c r="G645" s="714"/>
      <c r="H645" s="693">
        <f t="shared" si="33"/>
        <v>0</v>
      </c>
      <c r="I645" s="315"/>
      <c r="J645" s="714"/>
      <c r="K645" s="714"/>
      <c r="L645" s="714"/>
      <c r="M645" s="714"/>
      <c r="N645" s="632" t="s">
        <v>48</v>
      </c>
      <c r="O645" s="638">
        <v>15</v>
      </c>
      <c r="P645" s="634">
        <v>1</v>
      </c>
      <c r="Q645" s="659">
        <v>2</v>
      </c>
      <c r="R645" s="659">
        <v>2</v>
      </c>
      <c r="S645" s="659">
        <v>5</v>
      </c>
      <c r="T645" s="659">
        <v>1</v>
      </c>
    </row>
    <row r="646" spans="2:20" s="72" customFormat="1" ht="47.45" customHeight="1" x14ac:dyDescent="0.35">
      <c r="B646" s="2142"/>
      <c r="C646" s="2143"/>
      <c r="D646" s="2124"/>
      <c r="E646" s="644" t="s">
        <v>561</v>
      </c>
      <c r="F646" s="651">
        <v>100</v>
      </c>
      <c r="G646" s="714">
        <v>450</v>
      </c>
      <c r="H646" s="693">
        <f t="shared" si="33"/>
        <v>45000</v>
      </c>
      <c r="I646" s="315"/>
      <c r="J646" s="714"/>
      <c r="K646" s="714"/>
      <c r="L646" s="714"/>
      <c r="M646" s="714"/>
      <c r="N646" s="632" t="s">
        <v>48</v>
      </c>
      <c r="O646" s="638">
        <v>15</v>
      </c>
      <c r="P646" s="634">
        <v>1</v>
      </c>
      <c r="Q646" s="226">
        <v>2</v>
      </c>
      <c r="R646" s="226">
        <v>3</v>
      </c>
      <c r="S646" s="226">
        <v>1</v>
      </c>
      <c r="T646" s="226">
        <v>1</v>
      </c>
    </row>
    <row r="647" spans="2:20" s="72" customFormat="1" ht="47.45" customHeight="1" x14ac:dyDescent="0.35">
      <c r="B647" s="2142"/>
      <c r="C647" s="2143"/>
      <c r="D647" s="2124"/>
      <c r="E647" s="644" t="s">
        <v>562</v>
      </c>
      <c r="F647" s="651">
        <v>2</v>
      </c>
      <c r="G647" s="714">
        <v>7000</v>
      </c>
      <c r="H647" s="693">
        <f t="shared" si="33"/>
        <v>14000</v>
      </c>
      <c r="I647" s="315"/>
      <c r="J647" s="714"/>
      <c r="K647" s="714"/>
      <c r="L647" s="714"/>
      <c r="M647" s="714"/>
      <c r="N647" s="632" t="s">
        <v>48</v>
      </c>
      <c r="O647" s="638">
        <v>15</v>
      </c>
      <c r="P647" s="634">
        <v>1</v>
      </c>
      <c r="Q647" s="560">
        <v>3</v>
      </c>
      <c r="R647" s="560">
        <v>2</v>
      </c>
      <c r="S647" s="560">
        <v>5</v>
      </c>
      <c r="T647" s="560">
        <v>1</v>
      </c>
    </row>
    <row r="648" spans="2:20" s="72" customFormat="1" ht="45" customHeight="1" x14ac:dyDescent="0.35">
      <c r="B648" s="2125" t="s">
        <v>563</v>
      </c>
      <c r="C648" s="2126"/>
      <c r="D648" s="2147">
        <f>SUM(H648:H649)</f>
        <v>5625</v>
      </c>
      <c r="E648" s="644" t="s">
        <v>453</v>
      </c>
      <c r="F648" s="651">
        <v>9</v>
      </c>
      <c r="G648" s="714">
        <v>250</v>
      </c>
      <c r="H648" s="693">
        <f t="shared" si="33"/>
        <v>2250</v>
      </c>
      <c r="I648" s="315"/>
      <c r="J648" s="714"/>
      <c r="K648" s="714"/>
      <c r="L648" s="714"/>
      <c r="M648" s="714"/>
      <c r="N648" s="632" t="s">
        <v>48</v>
      </c>
      <c r="O648" s="638">
        <v>15</v>
      </c>
      <c r="P648" s="634">
        <v>1</v>
      </c>
      <c r="Q648" s="633">
        <v>3</v>
      </c>
      <c r="R648" s="633">
        <v>7</v>
      </c>
      <c r="S648" s="633">
        <v>1</v>
      </c>
      <c r="T648" s="671">
        <v>2</v>
      </c>
    </row>
    <row r="649" spans="2:20" s="72" customFormat="1" ht="82.5" customHeight="1" x14ac:dyDescent="0.35">
      <c r="B649" s="2127"/>
      <c r="C649" s="2128"/>
      <c r="D649" s="2156"/>
      <c r="E649" s="661" t="s">
        <v>564</v>
      </c>
      <c r="F649" s="651">
        <v>15</v>
      </c>
      <c r="G649" s="714">
        <v>225</v>
      </c>
      <c r="H649" s="693">
        <f t="shared" si="33"/>
        <v>3375</v>
      </c>
      <c r="I649" s="315"/>
      <c r="J649" s="714"/>
      <c r="K649" s="714"/>
      <c r="L649" s="714"/>
      <c r="M649" s="714"/>
      <c r="N649" s="632" t="s">
        <v>48</v>
      </c>
      <c r="O649" s="638">
        <v>15</v>
      </c>
      <c r="P649" s="634">
        <v>1</v>
      </c>
      <c r="Q649" s="123">
        <v>2</v>
      </c>
      <c r="R649" s="123">
        <v>2</v>
      </c>
      <c r="S649" s="123">
        <v>2</v>
      </c>
      <c r="T649" s="700">
        <v>1</v>
      </c>
    </row>
    <row r="650" spans="2:20" s="72" customFormat="1" ht="40.5" customHeight="1" x14ac:dyDescent="0.35">
      <c r="B650" s="2125" t="s">
        <v>565</v>
      </c>
      <c r="C650" s="2126"/>
      <c r="D650" s="2124">
        <f>SUM(H650:H651)</f>
        <v>275000</v>
      </c>
      <c r="E650" s="626" t="s">
        <v>506</v>
      </c>
      <c r="F650" s="651">
        <v>1</v>
      </c>
      <c r="G650" s="714">
        <v>125000</v>
      </c>
      <c r="H650" s="693">
        <f t="shared" si="33"/>
        <v>125000</v>
      </c>
      <c r="I650" s="315"/>
      <c r="J650" s="714"/>
      <c r="K650" s="714"/>
      <c r="L650" s="714"/>
      <c r="M650" s="714"/>
      <c r="N650" s="632" t="s">
        <v>48</v>
      </c>
      <c r="O650" s="638">
        <v>15</v>
      </c>
      <c r="P650" s="634">
        <v>1</v>
      </c>
      <c r="Q650" s="651">
        <v>2</v>
      </c>
      <c r="R650" s="651">
        <v>8</v>
      </c>
      <c r="S650" s="651">
        <v>7</v>
      </c>
      <c r="T650" s="651">
        <v>1</v>
      </c>
    </row>
    <row r="651" spans="2:20" s="72" customFormat="1" ht="54.6" customHeight="1" x14ac:dyDescent="0.35">
      <c r="B651" s="2142"/>
      <c r="C651" s="2143"/>
      <c r="D651" s="2124"/>
      <c r="E651" s="626" t="s">
        <v>507</v>
      </c>
      <c r="F651" s="651">
        <v>3</v>
      </c>
      <c r="G651" s="714">
        <v>50000</v>
      </c>
      <c r="H651" s="693">
        <f t="shared" si="33"/>
        <v>150000</v>
      </c>
      <c r="I651" s="315"/>
      <c r="J651" s="714"/>
      <c r="K651" s="714"/>
      <c r="L651" s="714"/>
      <c r="M651" s="714"/>
      <c r="N651" s="632" t="s">
        <v>48</v>
      </c>
      <c r="O651" s="638">
        <v>15</v>
      </c>
      <c r="P651" s="634">
        <v>1</v>
      </c>
      <c r="Q651" s="715">
        <v>2</v>
      </c>
      <c r="R651" s="715">
        <v>2</v>
      </c>
      <c r="S651" s="715">
        <v>2</v>
      </c>
      <c r="T651" s="715">
        <v>1</v>
      </c>
    </row>
    <row r="652" spans="2:20" s="72" customFormat="1" ht="51" customHeight="1" x14ac:dyDescent="0.35">
      <c r="B652" s="2125" t="s">
        <v>566</v>
      </c>
      <c r="C652" s="2126"/>
      <c r="D652" s="2124">
        <f>SUM(H652:H653)</f>
        <v>41250</v>
      </c>
      <c r="E652" s="644" t="s">
        <v>529</v>
      </c>
      <c r="F652" s="651">
        <v>30</v>
      </c>
      <c r="G652" s="714">
        <v>250</v>
      </c>
      <c r="H652" s="693">
        <f t="shared" si="33"/>
        <v>7500</v>
      </c>
      <c r="I652" s="315">
        <v>6000</v>
      </c>
      <c r="J652" s="714"/>
      <c r="K652" s="714"/>
      <c r="L652" s="714"/>
      <c r="M652" s="714"/>
      <c r="N652" s="632" t="s">
        <v>48</v>
      </c>
      <c r="O652" s="638">
        <v>15</v>
      </c>
      <c r="P652" s="634">
        <v>1</v>
      </c>
      <c r="Q652" s="633">
        <v>3</v>
      </c>
      <c r="R652" s="633">
        <v>7</v>
      </c>
      <c r="S652" s="633">
        <v>1</v>
      </c>
      <c r="T652" s="671">
        <v>2</v>
      </c>
    </row>
    <row r="653" spans="2:20" s="72" customFormat="1" ht="120.75" customHeight="1" x14ac:dyDescent="0.35">
      <c r="B653" s="2127"/>
      <c r="C653" s="2128"/>
      <c r="D653" s="2124"/>
      <c r="E653" s="661" t="s">
        <v>497</v>
      </c>
      <c r="F653" s="651">
        <v>150</v>
      </c>
      <c r="G653" s="714">
        <v>225</v>
      </c>
      <c r="H653" s="693">
        <f>F653*G653</f>
        <v>33750</v>
      </c>
      <c r="I653" s="317">
        <v>26250</v>
      </c>
      <c r="J653" s="714"/>
      <c r="K653" s="714"/>
      <c r="L653" s="714"/>
      <c r="M653" s="714"/>
      <c r="N653" s="632" t="s">
        <v>48</v>
      </c>
      <c r="O653" s="638">
        <v>15</v>
      </c>
      <c r="P653" s="634">
        <v>1</v>
      </c>
      <c r="Q653" s="123">
        <v>2</v>
      </c>
      <c r="R653" s="123">
        <v>3</v>
      </c>
      <c r="S653" s="123">
        <v>3</v>
      </c>
      <c r="T653" s="700">
        <v>5</v>
      </c>
    </row>
    <row r="654" spans="2:20" s="72" customFormat="1" ht="42.75" customHeight="1" x14ac:dyDescent="0.35">
      <c r="B654" s="2125" t="s">
        <v>567</v>
      </c>
      <c r="C654" s="2126"/>
      <c r="D654" s="2147">
        <f>SUM(H654:H658)</f>
        <v>675750</v>
      </c>
      <c r="E654" s="644" t="s">
        <v>531</v>
      </c>
      <c r="F654" s="651">
        <v>3</v>
      </c>
      <c r="G654" s="714">
        <v>250</v>
      </c>
      <c r="H654" s="693">
        <f t="shared" si="33"/>
        <v>750</v>
      </c>
      <c r="I654" s="315"/>
      <c r="J654" s="714"/>
      <c r="K654" s="714"/>
      <c r="L654" s="714"/>
      <c r="M654" s="714"/>
      <c r="N654" s="632" t="s">
        <v>48</v>
      </c>
      <c r="O654" s="638">
        <v>15</v>
      </c>
      <c r="P654" s="634">
        <v>1</v>
      </c>
      <c r="Q654" s="633">
        <v>3</v>
      </c>
      <c r="R654" s="633">
        <v>7</v>
      </c>
      <c r="S654" s="633">
        <v>1</v>
      </c>
      <c r="T654" s="671">
        <v>2</v>
      </c>
    </row>
    <row r="655" spans="2:20" s="72" customFormat="1" ht="42.75" customHeight="1" thickBot="1" x14ac:dyDescent="0.4">
      <c r="B655" s="2142"/>
      <c r="C655" s="2143"/>
      <c r="D655" s="2148"/>
      <c r="E655" s="644" t="s">
        <v>500</v>
      </c>
      <c r="F655" s="651">
        <v>200</v>
      </c>
      <c r="G655" s="714">
        <v>225</v>
      </c>
      <c r="H655" s="693">
        <f t="shared" si="33"/>
        <v>45000</v>
      </c>
      <c r="I655" s="315"/>
      <c r="J655" s="714"/>
      <c r="K655" s="714"/>
      <c r="L655" s="714"/>
      <c r="M655" s="714"/>
      <c r="N655" s="632" t="s">
        <v>48</v>
      </c>
      <c r="O655" s="638">
        <v>15</v>
      </c>
      <c r="P655" s="634">
        <v>1</v>
      </c>
      <c r="Q655" s="123">
        <v>2</v>
      </c>
      <c r="R655" s="123">
        <v>2</v>
      </c>
      <c r="S655" s="123">
        <v>2</v>
      </c>
      <c r="T655" s="700">
        <v>1</v>
      </c>
    </row>
    <row r="656" spans="2:20" s="72" customFormat="1" ht="42.75" customHeight="1" thickTop="1" x14ac:dyDescent="0.35">
      <c r="B656" s="2142"/>
      <c r="C656" s="2143"/>
      <c r="D656" s="2148"/>
      <c r="E656" s="644" t="s">
        <v>532</v>
      </c>
      <c r="F656" s="651">
        <v>1</v>
      </c>
      <c r="G656" s="714"/>
      <c r="H656" s="693">
        <f t="shared" ref="H656:H719" si="35">F656*G656</f>
        <v>0</v>
      </c>
      <c r="I656" s="315"/>
      <c r="J656" s="714"/>
      <c r="K656" s="714"/>
      <c r="L656" s="714"/>
      <c r="M656" s="714"/>
      <c r="N656" s="632" t="s">
        <v>48</v>
      </c>
      <c r="O656" s="638">
        <v>15</v>
      </c>
      <c r="P656" s="634">
        <v>1</v>
      </c>
      <c r="Q656" s="659">
        <v>2</v>
      </c>
      <c r="R656" s="659">
        <v>2</v>
      </c>
      <c r="S656" s="659">
        <v>5</v>
      </c>
      <c r="T656" s="659">
        <v>1</v>
      </c>
    </row>
    <row r="657" spans="2:21" s="72" customFormat="1" ht="41.25" customHeight="1" x14ac:dyDescent="0.35">
      <c r="B657" s="2142"/>
      <c r="C657" s="2143"/>
      <c r="D657" s="2148"/>
      <c r="E657" s="644" t="s">
        <v>568</v>
      </c>
      <c r="F657" s="651">
        <v>200</v>
      </c>
      <c r="G657" s="714">
        <v>3000</v>
      </c>
      <c r="H657" s="693">
        <f t="shared" si="35"/>
        <v>600000</v>
      </c>
      <c r="I657" s="315"/>
      <c r="J657" s="714"/>
      <c r="K657" s="714"/>
      <c r="L657" s="714"/>
      <c r="M657" s="714"/>
      <c r="N657" s="632" t="s">
        <v>48</v>
      </c>
      <c r="O657" s="638">
        <v>15</v>
      </c>
      <c r="P657" s="634">
        <v>1</v>
      </c>
      <c r="Q657" s="226">
        <v>3</v>
      </c>
      <c r="R657" s="226">
        <v>1</v>
      </c>
      <c r="S657" s="226">
        <v>1</v>
      </c>
      <c r="T657" s="226">
        <v>1</v>
      </c>
    </row>
    <row r="658" spans="2:21" s="72" customFormat="1" ht="39.6" customHeight="1" x14ac:dyDescent="0.35">
      <c r="B658" s="2142"/>
      <c r="C658" s="2143"/>
      <c r="D658" s="2148"/>
      <c r="E658" s="644" t="s">
        <v>562</v>
      </c>
      <c r="F658" s="651">
        <v>2</v>
      </c>
      <c r="G658" s="714">
        <v>15000</v>
      </c>
      <c r="H658" s="693">
        <f t="shared" si="35"/>
        <v>30000</v>
      </c>
      <c r="I658" s="315"/>
      <c r="J658" s="714"/>
      <c r="K658" s="714"/>
      <c r="L658" s="714"/>
      <c r="M658" s="714"/>
      <c r="N658" s="632" t="s">
        <v>48</v>
      </c>
      <c r="O658" s="638">
        <v>15</v>
      </c>
      <c r="P658" s="634">
        <v>1</v>
      </c>
      <c r="Q658" s="560">
        <v>3</v>
      </c>
      <c r="R658" s="560">
        <v>2</v>
      </c>
      <c r="S658" s="560">
        <v>5</v>
      </c>
      <c r="T658" s="560">
        <v>1</v>
      </c>
    </row>
    <row r="659" spans="2:21" s="72" customFormat="1" ht="69" customHeight="1" x14ac:dyDescent="0.35">
      <c r="B659" s="2151" t="s">
        <v>569</v>
      </c>
      <c r="C659" s="2152"/>
      <c r="D659" s="2157">
        <f>SUM(H659:H660)</f>
        <v>22500</v>
      </c>
      <c r="E659" s="661" t="s">
        <v>531</v>
      </c>
      <c r="F659" s="705">
        <v>36</v>
      </c>
      <c r="G659" s="710">
        <v>250</v>
      </c>
      <c r="H659" s="693">
        <f t="shared" si="35"/>
        <v>9000</v>
      </c>
      <c r="I659" s="716">
        <f>H659*F659</f>
        <v>324000</v>
      </c>
      <c r="J659" s="633"/>
      <c r="K659" s="631"/>
      <c r="L659" s="633"/>
      <c r="M659" s="705"/>
      <c r="N659" s="632" t="s">
        <v>48</v>
      </c>
      <c r="O659" s="638">
        <v>15</v>
      </c>
      <c r="P659" s="634">
        <v>1</v>
      </c>
      <c r="Q659" s="633">
        <v>3</v>
      </c>
      <c r="R659" s="633">
        <v>7</v>
      </c>
      <c r="S659" s="633">
        <v>1</v>
      </c>
      <c r="T659" s="651">
        <v>2</v>
      </c>
    </row>
    <row r="660" spans="2:21" s="72" customFormat="1" ht="98.25" customHeight="1" x14ac:dyDescent="0.35">
      <c r="B660" s="2153"/>
      <c r="C660" s="2154"/>
      <c r="D660" s="2158"/>
      <c r="E660" s="661" t="s">
        <v>497</v>
      </c>
      <c r="F660" s="705">
        <v>60</v>
      </c>
      <c r="G660" s="710">
        <v>225</v>
      </c>
      <c r="H660" s="693">
        <f t="shared" si="35"/>
        <v>13500</v>
      </c>
      <c r="I660" s="716">
        <f>H660*F660</f>
        <v>810000</v>
      </c>
      <c r="J660" s="633"/>
      <c r="K660" s="631"/>
      <c r="L660" s="633"/>
      <c r="M660" s="633"/>
      <c r="N660" s="632" t="s">
        <v>48</v>
      </c>
      <c r="O660" s="638">
        <v>15</v>
      </c>
      <c r="P660" s="634">
        <v>1</v>
      </c>
      <c r="Q660" s="123">
        <v>2</v>
      </c>
      <c r="R660" s="123">
        <v>3</v>
      </c>
      <c r="S660" s="123">
        <v>3</v>
      </c>
      <c r="T660" s="700">
        <v>5</v>
      </c>
    </row>
    <row r="661" spans="2:21" s="72" customFormat="1" ht="50.45" customHeight="1" x14ac:dyDescent="0.35">
      <c r="B661" s="2151" t="s">
        <v>570</v>
      </c>
      <c r="C661" s="2152"/>
      <c r="D661" s="2099">
        <f>SUM(H661:H662)</f>
        <v>9375</v>
      </c>
      <c r="E661" s="644" t="s">
        <v>529</v>
      </c>
      <c r="F661" s="633">
        <v>15</v>
      </c>
      <c r="G661" s="652">
        <v>250</v>
      </c>
      <c r="H661" s="693">
        <f t="shared" si="35"/>
        <v>3750</v>
      </c>
      <c r="I661" s="633">
        <v>3000</v>
      </c>
      <c r="J661" s="633"/>
      <c r="K661" s="633"/>
      <c r="L661" s="633"/>
      <c r="M661" s="631"/>
      <c r="N661" s="632" t="s">
        <v>48</v>
      </c>
      <c r="O661" s="638">
        <v>15</v>
      </c>
      <c r="P661" s="634">
        <v>1</v>
      </c>
      <c r="Q661" s="633">
        <v>3</v>
      </c>
      <c r="R661" s="633">
        <v>7</v>
      </c>
      <c r="S661" s="633">
        <v>1</v>
      </c>
      <c r="T661" s="651">
        <v>2</v>
      </c>
      <c r="U661" s="717"/>
    </row>
    <row r="662" spans="2:21" s="72" customFormat="1" ht="49.5" customHeight="1" x14ac:dyDescent="0.35">
      <c r="B662" s="2153"/>
      <c r="C662" s="2154"/>
      <c r="D662" s="2103"/>
      <c r="E662" s="644" t="s">
        <v>571</v>
      </c>
      <c r="F662" s="631">
        <v>25</v>
      </c>
      <c r="G662" s="652">
        <v>225</v>
      </c>
      <c r="H662" s="693">
        <f t="shared" si="35"/>
        <v>5625</v>
      </c>
      <c r="I662" s="633">
        <v>4375</v>
      </c>
      <c r="J662" s="633"/>
      <c r="K662" s="633"/>
      <c r="L662" s="633"/>
      <c r="M662" s="631"/>
      <c r="N662" s="632" t="s">
        <v>48</v>
      </c>
      <c r="O662" s="638">
        <v>15</v>
      </c>
      <c r="P662" s="634">
        <v>1</v>
      </c>
      <c r="Q662" s="123">
        <v>2</v>
      </c>
      <c r="R662" s="123">
        <v>2</v>
      </c>
      <c r="S662" s="123">
        <v>2</v>
      </c>
      <c r="T662" s="700">
        <v>1</v>
      </c>
      <c r="U662" s="717"/>
    </row>
    <row r="663" spans="2:21" s="72" customFormat="1" ht="50.45" customHeight="1" x14ac:dyDescent="0.35">
      <c r="B663" s="2125" t="s">
        <v>572</v>
      </c>
      <c r="C663" s="2126"/>
      <c r="D663" s="2107">
        <f>SUM(H663:H664)</f>
        <v>15000</v>
      </c>
      <c r="E663" s="644" t="s">
        <v>529</v>
      </c>
      <c r="F663" s="633">
        <v>24</v>
      </c>
      <c r="G663" s="652">
        <v>250</v>
      </c>
      <c r="H663" s="693">
        <f t="shared" si="35"/>
        <v>6000</v>
      </c>
      <c r="I663" s="637">
        <f>H663*F663</f>
        <v>144000</v>
      </c>
      <c r="J663" s="633"/>
      <c r="K663" s="633"/>
      <c r="L663" s="633"/>
      <c r="M663" s="633"/>
      <c r="N663" s="632" t="s">
        <v>48</v>
      </c>
      <c r="O663" s="638">
        <v>15</v>
      </c>
      <c r="P663" s="634">
        <v>1</v>
      </c>
      <c r="Q663" s="633">
        <v>3</v>
      </c>
      <c r="R663" s="633">
        <v>7</v>
      </c>
      <c r="S663" s="633">
        <v>1</v>
      </c>
      <c r="T663" s="651">
        <v>2</v>
      </c>
    </row>
    <row r="664" spans="2:21" s="72" customFormat="1" ht="93.75" customHeight="1" x14ac:dyDescent="0.35">
      <c r="B664" s="2127"/>
      <c r="C664" s="2128"/>
      <c r="D664" s="2107"/>
      <c r="E664" s="661" t="s">
        <v>497</v>
      </c>
      <c r="F664" s="633">
        <v>40</v>
      </c>
      <c r="G664" s="652">
        <v>225</v>
      </c>
      <c r="H664" s="693">
        <f t="shared" si="35"/>
        <v>9000</v>
      </c>
      <c r="I664" s="637">
        <f>H664*F664</f>
        <v>360000</v>
      </c>
      <c r="J664" s="633"/>
      <c r="K664" s="633"/>
      <c r="L664" s="633"/>
      <c r="M664" s="633"/>
      <c r="N664" s="632" t="s">
        <v>48</v>
      </c>
      <c r="O664" s="638">
        <v>15</v>
      </c>
      <c r="P664" s="634">
        <v>1</v>
      </c>
      <c r="Q664" s="123">
        <v>2</v>
      </c>
      <c r="R664" s="123">
        <v>2</v>
      </c>
      <c r="S664" s="123">
        <v>2</v>
      </c>
      <c r="T664" s="700">
        <v>1</v>
      </c>
    </row>
    <row r="665" spans="2:21" s="72" customFormat="1" ht="50.45" customHeight="1" x14ac:dyDescent="0.35">
      <c r="B665" s="2125" t="s">
        <v>573</v>
      </c>
      <c r="C665" s="2126"/>
      <c r="D665" s="2129">
        <f>SUM(H665:H666)</f>
        <v>15000</v>
      </c>
      <c r="E665" s="644" t="s">
        <v>529</v>
      </c>
      <c r="F665" s="633">
        <v>24</v>
      </c>
      <c r="G665" s="652">
        <v>250</v>
      </c>
      <c r="H665" s="693">
        <f t="shared" si="35"/>
        <v>6000</v>
      </c>
      <c r="I665" s="718">
        <f>H665*F665</f>
        <v>144000</v>
      </c>
      <c r="J665" s="633"/>
      <c r="K665" s="633"/>
      <c r="L665" s="652"/>
      <c r="M665" s="631"/>
      <c r="N665" s="632" t="s">
        <v>48</v>
      </c>
      <c r="O665" s="638">
        <v>15</v>
      </c>
      <c r="P665" s="634">
        <v>1</v>
      </c>
      <c r="Q665" s="633">
        <v>3</v>
      </c>
      <c r="R665" s="633">
        <v>7</v>
      </c>
      <c r="S665" s="633">
        <v>1</v>
      </c>
      <c r="T665" s="651">
        <v>2</v>
      </c>
    </row>
    <row r="666" spans="2:21" s="72" customFormat="1" ht="110.25" customHeight="1" x14ac:dyDescent="0.35">
      <c r="B666" s="2127"/>
      <c r="C666" s="2128"/>
      <c r="D666" s="2129"/>
      <c r="E666" s="644" t="s">
        <v>574</v>
      </c>
      <c r="F666" s="633">
        <v>40</v>
      </c>
      <c r="G666" s="652">
        <v>225</v>
      </c>
      <c r="H666" s="693">
        <f t="shared" si="35"/>
        <v>9000</v>
      </c>
      <c r="I666" s="718">
        <f>H666*F666</f>
        <v>360000</v>
      </c>
      <c r="J666" s="633"/>
      <c r="K666" s="633"/>
      <c r="L666" s="633"/>
      <c r="M666" s="631"/>
      <c r="N666" s="632" t="s">
        <v>48</v>
      </c>
      <c r="O666" s="638">
        <v>15</v>
      </c>
      <c r="P666" s="634">
        <v>1</v>
      </c>
      <c r="Q666" s="123">
        <v>2</v>
      </c>
      <c r="R666" s="123">
        <v>2</v>
      </c>
      <c r="S666" s="123">
        <v>2</v>
      </c>
      <c r="T666" s="700">
        <v>1</v>
      </c>
    </row>
    <row r="667" spans="2:21" s="72" customFormat="1" ht="78" customHeight="1" x14ac:dyDescent="0.35">
      <c r="B667" s="2122" t="s">
        <v>575</v>
      </c>
      <c r="C667" s="2123"/>
      <c r="D667" s="714">
        <f>+H667</f>
        <v>300000</v>
      </c>
      <c r="E667" s="644" t="s">
        <v>576</v>
      </c>
      <c r="F667" s="633">
        <v>1</v>
      </c>
      <c r="G667" s="652">
        <v>300000</v>
      </c>
      <c r="H667" s="693">
        <f t="shared" si="35"/>
        <v>300000</v>
      </c>
      <c r="I667" s="637"/>
      <c r="J667" s="637"/>
      <c r="K667" s="637"/>
      <c r="L667" s="637"/>
      <c r="M667" s="637"/>
      <c r="N667" s="632" t="s">
        <v>48</v>
      </c>
      <c r="O667" s="638">
        <v>15</v>
      </c>
      <c r="P667" s="634">
        <v>1</v>
      </c>
      <c r="Q667" s="633">
        <v>2</v>
      </c>
      <c r="R667" s="633">
        <v>8</v>
      </c>
      <c r="S667" s="633">
        <v>7</v>
      </c>
      <c r="T667" s="633">
        <v>4</v>
      </c>
    </row>
    <row r="668" spans="2:21" s="72" customFormat="1" ht="50.45" customHeight="1" x14ac:dyDescent="0.35">
      <c r="B668" s="2125" t="s">
        <v>577</v>
      </c>
      <c r="C668" s="2126"/>
      <c r="D668" s="2124">
        <f>SUM(H668:H669)</f>
        <v>11250</v>
      </c>
      <c r="E668" s="644" t="s">
        <v>529</v>
      </c>
      <c r="F668" s="633">
        <v>18</v>
      </c>
      <c r="G668" s="652">
        <v>250</v>
      </c>
      <c r="H668" s="693">
        <f t="shared" si="35"/>
        <v>4500</v>
      </c>
      <c r="I668" s="718">
        <f>H668*F668</f>
        <v>81000</v>
      </c>
      <c r="J668" s="633"/>
      <c r="K668" s="631"/>
      <c r="L668" s="631"/>
      <c r="M668" s="631"/>
      <c r="N668" s="632" t="s">
        <v>48</v>
      </c>
      <c r="O668" s="638">
        <v>15</v>
      </c>
      <c r="P668" s="634">
        <v>1</v>
      </c>
      <c r="Q668" s="633">
        <v>3</v>
      </c>
      <c r="R668" s="633">
        <v>7</v>
      </c>
      <c r="S668" s="633">
        <v>1</v>
      </c>
      <c r="T668" s="671">
        <v>2</v>
      </c>
    </row>
    <row r="669" spans="2:21" s="72" customFormat="1" ht="78" customHeight="1" x14ac:dyDescent="0.35">
      <c r="B669" s="2127"/>
      <c r="C669" s="2128"/>
      <c r="D669" s="2124"/>
      <c r="E669" s="661" t="s">
        <v>497</v>
      </c>
      <c r="F669" s="633">
        <v>30</v>
      </c>
      <c r="G669" s="652">
        <v>225</v>
      </c>
      <c r="H669" s="693">
        <f t="shared" si="35"/>
        <v>6750</v>
      </c>
      <c r="I669" s="718">
        <f>H669*F669</f>
        <v>202500</v>
      </c>
      <c r="J669" s="633"/>
      <c r="K669" s="631"/>
      <c r="L669" s="631"/>
      <c r="M669" s="631"/>
      <c r="N669" s="632" t="s">
        <v>48</v>
      </c>
      <c r="O669" s="638">
        <v>15</v>
      </c>
      <c r="P669" s="634">
        <v>1</v>
      </c>
      <c r="Q669" s="123">
        <v>2</v>
      </c>
      <c r="R669" s="123">
        <v>3</v>
      </c>
      <c r="S669" s="123">
        <v>3</v>
      </c>
      <c r="T669" s="700">
        <v>5</v>
      </c>
    </row>
    <row r="670" spans="2:21" s="72" customFormat="1" ht="50.45" customHeight="1" x14ac:dyDescent="0.35">
      <c r="B670" s="2125" t="s">
        <v>578</v>
      </c>
      <c r="C670" s="2126"/>
      <c r="D670" s="2147">
        <f>SUM(H670:H671)</f>
        <v>11250</v>
      </c>
      <c r="E670" s="644" t="s">
        <v>529</v>
      </c>
      <c r="F670" s="651">
        <v>18</v>
      </c>
      <c r="G670" s="714">
        <v>250</v>
      </c>
      <c r="H670" s="693">
        <f t="shared" si="35"/>
        <v>4500</v>
      </c>
      <c r="I670" s="718" t="s">
        <v>579</v>
      </c>
      <c r="J670" s="633"/>
      <c r="K670" s="633"/>
      <c r="L670" s="633"/>
      <c r="M670" s="712"/>
      <c r="N670" s="632" t="s">
        <v>48</v>
      </c>
      <c r="O670" s="638">
        <v>15</v>
      </c>
      <c r="P670" s="634">
        <v>1</v>
      </c>
      <c r="Q670" s="633">
        <v>3</v>
      </c>
      <c r="R670" s="633">
        <v>7</v>
      </c>
      <c r="S670" s="633">
        <v>1</v>
      </c>
      <c r="T670" s="671">
        <v>2</v>
      </c>
    </row>
    <row r="671" spans="2:21" s="72" customFormat="1" ht="87" customHeight="1" x14ac:dyDescent="0.35">
      <c r="B671" s="2127"/>
      <c r="C671" s="2128"/>
      <c r="D671" s="2156"/>
      <c r="E671" s="661" t="s">
        <v>497</v>
      </c>
      <c r="F671" s="631">
        <v>30</v>
      </c>
      <c r="G671" s="652">
        <v>225</v>
      </c>
      <c r="H671" s="693">
        <f t="shared" si="35"/>
        <v>6750</v>
      </c>
      <c r="I671" s="637">
        <f>H671*F671</f>
        <v>202500</v>
      </c>
      <c r="J671" s="633"/>
      <c r="K671" s="633"/>
      <c r="L671" s="633"/>
      <c r="M671" s="712"/>
      <c r="N671" s="632" t="s">
        <v>48</v>
      </c>
      <c r="O671" s="638">
        <v>15</v>
      </c>
      <c r="P671" s="634">
        <v>1</v>
      </c>
      <c r="Q671" s="123">
        <v>2</v>
      </c>
      <c r="R671" s="123">
        <v>3</v>
      </c>
      <c r="S671" s="123">
        <v>3</v>
      </c>
      <c r="T671" s="700">
        <v>5</v>
      </c>
    </row>
    <row r="672" spans="2:21" s="72" customFormat="1" ht="61.9" customHeight="1" x14ac:dyDescent="0.35">
      <c r="B672" s="2160" t="s">
        <v>580</v>
      </c>
      <c r="C672" s="2161"/>
      <c r="D672" s="2129">
        <f>SUM(H672:H673)</f>
        <v>41250</v>
      </c>
      <c r="E672" s="644" t="s">
        <v>529</v>
      </c>
      <c r="F672" s="633">
        <v>66</v>
      </c>
      <c r="G672" s="652">
        <v>250</v>
      </c>
      <c r="H672" s="693">
        <f t="shared" si="35"/>
        <v>16500</v>
      </c>
      <c r="I672" s="718" t="s">
        <v>581</v>
      </c>
      <c r="J672" s="633"/>
      <c r="K672" s="633"/>
      <c r="L672" s="633"/>
      <c r="M672" s="633"/>
      <c r="N672" s="632" t="s">
        <v>48</v>
      </c>
      <c r="O672" s="638">
        <v>15</v>
      </c>
      <c r="P672" s="634">
        <v>1</v>
      </c>
      <c r="Q672" s="633">
        <v>3</v>
      </c>
      <c r="R672" s="633">
        <v>7</v>
      </c>
      <c r="S672" s="633">
        <v>1</v>
      </c>
      <c r="T672" s="671">
        <v>2</v>
      </c>
    </row>
    <row r="673" spans="2:20" s="72" customFormat="1" ht="81.75" customHeight="1" x14ac:dyDescent="0.35">
      <c r="B673" s="2162"/>
      <c r="C673" s="2163"/>
      <c r="D673" s="2129"/>
      <c r="E673" s="661" t="s">
        <v>497</v>
      </c>
      <c r="F673" s="633">
        <v>110</v>
      </c>
      <c r="G673" s="652">
        <v>225</v>
      </c>
      <c r="H673" s="693">
        <f t="shared" si="35"/>
        <v>24750</v>
      </c>
      <c r="I673" s="637">
        <f>H673*F673</f>
        <v>2722500</v>
      </c>
      <c r="J673" s="633"/>
      <c r="K673" s="633"/>
      <c r="L673" s="633"/>
      <c r="M673" s="633"/>
      <c r="N673" s="632" t="s">
        <v>48</v>
      </c>
      <c r="O673" s="638">
        <v>15</v>
      </c>
      <c r="P673" s="634">
        <v>1</v>
      </c>
      <c r="Q673" s="123">
        <v>2</v>
      </c>
      <c r="R673" s="123">
        <v>3</v>
      </c>
      <c r="S673" s="123">
        <v>3</v>
      </c>
      <c r="T673" s="700">
        <v>5</v>
      </c>
    </row>
    <row r="674" spans="2:20" s="72" customFormat="1" ht="63.6" customHeight="1" x14ac:dyDescent="0.35">
      <c r="B674" s="2121" t="s">
        <v>582</v>
      </c>
      <c r="C674" s="2121"/>
      <c r="D674" s="2099"/>
      <c r="E674" s="644" t="s">
        <v>529</v>
      </c>
      <c r="F674" s="633">
        <v>15</v>
      </c>
      <c r="G674" s="652">
        <v>250</v>
      </c>
      <c r="H674" s="693">
        <f t="shared" si="35"/>
        <v>3750</v>
      </c>
      <c r="I674" s="633">
        <v>3000</v>
      </c>
      <c r="J674" s="633"/>
      <c r="K674" s="633"/>
      <c r="L674" s="633"/>
      <c r="M674" s="631"/>
      <c r="N674" s="632" t="s">
        <v>48</v>
      </c>
      <c r="O674" s="638">
        <v>15</v>
      </c>
      <c r="P674" s="634">
        <v>1</v>
      </c>
      <c r="Q674" s="633">
        <v>3</v>
      </c>
      <c r="R674" s="633">
        <v>7</v>
      </c>
      <c r="S674" s="633">
        <v>1</v>
      </c>
      <c r="T674" s="651">
        <v>2</v>
      </c>
    </row>
    <row r="675" spans="2:20" s="72" customFormat="1" ht="95.25" customHeight="1" x14ac:dyDescent="0.35">
      <c r="B675" s="2121"/>
      <c r="C675" s="2121"/>
      <c r="D675" s="2103"/>
      <c r="E675" s="661" t="s">
        <v>497</v>
      </c>
      <c r="F675" s="631">
        <v>25</v>
      </c>
      <c r="G675" s="652">
        <v>225</v>
      </c>
      <c r="H675" s="693">
        <f t="shared" si="35"/>
        <v>5625</v>
      </c>
      <c r="I675" s="633">
        <v>4375</v>
      </c>
      <c r="J675" s="633"/>
      <c r="K675" s="633"/>
      <c r="L675" s="633"/>
      <c r="M675" s="631"/>
      <c r="N675" s="632" t="s">
        <v>48</v>
      </c>
      <c r="O675" s="638">
        <v>15</v>
      </c>
      <c r="P675" s="634">
        <v>1</v>
      </c>
      <c r="Q675" s="123">
        <v>2</v>
      </c>
      <c r="R675" s="123">
        <v>2</v>
      </c>
      <c r="S675" s="123">
        <v>3</v>
      </c>
      <c r="T675" s="700">
        <v>5</v>
      </c>
    </row>
    <row r="676" spans="2:20" s="72" customFormat="1" ht="41.45" customHeight="1" x14ac:dyDescent="0.35">
      <c r="B676" s="2095" t="s">
        <v>583</v>
      </c>
      <c r="C676" s="2096"/>
      <c r="D676" s="2099">
        <f>SUM(H676:H677)</f>
        <v>9375</v>
      </c>
      <c r="E676" s="644" t="s">
        <v>529</v>
      </c>
      <c r="F676" s="633">
        <v>15</v>
      </c>
      <c r="G676" s="652">
        <v>250</v>
      </c>
      <c r="H676" s="693">
        <f t="shared" si="35"/>
        <v>3750</v>
      </c>
      <c r="I676" s="633">
        <v>3000</v>
      </c>
      <c r="J676" s="633"/>
      <c r="K676" s="633"/>
      <c r="L676" s="633"/>
      <c r="M676" s="631"/>
      <c r="N676" s="632" t="s">
        <v>48</v>
      </c>
      <c r="O676" s="638">
        <v>15</v>
      </c>
      <c r="P676" s="634">
        <v>1</v>
      </c>
      <c r="Q676" s="633">
        <v>3</v>
      </c>
      <c r="R676" s="633">
        <v>7</v>
      </c>
      <c r="S676" s="633">
        <v>1</v>
      </c>
      <c r="T676" s="671">
        <v>2</v>
      </c>
    </row>
    <row r="677" spans="2:20" s="72" customFormat="1" ht="72.75" customHeight="1" x14ac:dyDescent="0.35">
      <c r="B677" s="2101"/>
      <c r="C677" s="2102"/>
      <c r="D677" s="2103"/>
      <c r="E677" s="661" t="s">
        <v>497</v>
      </c>
      <c r="F677" s="631">
        <v>25</v>
      </c>
      <c r="G677" s="652">
        <v>225</v>
      </c>
      <c r="H677" s="693">
        <f t="shared" si="35"/>
        <v>5625</v>
      </c>
      <c r="I677" s="633">
        <v>4375</v>
      </c>
      <c r="J677" s="633"/>
      <c r="K677" s="633"/>
      <c r="L677" s="633"/>
      <c r="M677" s="631"/>
      <c r="N677" s="632" t="s">
        <v>48</v>
      </c>
      <c r="O677" s="638">
        <v>15</v>
      </c>
      <c r="P677" s="634">
        <v>1</v>
      </c>
      <c r="Q677" s="123">
        <v>2</v>
      </c>
      <c r="R677" s="123">
        <v>2</v>
      </c>
      <c r="S677" s="123">
        <v>2</v>
      </c>
      <c r="T677" s="700">
        <v>1</v>
      </c>
    </row>
    <row r="678" spans="2:20" s="72" customFormat="1" ht="65.45" customHeight="1" x14ac:dyDescent="0.35">
      <c r="B678" s="2095" t="s">
        <v>584</v>
      </c>
      <c r="C678" s="2096"/>
      <c r="D678" s="2099">
        <f>SUM(H678:H679)</f>
        <v>9375</v>
      </c>
      <c r="E678" s="644" t="s">
        <v>529</v>
      </c>
      <c r="F678" s="633">
        <v>15</v>
      </c>
      <c r="G678" s="652">
        <v>250</v>
      </c>
      <c r="H678" s="693">
        <f t="shared" si="35"/>
        <v>3750</v>
      </c>
      <c r="I678" s="633">
        <v>3000</v>
      </c>
      <c r="J678" s="633"/>
      <c r="K678" s="633"/>
      <c r="L678" s="633"/>
      <c r="M678" s="631"/>
      <c r="N678" s="632" t="s">
        <v>48</v>
      </c>
      <c r="O678" s="638">
        <v>15</v>
      </c>
      <c r="P678" s="634">
        <v>1</v>
      </c>
      <c r="Q678" s="633">
        <v>3</v>
      </c>
      <c r="R678" s="633">
        <v>7</v>
      </c>
      <c r="S678" s="633">
        <v>1</v>
      </c>
      <c r="T678" s="651">
        <v>2</v>
      </c>
    </row>
    <row r="679" spans="2:20" s="72" customFormat="1" ht="71.25" customHeight="1" x14ac:dyDescent="0.35">
      <c r="B679" s="2101"/>
      <c r="C679" s="2102"/>
      <c r="D679" s="2103"/>
      <c r="E679" s="661" t="s">
        <v>497</v>
      </c>
      <c r="F679" s="631">
        <v>25</v>
      </c>
      <c r="G679" s="652">
        <v>225</v>
      </c>
      <c r="H679" s="693">
        <f t="shared" si="35"/>
        <v>5625</v>
      </c>
      <c r="I679" s="633">
        <v>4375</v>
      </c>
      <c r="J679" s="633"/>
      <c r="K679" s="633"/>
      <c r="L679" s="633"/>
      <c r="M679" s="631"/>
      <c r="N679" s="632" t="s">
        <v>48</v>
      </c>
      <c r="O679" s="638">
        <v>15</v>
      </c>
      <c r="P679" s="634">
        <v>1</v>
      </c>
      <c r="Q679" s="123">
        <v>2</v>
      </c>
      <c r="R679" s="123">
        <v>3</v>
      </c>
      <c r="S679" s="123">
        <v>3</v>
      </c>
      <c r="T679" s="700">
        <v>5</v>
      </c>
    </row>
    <row r="680" spans="2:20" s="72" customFormat="1" ht="41.45" hidden="1" customHeight="1" x14ac:dyDescent="0.35">
      <c r="B680" s="2106" t="s">
        <v>585</v>
      </c>
      <c r="C680" s="2106"/>
      <c r="D680" s="2099">
        <f>SUM(H681:H682)</f>
        <v>9375</v>
      </c>
      <c r="E680" s="644" t="s">
        <v>529</v>
      </c>
      <c r="F680" s="633">
        <v>15</v>
      </c>
      <c r="G680" s="652"/>
      <c r="H680" s="693">
        <f t="shared" si="35"/>
        <v>0</v>
      </c>
      <c r="I680" s="633">
        <v>3000</v>
      </c>
      <c r="J680" s="633">
        <v>600</v>
      </c>
      <c r="K680" s="633">
        <v>600</v>
      </c>
      <c r="L680" s="633">
        <v>1200</v>
      </c>
      <c r="M680" s="631">
        <v>600</v>
      </c>
      <c r="N680" s="632" t="s">
        <v>48</v>
      </c>
      <c r="O680" s="638">
        <v>15</v>
      </c>
      <c r="P680" s="634">
        <v>1</v>
      </c>
      <c r="Q680" s="651">
        <v>3</v>
      </c>
      <c r="R680" s="651">
        <v>7</v>
      </c>
      <c r="S680" s="651">
        <v>1</v>
      </c>
      <c r="T680" s="651">
        <v>2</v>
      </c>
    </row>
    <row r="681" spans="2:20" s="72" customFormat="1" ht="59.45" customHeight="1" x14ac:dyDescent="0.35">
      <c r="B681" s="2106"/>
      <c r="C681" s="2106"/>
      <c r="D681" s="2100"/>
      <c r="E681" s="644" t="s">
        <v>529</v>
      </c>
      <c r="F681" s="631">
        <v>15</v>
      </c>
      <c r="G681" s="652">
        <v>250</v>
      </c>
      <c r="H681" s="693">
        <f t="shared" si="35"/>
        <v>3750</v>
      </c>
      <c r="I681" s="633">
        <v>4375</v>
      </c>
      <c r="J681" s="633"/>
      <c r="K681" s="633"/>
      <c r="L681" s="633"/>
      <c r="M681" s="631"/>
      <c r="N681" s="632" t="s">
        <v>48</v>
      </c>
      <c r="O681" s="638">
        <v>15</v>
      </c>
      <c r="P681" s="634">
        <v>1</v>
      </c>
      <c r="Q681" s="633">
        <v>3</v>
      </c>
      <c r="R681" s="633">
        <v>7</v>
      </c>
      <c r="S681" s="633">
        <v>1</v>
      </c>
      <c r="T681" s="671">
        <v>2</v>
      </c>
    </row>
    <row r="682" spans="2:20" s="72" customFormat="1" ht="95.25" customHeight="1" x14ac:dyDescent="0.35">
      <c r="B682" s="2106"/>
      <c r="C682" s="2106"/>
      <c r="D682" s="2100"/>
      <c r="E682" s="661" t="s">
        <v>497</v>
      </c>
      <c r="F682" s="633">
        <v>25</v>
      </c>
      <c r="G682" s="652">
        <v>225</v>
      </c>
      <c r="H682" s="693">
        <f t="shared" si="35"/>
        <v>5625</v>
      </c>
      <c r="I682" s="633"/>
      <c r="J682" s="633"/>
      <c r="K682" s="633"/>
      <c r="L682" s="633"/>
      <c r="M682" s="631"/>
      <c r="N682" s="632" t="s">
        <v>48</v>
      </c>
      <c r="O682" s="638">
        <v>15</v>
      </c>
      <c r="P682" s="634">
        <v>1</v>
      </c>
      <c r="Q682" s="123">
        <v>2</v>
      </c>
      <c r="R682" s="123">
        <v>2</v>
      </c>
      <c r="S682" s="123">
        <v>2</v>
      </c>
      <c r="T682" s="700">
        <v>1</v>
      </c>
    </row>
    <row r="683" spans="2:20" s="72" customFormat="1" ht="34.9" customHeight="1" thickBot="1" x14ac:dyDescent="0.4">
      <c r="B683" s="2106" t="s">
        <v>586</v>
      </c>
      <c r="C683" s="2106"/>
      <c r="D683" s="2099">
        <f>H683+H684+H685+H686+H687+H688+H689</f>
        <v>2651700</v>
      </c>
      <c r="E683" s="719" t="s">
        <v>587</v>
      </c>
      <c r="F683" s="633">
        <v>600</v>
      </c>
      <c r="G683" s="652">
        <v>250</v>
      </c>
      <c r="H683" s="693">
        <f t="shared" si="35"/>
        <v>150000</v>
      </c>
      <c r="I683" s="633"/>
      <c r="J683" s="633"/>
      <c r="K683" s="633"/>
      <c r="L683" s="633"/>
      <c r="M683" s="631"/>
      <c r="N683" s="632" t="s">
        <v>48</v>
      </c>
      <c r="O683" s="638">
        <v>15</v>
      </c>
      <c r="P683" s="634">
        <v>1</v>
      </c>
      <c r="Q683" s="633">
        <v>3</v>
      </c>
      <c r="R683" s="633">
        <v>7</v>
      </c>
      <c r="S683" s="633">
        <v>1</v>
      </c>
      <c r="T683" s="651">
        <v>2</v>
      </c>
    </row>
    <row r="684" spans="2:20" s="72" customFormat="1" ht="40.15" customHeight="1" thickTop="1" x14ac:dyDescent="0.35">
      <c r="B684" s="2106"/>
      <c r="C684" s="2106"/>
      <c r="D684" s="2100"/>
      <c r="E684" s="719" t="s">
        <v>464</v>
      </c>
      <c r="F684" s="633">
        <v>31</v>
      </c>
      <c r="G684" s="652"/>
      <c r="H684" s="693">
        <f t="shared" si="35"/>
        <v>0</v>
      </c>
      <c r="I684" s="633"/>
      <c r="J684" s="633"/>
      <c r="K684" s="633"/>
      <c r="L684" s="633"/>
      <c r="M684" s="631"/>
      <c r="N684" s="632" t="s">
        <v>48</v>
      </c>
      <c r="O684" s="638">
        <v>15</v>
      </c>
      <c r="P684" s="634">
        <v>1</v>
      </c>
      <c r="Q684" s="659">
        <v>2</v>
      </c>
      <c r="R684" s="659">
        <v>2</v>
      </c>
      <c r="S684" s="659">
        <v>5</v>
      </c>
      <c r="T684" s="659">
        <v>1</v>
      </c>
    </row>
    <row r="685" spans="2:20" s="72" customFormat="1" ht="29.45" customHeight="1" x14ac:dyDescent="0.35">
      <c r="B685" s="2106"/>
      <c r="C685" s="2106"/>
      <c r="D685" s="2100"/>
      <c r="E685" s="719" t="s">
        <v>568</v>
      </c>
      <c r="F685" s="631">
        <v>1550</v>
      </c>
      <c r="G685" s="652">
        <v>1500</v>
      </c>
      <c r="H685" s="693">
        <f t="shared" si="35"/>
        <v>2325000</v>
      </c>
      <c r="I685" s="633"/>
      <c r="J685" s="633"/>
      <c r="K685" s="633"/>
      <c r="L685" s="633"/>
      <c r="M685" s="631"/>
      <c r="N685" s="632" t="s">
        <v>48</v>
      </c>
      <c r="O685" s="638">
        <v>15</v>
      </c>
      <c r="P685" s="634">
        <v>1</v>
      </c>
      <c r="Q685" s="226">
        <v>3</v>
      </c>
      <c r="R685" s="226">
        <v>1</v>
      </c>
      <c r="S685" s="226">
        <v>1</v>
      </c>
      <c r="T685" s="226">
        <v>1</v>
      </c>
    </row>
    <row r="686" spans="2:20" s="72" customFormat="1" ht="40.9" customHeight="1" x14ac:dyDescent="0.35">
      <c r="B686" s="2106"/>
      <c r="C686" s="2106"/>
      <c r="D686" s="2100"/>
      <c r="E686" s="719" t="s">
        <v>564</v>
      </c>
      <c r="F686" s="633">
        <v>1.55</v>
      </c>
      <c r="G686" s="652"/>
      <c r="H686" s="693">
        <f t="shared" si="35"/>
        <v>0</v>
      </c>
      <c r="I686" s="633"/>
      <c r="J686" s="633"/>
      <c r="K686" s="633"/>
      <c r="L686" s="633"/>
      <c r="M686" s="631"/>
      <c r="N686" s="632" t="s">
        <v>48</v>
      </c>
      <c r="O686" s="638">
        <v>15</v>
      </c>
      <c r="P686" s="634">
        <v>1</v>
      </c>
      <c r="Q686" s="123">
        <v>2</v>
      </c>
      <c r="R686" s="123">
        <v>3</v>
      </c>
      <c r="S686" s="123">
        <v>3</v>
      </c>
      <c r="T686" s="700">
        <v>5</v>
      </c>
    </row>
    <row r="687" spans="2:20" s="72" customFormat="1" ht="40.9" customHeight="1" x14ac:dyDescent="0.35">
      <c r="B687" s="2106"/>
      <c r="C687" s="2106"/>
      <c r="D687" s="2100"/>
      <c r="E687" s="644" t="s">
        <v>588</v>
      </c>
      <c r="F687" s="633">
        <v>31</v>
      </c>
      <c r="G687" s="652">
        <v>2400</v>
      </c>
      <c r="H687" s="693">
        <f t="shared" si="35"/>
        <v>74400</v>
      </c>
      <c r="I687" s="633"/>
      <c r="J687" s="633"/>
      <c r="K687" s="633"/>
      <c r="L687" s="633"/>
      <c r="M687" s="631"/>
      <c r="N687" s="632" t="s">
        <v>48</v>
      </c>
      <c r="O687" s="638">
        <v>15</v>
      </c>
      <c r="P687" s="634">
        <v>1</v>
      </c>
      <c r="Q687" s="651">
        <v>2</v>
      </c>
      <c r="R687" s="651">
        <v>3</v>
      </c>
      <c r="S687" s="651">
        <v>1</v>
      </c>
      <c r="T687" s="651">
        <v>2</v>
      </c>
    </row>
    <row r="688" spans="2:20" s="72" customFormat="1" ht="40.9" customHeight="1" x14ac:dyDescent="0.35">
      <c r="B688" s="2106"/>
      <c r="C688" s="2106"/>
      <c r="D688" s="2100"/>
      <c r="E688" s="644" t="s">
        <v>589</v>
      </c>
      <c r="F688" s="633">
        <v>31</v>
      </c>
      <c r="G688" s="652">
        <v>1800</v>
      </c>
      <c r="H688" s="693">
        <f t="shared" si="35"/>
        <v>55800</v>
      </c>
      <c r="I688" s="633"/>
      <c r="J688" s="633"/>
      <c r="K688" s="633"/>
      <c r="L688" s="633"/>
      <c r="M688" s="631"/>
      <c r="N688" s="632" t="s">
        <v>48</v>
      </c>
      <c r="O688" s="638">
        <v>15</v>
      </c>
      <c r="P688" s="634">
        <v>1</v>
      </c>
      <c r="Q688" s="651">
        <v>2</v>
      </c>
      <c r="R688" s="651">
        <v>3</v>
      </c>
      <c r="S688" s="651">
        <v>1</v>
      </c>
      <c r="T688" s="651">
        <v>2</v>
      </c>
    </row>
    <row r="689" spans="2:20" s="72" customFormat="1" ht="40.9" customHeight="1" x14ac:dyDescent="0.35">
      <c r="B689" s="2106"/>
      <c r="C689" s="2106"/>
      <c r="D689" s="2103"/>
      <c r="E689" s="308" t="s">
        <v>153</v>
      </c>
      <c r="F689" s="633">
        <v>31</v>
      </c>
      <c r="G689" s="652">
        <v>1500</v>
      </c>
      <c r="H689" s="693">
        <f t="shared" si="35"/>
        <v>46500</v>
      </c>
      <c r="I689" s="633"/>
      <c r="J689" s="633"/>
      <c r="K689" s="633"/>
      <c r="L689" s="633"/>
      <c r="M689" s="631"/>
      <c r="N689" s="632" t="s">
        <v>48</v>
      </c>
      <c r="O689" s="638">
        <v>15</v>
      </c>
      <c r="P689" s="634">
        <v>1</v>
      </c>
      <c r="Q689" s="651">
        <v>2</v>
      </c>
      <c r="R689" s="651">
        <v>3</v>
      </c>
      <c r="S689" s="651">
        <v>1</v>
      </c>
      <c r="T689" s="651">
        <v>2</v>
      </c>
    </row>
    <row r="690" spans="2:20" s="72" customFormat="1" ht="113.25" customHeight="1" x14ac:dyDescent="0.35">
      <c r="B690" s="2095" t="s">
        <v>590</v>
      </c>
      <c r="C690" s="2096"/>
      <c r="D690" s="625">
        <f>+H690</f>
        <v>250000</v>
      </c>
      <c r="E690" s="644" t="s">
        <v>591</v>
      </c>
      <c r="F690" s="633">
        <v>1</v>
      </c>
      <c r="G690" s="652">
        <v>250000</v>
      </c>
      <c r="H690" s="693">
        <f t="shared" si="35"/>
        <v>250000</v>
      </c>
      <c r="I690" s="633"/>
      <c r="J690" s="633"/>
      <c r="K690" s="633"/>
      <c r="L690" s="633"/>
      <c r="M690" s="631"/>
      <c r="N690" s="632" t="s">
        <v>48</v>
      </c>
      <c r="O690" s="638">
        <v>15</v>
      </c>
      <c r="P690" s="634">
        <v>1</v>
      </c>
      <c r="Q690" s="651">
        <v>2</v>
      </c>
      <c r="R690" s="651">
        <v>8</v>
      </c>
      <c r="S690" s="651">
        <v>7</v>
      </c>
      <c r="T690" s="651">
        <v>4</v>
      </c>
    </row>
    <row r="691" spans="2:20" s="72" customFormat="1" ht="42.6" customHeight="1" x14ac:dyDescent="0.35">
      <c r="B691" s="2095" t="s">
        <v>592</v>
      </c>
      <c r="C691" s="2096"/>
      <c r="D691" s="2099">
        <f>H691+H692</f>
        <v>14625</v>
      </c>
      <c r="E691" s="644" t="s">
        <v>488</v>
      </c>
      <c r="F691" s="633">
        <v>36</v>
      </c>
      <c r="G691" s="652">
        <v>250</v>
      </c>
      <c r="H691" s="693">
        <f t="shared" si="35"/>
        <v>9000</v>
      </c>
      <c r="I691" s="633"/>
      <c r="J691" s="633"/>
      <c r="K691" s="633"/>
      <c r="L691" s="633"/>
      <c r="M691" s="631"/>
      <c r="N691" s="632" t="s">
        <v>48</v>
      </c>
      <c r="O691" s="638">
        <v>15</v>
      </c>
      <c r="P691" s="634">
        <v>1</v>
      </c>
      <c r="Q691" s="633">
        <v>3</v>
      </c>
      <c r="R691" s="633">
        <v>7</v>
      </c>
      <c r="S691" s="633">
        <v>1</v>
      </c>
      <c r="T691" s="720">
        <v>2</v>
      </c>
    </row>
    <row r="692" spans="2:20" s="72" customFormat="1" ht="82.5" customHeight="1" x14ac:dyDescent="0.35">
      <c r="B692" s="2101"/>
      <c r="C692" s="2102"/>
      <c r="D692" s="2103"/>
      <c r="E692" s="644" t="s">
        <v>593</v>
      </c>
      <c r="F692" s="633">
        <v>25</v>
      </c>
      <c r="G692" s="652">
        <v>225</v>
      </c>
      <c r="H692" s="693">
        <f t="shared" si="35"/>
        <v>5625</v>
      </c>
      <c r="I692" s="633"/>
      <c r="J692" s="633"/>
      <c r="K692" s="633"/>
      <c r="L692" s="633"/>
      <c r="M692" s="631"/>
      <c r="N692" s="632" t="s">
        <v>48</v>
      </c>
      <c r="O692" s="638">
        <v>15</v>
      </c>
      <c r="P692" s="634">
        <v>1</v>
      </c>
      <c r="Q692" s="123">
        <v>2</v>
      </c>
      <c r="R692" s="123">
        <v>3</v>
      </c>
      <c r="S692" s="123">
        <v>3</v>
      </c>
      <c r="T692" s="700">
        <v>5</v>
      </c>
    </row>
    <row r="693" spans="2:20" s="72" customFormat="1" ht="106.9" customHeight="1" x14ac:dyDescent="0.35">
      <c r="B693" s="2095" t="s">
        <v>594</v>
      </c>
      <c r="C693" s="2096"/>
      <c r="D693" s="2099">
        <f>H693+H694</f>
        <v>9375</v>
      </c>
      <c r="E693" s="644" t="s">
        <v>488</v>
      </c>
      <c r="F693" s="633">
        <v>15</v>
      </c>
      <c r="G693" s="652">
        <v>250</v>
      </c>
      <c r="H693" s="693">
        <f t="shared" si="35"/>
        <v>3750</v>
      </c>
      <c r="I693" s="633"/>
      <c r="J693" s="633"/>
      <c r="K693" s="633"/>
      <c r="L693" s="633"/>
      <c r="M693" s="631"/>
      <c r="N693" s="632" t="s">
        <v>48</v>
      </c>
      <c r="O693" s="638">
        <v>15</v>
      </c>
      <c r="P693" s="634">
        <v>1</v>
      </c>
      <c r="Q693" s="633">
        <v>3</v>
      </c>
      <c r="R693" s="633">
        <v>7</v>
      </c>
      <c r="S693" s="633">
        <v>1</v>
      </c>
      <c r="T693" s="651">
        <v>2</v>
      </c>
    </row>
    <row r="694" spans="2:20" s="72" customFormat="1" ht="155.25" customHeight="1" x14ac:dyDescent="0.35">
      <c r="B694" s="2101"/>
      <c r="C694" s="2102"/>
      <c r="D694" s="2103"/>
      <c r="E694" s="644" t="s">
        <v>564</v>
      </c>
      <c r="F694" s="633">
        <v>25</v>
      </c>
      <c r="G694" s="652">
        <v>225</v>
      </c>
      <c r="H694" s="693">
        <f t="shared" si="35"/>
        <v>5625</v>
      </c>
      <c r="I694" s="633"/>
      <c r="J694" s="633"/>
      <c r="K694" s="633"/>
      <c r="L694" s="633"/>
      <c r="M694" s="631"/>
      <c r="N694" s="632" t="s">
        <v>48</v>
      </c>
      <c r="O694" s="638">
        <v>15</v>
      </c>
      <c r="P694" s="634">
        <v>1</v>
      </c>
      <c r="Q694" s="123">
        <v>2</v>
      </c>
      <c r="R694" s="123">
        <v>2</v>
      </c>
      <c r="S694" s="123">
        <v>2</v>
      </c>
      <c r="T694" s="700">
        <v>1</v>
      </c>
    </row>
    <row r="695" spans="2:20" s="72" customFormat="1" ht="30" customHeight="1" thickBot="1" x14ac:dyDescent="0.4">
      <c r="B695" s="2095" t="s">
        <v>595</v>
      </c>
      <c r="C695" s="2096"/>
      <c r="D695" s="2099">
        <f>H695+H696+H697+H698+H699</f>
        <v>236000</v>
      </c>
      <c r="E695" s="644" t="s">
        <v>488</v>
      </c>
      <c r="F695" s="633">
        <v>3</v>
      </c>
      <c r="G695" s="652"/>
      <c r="H695" s="693">
        <f t="shared" si="35"/>
        <v>0</v>
      </c>
      <c r="I695" s="633"/>
      <c r="J695" s="633"/>
      <c r="K695" s="633"/>
      <c r="L695" s="633"/>
      <c r="M695" s="631"/>
      <c r="N695" s="632" t="s">
        <v>48</v>
      </c>
      <c r="O695" s="638">
        <v>15</v>
      </c>
      <c r="P695" s="634">
        <v>1</v>
      </c>
      <c r="Q695" s="633">
        <v>3</v>
      </c>
      <c r="R695" s="633">
        <v>7</v>
      </c>
      <c r="S695" s="633">
        <v>1</v>
      </c>
      <c r="T695" s="651">
        <v>2</v>
      </c>
    </row>
    <row r="696" spans="2:20" s="72" customFormat="1" ht="30" customHeight="1" thickTop="1" x14ac:dyDescent="0.35">
      <c r="B696" s="2097"/>
      <c r="C696" s="2098"/>
      <c r="D696" s="2100"/>
      <c r="E696" s="644" t="s">
        <v>532</v>
      </c>
      <c r="F696" s="633">
        <v>1</v>
      </c>
      <c r="G696" s="652"/>
      <c r="H696" s="693">
        <f t="shared" si="35"/>
        <v>0</v>
      </c>
      <c r="I696" s="633"/>
      <c r="J696" s="633"/>
      <c r="K696" s="633"/>
      <c r="L696" s="633"/>
      <c r="M696" s="631"/>
      <c r="N696" s="632" t="s">
        <v>48</v>
      </c>
      <c r="O696" s="638">
        <v>15</v>
      </c>
      <c r="P696" s="634">
        <v>1</v>
      </c>
      <c r="Q696" s="659">
        <v>2</v>
      </c>
      <c r="R696" s="659">
        <v>2</v>
      </c>
      <c r="S696" s="659">
        <v>5</v>
      </c>
      <c r="T696" s="659">
        <v>1</v>
      </c>
    </row>
    <row r="697" spans="2:20" s="72" customFormat="1" ht="36.6" customHeight="1" x14ac:dyDescent="0.35">
      <c r="B697" s="2097"/>
      <c r="C697" s="2098"/>
      <c r="D697" s="2100"/>
      <c r="E697" s="644" t="s">
        <v>561</v>
      </c>
      <c r="F697" s="633">
        <v>150</v>
      </c>
      <c r="G697" s="652">
        <f>750+450</f>
        <v>1200</v>
      </c>
      <c r="H697" s="693">
        <f t="shared" si="35"/>
        <v>180000</v>
      </c>
      <c r="I697" s="633"/>
      <c r="J697" s="633"/>
      <c r="K697" s="633"/>
      <c r="L697" s="633"/>
      <c r="M697" s="631"/>
      <c r="N697" s="632" t="s">
        <v>48</v>
      </c>
      <c r="O697" s="638">
        <v>15</v>
      </c>
      <c r="P697" s="634">
        <v>1</v>
      </c>
      <c r="Q697" s="226">
        <v>3</v>
      </c>
      <c r="R697" s="226">
        <v>1</v>
      </c>
      <c r="S697" s="226">
        <v>1</v>
      </c>
      <c r="T697" s="226">
        <v>1</v>
      </c>
    </row>
    <row r="698" spans="2:20" s="72" customFormat="1" ht="45.75" customHeight="1" x14ac:dyDescent="0.35">
      <c r="B698" s="2097"/>
      <c r="C698" s="2098"/>
      <c r="D698" s="2100"/>
      <c r="E698" s="644" t="s">
        <v>596</v>
      </c>
      <c r="F698" s="633">
        <v>56</v>
      </c>
      <c r="G698" s="652">
        <v>1000</v>
      </c>
      <c r="H698" s="693">
        <f t="shared" si="35"/>
        <v>56000</v>
      </c>
      <c r="I698" s="633"/>
      <c r="J698" s="633"/>
      <c r="K698" s="633"/>
      <c r="L698" s="633"/>
      <c r="M698" s="631"/>
      <c r="N698" s="632" t="s">
        <v>48</v>
      </c>
      <c r="O698" s="638">
        <v>15</v>
      </c>
      <c r="P698" s="634">
        <v>1</v>
      </c>
      <c r="Q698" s="651">
        <v>2</v>
      </c>
      <c r="R698" s="651">
        <v>2</v>
      </c>
      <c r="S698" s="651">
        <v>4</v>
      </c>
      <c r="T698" s="651">
        <v>1</v>
      </c>
    </row>
    <row r="699" spans="2:20" s="72" customFormat="1" ht="36.6" customHeight="1" x14ac:dyDescent="0.35">
      <c r="B699" s="2101"/>
      <c r="C699" s="2102"/>
      <c r="D699" s="2103"/>
      <c r="E699" s="644" t="s">
        <v>564</v>
      </c>
      <c r="F699" s="633">
        <v>150</v>
      </c>
      <c r="G699" s="652"/>
      <c r="H699" s="713">
        <f t="shared" si="35"/>
        <v>0</v>
      </c>
      <c r="I699" s="633"/>
      <c r="J699" s="633"/>
      <c r="K699" s="633"/>
      <c r="L699" s="633"/>
      <c r="M699" s="631"/>
      <c r="N699" s="632" t="s">
        <v>48</v>
      </c>
      <c r="O699" s="638">
        <v>15</v>
      </c>
      <c r="P699" s="634">
        <v>1</v>
      </c>
      <c r="Q699" s="123">
        <v>2</v>
      </c>
      <c r="R699" s="123">
        <v>2</v>
      </c>
      <c r="S699" s="123">
        <v>2</v>
      </c>
      <c r="T699" s="700">
        <v>1</v>
      </c>
    </row>
    <row r="700" spans="2:20" s="72" customFormat="1" ht="57" customHeight="1" x14ac:dyDescent="0.35">
      <c r="B700" s="2095" t="s">
        <v>597</v>
      </c>
      <c r="C700" s="2096"/>
      <c r="D700" s="2099">
        <f>H700+H701</f>
        <v>9375</v>
      </c>
      <c r="E700" s="644" t="s">
        <v>488</v>
      </c>
      <c r="F700" s="633">
        <v>15</v>
      </c>
      <c r="G700" s="652">
        <v>250</v>
      </c>
      <c r="H700" s="693">
        <f t="shared" si="35"/>
        <v>3750</v>
      </c>
      <c r="I700" s="633"/>
      <c r="J700" s="633"/>
      <c r="K700" s="633"/>
      <c r="L700" s="633"/>
      <c r="M700" s="631"/>
      <c r="N700" s="632" t="s">
        <v>48</v>
      </c>
      <c r="O700" s="638">
        <v>15</v>
      </c>
      <c r="P700" s="634">
        <v>1</v>
      </c>
      <c r="Q700" s="633">
        <v>3</v>
      </c>
      <c r="R700" s="633">
        <v>7</v>
      </c>
      <c r="S700" s="633">
        <v>1</v>
      </c>
      <c r="T700" s="651">
        <v>2</v>
      </c>
    </row>
    <row r="701" spans="2:20" s="72" customFormat="1" ht="65.45" customHeight="1" x14ac:dyDescent="0.35">
      <c r="B701" s="2101"/>
      <c r="C701" s="2102"/>
      <c r="D701" s="2103"/>
      <c r="E701" s="644" t="s">
        <v>564</v>
      </c>
      <c r="F701" s="633">
        <v>25</v>
      </c>
      <c r="G701" s="652">
        <v>225</v>
      </c>
      <c r="H701" s="693">
        <f t="shared" si="35"/>
        <v>5625</v>
      </c>
      <c r="I701" s="633"/>
      <c r="J701" s="633"/>
      <c r="K701" s="633"/>
      <c r="L701" s="633"/>
      <c r="M701" s="631"/>
      <c r="N701" s="632" t="s">
        <v>48</v>
      </c>
      <c r="O701" s="638">
        <v>15</v>
      </c>
      <c r="P701" s="634">
        <v>1</v>
      </c>
      <c r="Q701" s="123">
        <v>2</v>
      </c>
      <c r="R701" s="123">
        <v>2</v>
      </c>
      <c r="S701" s="123">
        <v>2</v>
      </c>
      <c r="T701" s="700">
        <v>1</v>
      </c>
    </row>
    <row r="702" spans="2:20" s="72" customFormat="1" ht="83.25" customHeight="1" x14ac:dyDescent="0.35">
      <c r="B702" s="2095" t="s">
        <v>598</v>
      </c>
      <c r="C702" s="2096"/>
      <c r="D702" s="2099">
        <f>H702+H703</f>
        <v>18750</v>
      </c>
      <c r="E702" s="644" t="s">
        <v>155</v>
      </c>
      <c r="F702" s="633">
        <v>30</v>
      </c>
      <c r="G702" s="652">
        <v>250</v>
      </c>
      <c r="H702" s="693">
        <f t="shared" si="35"/>
        <v>7500</v>
      </c>
      <c r="I702" s="633"/>
      <c r="J702" s="633"/>
      <c r="K702" s="633"/>
      <c r="L702" s="633"/>
      <c r="M702" s="631"/>
      <c r="N702" s="632" t="s">
        <v>48</v>
      </c>
      <c r="O702" s="638">
        <v>15</v>
      </c>
      <c r="P702" s="634">
        <v>1</v>
      </c>
      <c r="Q702" s="633">
        <v>3</v>
      </c>
      <c r="R702" s="633">
        <v>7</v>
      </c>
      <c r="S702" s="633">
        <v>1</v>
      </c>
      <c r="T702" s="651">
        <v>2</v>
      </c>
    </row>
    <row r="703" spans="2:20" s="72" customFormat="1" ht="156.75" customHeight="1" x14ac:dyDescent="0.35">
      <c r="B703" s="2101"/>
      <c r="C703" s="2102"/>
      <c r="D703" s="2103"/>
      <c r="E703" s="644" t="s">
        <v>500</v>
      </c>
      <c r="F703" s="633">
        <v>50</v>
      </c>
      <c r="G703" s="652">
        <v>225</v>
      </c>
      <c r="H703" s="693">
        <f t="shared" si="35"/>
        <v>11250</v>
      </c>
      <c r="I703" s="633"/>
      <c r="J703" s="633"/>
      <c r="K703" s="633"/>
      <c r="L703" s="633"/>
      <c r="M703" s="631"/>
      <c r="N703" s="632" t="s">
        <v>48</v>
      </c>
      <c r="O703" s="638">
        <v>15</v>
      </c>
      <c r="P703" s="634">
        <v>1</v>
      </c>
      <c r="Q703" s="123">
        <v>2</v>
      </c>
      <c r="R703" s="123">
        <v>2</v>
      </c>
      <c r="S703" s="123">
        <v>2</v>
      </c>
      <c r="T703" s="700">
        <v>1</v>
      </c>
    </row>
    <row r="704" spans="2:20" s="72" customFormat="1" ht="114" customHeight="1" x14ac:dyDescent="0.35">
      <c r="B704" s="2095" t="s">
        <v>599</v>
      </c>
      <c r="C704" s="2096"/>
      <c r="D704" s="2099">
        <f>H704+H705</f>
        <v>15000</v>
      </c>
      <c r="E704" s="644" t="s">
        <v>155</v>
      </c>
      <c r="F704" s="633">
        <v>24</v>
      </c>
      <c r="G704" s="652">
        <v>250</v>
      </c>
      <c r="H704" s="693">
        <f t="shared" si="35"/>
        <v>6000</v>
      </c>
      <c r="I704" s="633"/>
      <c r="J704" s="633"/>
      <c r="K704" s="633"/>
      <c r="L704" s="633"/>
      <c r="M704" s="631"/>
      <c r="N704" s="632" t="s">
        <v>48</v>
      </c>
      <c r="O704" s="638">
        <v>15</v>
      </c>
      <c r="P704" s="634">
        <v>1</v>
      </c>
      <c r="Q704" s="633">
        <v>3</v>
      </c>
      <c r="R704" s="633">
        <v>7</v>
      </c>
      <c r="S704" s="633">
        <v>1</v>
      </c>
      <c r="T704" s="651">
        <v>2</v>
      </c>
    </row>
    <row r="705" spans="2:22" s="72" customFormat="1" ht="178.5" customHeight="1" x14ac:dyDescent="0.35">
      <c r="B705" s="2101"/>
      <c r="C705" s="2102"/>
      <c r="D705" s="2103"/>
      <c r="E705" s="644" t="s">
        <v>500</v>
      </c>
      <c r="F705" s="633">
        <v>40</v>
      </c>
      <c r="G705" s="652">
        <v>225</v>
      </c>
      <c r="H705" s="693">
        <f t="shared" si="35"/>
        <v>9000</v>
      </c>
      <c r="I705" s="633"/>
      <c r="J705" s="633"/>
      <c r="K705" s="633"/>
      <c r="L705" s="633"/>
      <c r="M705" s="631"/>
      <c r="N705" s="632" t="s">
        <v>48</v>
      </c>
      <c r="O705" s="638">
        <v>15</v>
      </c>
      <c r="P705" s="634">
        <v>1</v>
      </c>
      <c r="Q705" s="123">
        <v>2</v>
      </c>
      <c r="R705" s="123">
        <v>2</v>
      </c>
      <c r="S705" s="123">
        <v>2</v>
      </c>
      <c r="T705" s="700">
        <v>1</v>
      </c>
    </row>
    <row r="706" spans="2:22" s="72" customFormat="1" ht="79.150000000000006" customHeight="1" x14ac:dyDescent="0.35">
      <c r="B706" s="2095" t="s">
        <v>600</v>
      </c>
      <c r="C706" s="2096"/>
      <c r="D706" s="2099">
        <f>H706+H707</f>
        <v>11250</v>
      </c>
      <c r="E706" s="644" t="s">
        <v>155</v>
      </c>
      <c r="F706" s="633">
        <v>18</v>
      </c>
      <c r="G706" s="652">
        <v>250</v>
      </c>
      <c r="H706" s="693">
        <f t="shared" si="35"/>
        <v>4500</v>
      </c>
      <c r="I706" s="633"/>
      <c r="J706" s="633"/>
      <c r="K706" s="633"/>
      <c r="L706" s="633"/>
      <c r="M706" s="631"/>
      <c r="N706" s="632" t="s">
        <v>48</v>
      </c>
      <c r="O706" s="638">
        <v>15</v>
      </c>
      <c r="P706" s="634">
        <v>1</v>
      </c>
      <c r="Q706" s="633">
        <v>3</v>
      </c>
      <c r="R706" s="633">
        <v>7</v>
      </c>
      <c r="S706" s="633">
        <v>1</v>
      </c>
      <c r="T706" s="651">
        <v>2</v>
      </c>
    </row>
    <row r="707" spans="2:22" s="72" customFormat="1" ht="144.75" customHeight="1" x14ac:dyDescent="0.35">
      <c r="B707" s="2101"/>
      <c r="C707" s="2102"/>
      <c r="D707" s="2103"/>
      <c r="E707" s="644" t="s">
        <v>500</v>
      </c>
      <c r="F707" s="633">
        <v>30</v>
      </c>
      <c r="G707" s="652">
        <v>225</v>
      </c>
      <c r="H707" s="693">
        <f t="shared" si="35"/>
        <v>6750</v>
      </c>
      <c r="I707" s="633"/>
      <c r="J707" s="633"/>
      <c r="K707" s="633"/>
      <c r="L707" s="633"/>
      <c r="M707" s="631"/>
      <c r="N707" s="632" t="s">
        <v>48</v>
      </c>
      <c r="O707" s="638">
        <v>15</v>
      </c>
      <c r="P707" s="634">
        <v>1</v>
      </c>
      <c r="Q707" s="123">
        <v>2</v>
      </c>
      <c r="R707" s="123">
        <v>2</v>
      </c>
      <c r="S707" s="123">
        <v>2</v>
      </c>
      <c r="T707" s="700">
        <v>1</v>
      </c>
    </row>
    <row r="708" spans="2:22" s="72" customFormat="1" ht="93" customHeight="1" x14ac:dyDescent="0.35">
      <c r="B708" s="2095" t="s">
        <v>601</v>
      </c>
      <c r="C708" s="2096"/>
      <c r="D708" s="2099">
        <f>H708+H709</f>
        <v>11250</v>
      </c>
      <c r="E708" s="644" t="s">
        <v>155</v>
      </c>
      <c r="F708" s="633">
        <v>18</v>
      </c>
      <c r="G708" s="652">
        <v>250</v>
      </c>
      <c r="H708" s="693">
        <f t="shared" si="35"/>
        <v>4500</v>
      </c>
      <c r="I708" s="633"/>
      <c r="J708" s="633"/>
      <c r="K708" s="633"/>
      <c r="L708" s="633"/>
      <c r="M708" s="631"/>
      <c r="N708" s="632" t="s">
        <v>48</v>
      </c>
      <c r="O708" s="638">
        <v>15</v>
      </c>
      <c r="P708" s="634">
        <v>1</v>
      </c>
      <c r="Q708" s="633">
        <v>3</v>
      </c>
      <c r="R708" s="633">
        <v>7</v>
      </c>
      <c r="S708" s="633">
        <v>1</v>
      </c>
      <c r="T708" s="651">
        <v>2</v>
      </c>
    </row>
    <row r="709" spans="2:22" s="72" customFormat="1" ht="134.25" customHeight="1" x14ac:dyDescent="0.35">
      <c r="B709" s="2101"/>
      <c r="C709" s="2102"/>
      <c r="D709" s="2103"/>
      <c r="E709" s="661" t="s">
        <v>497</v>
      </c>
      <c r="F709" s="633">
        <v>30</v>
      </c>
      <c r="G709" s="652">
        <v>225</v>
      </c>
      <c r="H709" s="693">
        <f t="shared" si="35"/>
        <v>6750</v>
      </c>
      <c r="I709" s="633"/>
      <c r="J709" s="633"/>
      <c r="K709" s="633"/>
      <c r="L709" s="633"/>
      <c r="M709" s="631"/>
      <c r="N709" s="632" t="s">
        <v>48</v>
      </c>
      <c r="O709" s="638">
        <v>15</v>
      </c>
      <c r="P709" s="634">
        <v>1</v>
      </c>
      <c r="Q709" s="123">
        <v>2</v>
      </c>
      <c r="R709" s="123">
        <v>2</v>
      </c>
      <c r="S709" s="123">
        <v>2</v>
      </c>
      <c r="T709" s="700">
        <v>1</v>
      </c>
    </row>
    <row r="710" spans="2:22" s="72" customFormat="1" ht="76.150000000000006" customHeight="1" x14ac:dyDescent="0.35">
      <c r="B710" s="2095" t="s">
        <v>602</v>
      </c>
      <c r="C710" s="2096"/>
      <c r="D710" s="2099">
        <f>H710+H711</f>
        <v>11250</v>
      </c>
      <c r="E710" s="644" t="s">
        <v>155</v>
      </c>
      <c r="F710" s="633">
        <v>18</v>
      </c>
      <c r="G710" s="652">
        <v>250</v>
      </c>
      <c r="H710" s="693">
        <f t="shared" si="35"/>
        <v>4500</v>
      </c>
      <c r="I710" s="633"/>
      <c r="J710" s="633"/>
      <c r="K710" s="633"/>
      <c r="L710" s="633"/>
      <c r="M710" s="631"/>
      <c r="N710" s="632" t="s">
        <v>48</v>
      </c>
      <c r="O710" s="638">
        <v>15</v>
      </c>
      <c r="P710" s="634">
        <v>1</v>
      </c>
      <c r="Q710" s="633">
        <v>3</v>
      </c>
      <c r="R710" s="633">
        <v>7</v>
      </c>
      <c r="S710" s="633">
        <v>1</v>
      </c>
      <c r="T710" s="651">
        <v>2</v>
      </c>
    </row>
    <row r="711" spans="2:22" s="72" customFormat="1" ht="108" customHeight="1" x14ac:dyDescent="0.35">
      <c r="B711" s="2097"/>
      <c r="C711" s="2098"/>
      <c r="D711" s="2100"/>
      <c r="E711" s="661" t="s">
        <v>497</v>
      </c>
      <c r="F711" s="633">
        <v>30</v>
      </c>
      <c r="G711" s="652">
        <v>225</v>
      </c>
      <c r="H711" s="693">
        <f t="shared" si="35"/>
        <v>6750</v>
      </c>
      <c r="I711" s="633"/>
      <c r="J711" s="633"/>
      <c r="K711" s="633"/>
      <c r="L711" s="633"/>
      <c r="M711" s="631"/>
      <c r="N711" s="632" t="s">
        <v>48</v>
      </c>
      <c r="O711" s="638">
        <v>15</v>
      </c>
      <c r="P711" s="634">
        <v>1</v>
      </c>
      <c r="Q711" s="123">
        <v>2</v>
      </c>
      <c r="R711" s="123">
        <v>2</v>
      </c>
      <c r="S711" s="123">
        <v>2</v>
      </c>
      <c r="T711" s="700">
        <v>1</v>
      </c>
    </row>
    <row r="712" spans="2:22" s="72" customFormat="1" ht="101.45" customHeight="1" x14ac:dyDescent="0.35">
      <c r="B712" s="2095" t="s">
        <v>603</v>
      </c>
      <c r="C712" s="2096"/>
      <c r="D712" s="2099">
        <f>SUM(H712:H713)</f>
        <v>15000</v>
      </c>
      <c r="E712" s="644" t="s">
        <v>155</v>
      </c>
      <c r="F712" s="633">
        <v>24</v>
      </c>
      <c r="G712" s="652">
        <v>250</v>
      </c>
      <c r="H712" s="693">
        <f t="shared" si="35"/>
        <v>6000</v>
      </c>
      <c r="I712" s="633"/>
      <c r="J712" s="633"/>
      <c r="K712" s="633"/>
      <c r="L712" s="633"/>
      <c r="M712" s="631"/>
      <c r="N712" s="632" t="s">
        <v>48</v>
      </c>
      <c r="O712" s="638">
        <v>15</v>
      </c>
      <c r="P712" s="634">
        <v>1</v>
      </c>
      <c r="Q712" s="633">
        <v>3</v>
      </c>
      <c r="R712" s="633">
        <v>7</v>
      </c>
      <c r="S712" s="633">
        <v>1</v>
      </c>
      <c r="T712" s="651">
        <v>2</v>
      </c>
    </row>
    <row r="713" spans="2:22" s="72" customFormat="1" ht="219.75" customHeight="1" x14ac:dyDescent="0.35">
      <c r="B713" s="2101"/>
      <c r="C713" s="2102"/>
      <c r="D713" s="2100"/>
      <c r="E713" s="644" t="s">
        <v>500</v>
      </c>
      <c r="F713" s="632">
        <v>40</v>
      </c>
      <c r="G713" s="625">
        <v>225</v>
      </c>
      <c r="H713" s="693">
        <f t="shared" si="35"/>
        <v>9000</v>
      </c>
      <c r="I713" s="633"/>
      <c r="J713" s="644"/>
      <c r="K713" s="632"/>
      <c r="L713" s="632"/>
      <c r="M713" s="721"/>
      <c r="N713" s="632" t="s">
        <v>48</v>
      </c>
      <c r="O713" s="638">
        <v>15</v>
      </c>
      <c r="P713" s="634">
        <v>1</v>
      </c>
      <c r="Q713" s="123">
        <v>2</v>
      </c>
      <c r="R713" s="123">
        <v>2</v>
      </c>
      <c r="S713" s="123">
        <v>2</v>
      </c>
      <c r="T713" s="700">
        <v>1</v>
      </c>
    </row>
    <row r="714" spans="2:22" s="72" customFormat="1" ht="77.45" customHeight="1" x14ac:dyDescent="0.35">
      <c r="B714" s="2106" t="s">
        <v>604</v>
      </c>
      <c r="C714" s="2106"/>
      <c r="D714" s="2099">
        <f>H714+H715</f>
        <v>18750</v>
      </c>
      <c r="E714" s="644" t="s">
        <v>529</v>
      </c>
      <c r="F714" s="633">
        <v>30</v>
      </c>
      <c r="G714" s="652">
        <v>250</v>
      </c>
      <c r="H714" s="693">
        <f t="shared" si="35"/>
        <v>7500</v>
      </c>
      <c r="I714" s="722"/>
      <c r="J714" s="722"/>
      <c r="K714" s="722"/>
      <c r="L714" s="722"/>
      <c r="M714" s="723"/>
      <c r="N714" s="2104" t="s">
        <v>48</v>
      </c>
      <c r="O714" s="638">
        <v>15</v>
      </c>
      <c r="P714" s="634">
        <v>1</v>
      </c>
      <c r="Q714" s="633">
        <v>3</v>
      </c>
      <c r="R714" s="633">
        <v>7</v>
      </c>
      <c r="S714" s="633">
        <v>1</v>
      </c>
      <c r="T714" s="720">
        <v>2</v>
      </c>
      <c r="U714" s="636"/>
      <c r="V714" s="636"/>
    </row>
    <row r="715" spans="2:22" s="72" customFormat="1" ht="89.25" customHeight="1" x14ac:dyDescent="0.35">
      <c r="B715" s="2106"/>
      <c r="C715" s="2106"/>
      <c r="D715" s="2100"/>
      <c r="E715" s="644" t="s">
        <v>571</v>
      </c>
      <c r="F715" s="631">
        <v>50</v>
      </c>
      <c r="G715" s="652">
        <v>225</v>
      </c>
      <c r="H715" s="693">
        <f t="shared" si="35"/>
        <v>11250</v>
      </c>
      <c r="I715" s="633">
        <v>6000</v>
      </c>
      <c r="J715" s="633"/>
      <c r="K715" s="633"/>
      <c r="L715" s="633"/>
      <c r="M715" s="652"/>
      <c r="N715" s="2146"/>
      <c r="O715" s="638">
        <v>15</v>
      </c>
      <c r="P715" s="634">
        <v>1</v>
      </c>
      <c r="Q715" s="123">
        <v>2</v>
      </c>
      <c r="R715" s="123">
        <v>2</v>
      </c>
      <c r="S715" s="123">
        <v>2</v>
      </c>
      <c r="T715" s="700">
        <v>1</v>
      </c>
      <c r="U715" s="636"/>
      <c r="V715" s="636"/>
    </row>
    <row r="716" spans="2:22" s="72" customFormat="1" ht="62.25" customHeight="1" x14ac:dyDescent="0.35">
      <c r="B716" s="2095" t="s">
        <v>605</v>
      </c>
      <c r="C716" s="2096"/>
      <c r="D716" s="2099">
        <f>H716+H717</f>
        <v>9375</v>
      </c>
      <c r="E716" s="644" t="s">
        <v>529</v>
      </c>
      <c r="F716" s="633">
        <v>15</v>
      </c>
      <c r="G716" s="652">
        <v>250</v>
      </c>
      <c r="H716" s="693">
        <f t="shared" si="35"/>
        <v>3750</v>
      </c>
      <c r="I716" s="633">
        <v>3000</v>
      </c>
      <c r="J716" s="633"/>
      <c r="K716" s="633"/>
      <c r="L716" s="633"/>
      <c r="M716" s="631"/>
      <c r="N716" s="2104" t="s">
        <v>48</v>
      </c>
      <c r="O716" s="638">
        <v>15</v>
      </c>
      <c r="P716" s="634">
        <v>1</v>
      </c>
      <c r="Q716" s="633">
        <v>3</v>
      </c>
      <c r="R716" s="633">
        <v>7</v>
      </c>
      <c r="S716" s="633">
        <v>1</v>
      </c>
      <c r="T716" s="651">
        <v>2</v>
      </c>
      <c r="U716" s="636"/>
      <c r="V716" s="636"/>
    </row>
    <row r="717" spans="2:22" s="72" customFormat="1" ht="68.25" customHeight="1" x14ac:dyDescent="0.35">
      <c r="B717" s="2101"/>
      <c r="C717" s="2102"/>
      <c r="D717" s="2100"/>
      <c r="E717" s="644" t="s">
        <v>606</v>
      </c>
      <c r="F717" s="631">
        <v>25</v>
      </c>
      <c r="G717" s="652">
        <v>225</v>
      </c>
      <c r="H717" s="693">
        <f t="shared" si="35"/>
        <v>5625</v>
      </c>
      <c r="I717" s="633">
        <v>4375</v>
      </c>
      <c r="J717" s="633"/>
      <c r="K717" s="633"/>
      <c r="L717" s="633"/>
      <c r="M717" s="631"/>
      <c r="N717" s="2146"/>
      <c r="O717" s="638">
        <v>15</v>
      </c>
      <c r="P717" s="634">
        <v>1</v>
      </c>
      <c r="Q717" s="123">
        <v>2</v>
      </c>
      <c r="R717" s="123">
        <v>2</v>
      </c>
      <c r="S717" s="123">
        <v>2</v>
      </c>
      <c r="T717" s="700">
        <v>1</v>
      </c>
      <c r="U717" s="636"/>
      <c r="V717" s="636"/>
    </row>
    <row r="718" spans="2:22" s="72" customFormat="1" ht="70.900000000000006" customHeight="1" x14ac:dyDescent="0.35">
      <c r="B718" s="2095" t="s">
        <v>607</v>
      </c>
      <c r="C718" s="2096"/>
      <c r="D718" s="2099">
        <f>H718+H719</f>
        <v>9375</v>
      </c>
      <c r="E718" s="644" t="s">
        <v>529</v>
      </c>
      <c r="F718" s="633">
        <v>15</v>
      </c>
      <c r="G718" s="652">
        <v>250</v>
      </c>
      <c r="H718" s="693">
        <f t="shared" si="35"/>
        <v>3750</v>
      </c>
      <c r="I718" s="633">
        <v>3000</v>
      </c>
      <c r="J718" s="633"/>
      <c r="K718" s="633"/>
      <c r="L718" s="633"/>
      <c r="M718" s="631"/>
      <c r="N718" s="2104" t="s">
        <v>48</v>
      </c>
      <c r="O718" s="638">
        <v>15</v>
      </c>
      <c r="P718" s="634">
        <v>1</v>
      </c>
      <c r="Q718" s="633">
        <v>3</v>
      </c>
      <c r="R718" s="633">
        <v>7</v>
      </c>
      <c r="S718" s="633">
        <v>1</v>
      </c>
      <c r="T718" s="651">
        <v>2</v>
      </c>
      <c r="U718" s="636"/>
      <c r="V718" s="636"/>
    </row>
    <row r="719" spans="2:22" s="72" customFormat="1" ht="58.5" customHeight="1" x14ac:dyDescent="0.35">
      <c r="B719" s="2101"/>
      <c r="C719" s="2102"/>
      <c r="D719" s="2100"/>
      <c r="E719" s="644" t="s">
        <v>534</v>
      </c>
      <c r="F719" s="631">
        <v>25</v>
      </c>
      <c r="G719" s="652">
        <v>225</v>
      </c>
      <c r="H719" s="693">
        <f t="shared" si="35"/>
        <v>5625</v>
      </c>
      <c r="I719" s="633">
        <v>4375</v>
      </c>
      <c r="J719" s="633"/>
      <c r="K719" s="633"/>
      <c r="L719" s="633"/>
      <c r="M719" s="631"/>
      <c r="N719" s="2146"/>
      <c r="O719" s="638">
        <v>15</v>
      </c>
      <c r="P719" s="634">
        <v>1</v>
      </c>
      <c r="Q719" s="123">
        <v>2</v>
      </c>
      <c r="R719" s="123">
        <v>2</v>
      </c>
      <c r="S719" s="123">
        <v>2</v>
      </c>
      <c r="T719" s="700">
        <v>1</v>
      </c>
      <c r="U719" s="636"/>
      <c r="V719" s="636"/>
    </row>
    <row r="720" spans="2:22" s="72" customFormat="1" ht="81.599999999999994" customHeight="1" x14ac:dyDescent="0.35">
      <c r="B720" s="2095" t="s">
        <v>608</v>
      </c>
      <c r="C720" s="2096"/>
      <c r="D720" s="2099">
        <f>H720+H721</f>
        <v>9375</v>
      </c>
      <c r="E720" s="644" t="s">
        <v>529</v>
      </c>
      <c r="F720" s="633">
        <v>15</v>
      </c>
      <c r="G720" s="652">
        <v>250</v>
      </c>
      <c r="H720" s="693">
        <f t="shared" ref="H720:H725" si="36">F720*G720</f>
        <v>3750</v>
      </c>
      <c r="I720" s="633">
        <v>3000</v>
      </c>
      <c r="J720" s="633"/>
      <c r="K720" s="633"/>
      <c r="L720" s="633"/>
      <c r="M720" s="631"/>
      <c r="N720" s="2104" t="s">
        <v>48</v>
      </c>
      <c r="O720" s="638">
        <v>15</v>
      </c>
      <c r="P720" s="634">
        <v>1</v>
      </c>
      <c r="Q720" s="633">
        <v>3</v>
      </c>
      <c r="R720" s="633">
        <v>7</v>
      </c>
      <c r="S720" s="633">
        <v>1</v>
      </c>
      <c r="T720" s="651">
        <v>2</v>
      </c>
      <c r="U720" s="636"/>
      <c r="V720" s="636"/>
    </row>
    <row r="721" spans="2:22" s="72" customFormat="1" ht="52.15" customHeight="1" x14ac:dyDescent="0.35">
      <c r="B721" s="2101"/>
      <c r="C721" s="2102"/>
      <c r="D721" s="2100"/>
      <c r="E721" s="644" t="s">
        <v>606</v>
      </c>
      <c r="F721" s="631">
        <v>25</v>
      </c>
      <c r="G721" s="652">
        <v>225</v>
      </c>
      <c r="H721" s="693">
        <f t="shared" si="36"/>
        <v>5625</v>
      </c>
      <c r="I721" s="633">
        <v>4375</v>
      </c>
      <c r="J721" s="633"/>
      <c r="K721" s="633"/>
      <c r="L721" s="633"/>
      <c r="M721" s="631"/>
      <c r="N721" s="2146"/>
      <c r="O721" s="638">
        <v>15</v>
      </c>
      <c r="P721" s="634">
        <v>1</v>
      </c>
      <c r="Q721" s="123">
        <v>2</v>
      </c>
      <c r="R721" s="123">
        <v>2</v>
      </c>
      <c r="S721" s="123">
        <v>2</v>
      </c>
      <c r="T721" s="700">
        <v>1</v>
      </c>
      <c r="U721" s="636"/>
      <c r="V721" s="636"/>
    </row>
    <row r="722" spans="2:22" s="72" customFormat="1" ht="49.9" customHeight="1" x14ac:dyDescent="0.35">
      <c r="B722" s="2166" t="s">
        <v>609</v>
      </c>
      <c r="C722" s="2167"/>
      <c r="D722" s="2099">
        <f>H722+H723</f>
        <v>10000</v>
      </c>
      <c r="E722" s="644" t="s">
        <v>529</v>
      </c>
      <c r="F722" s="633">
        <v>15</v>
      </c>
      <c r="G722" s="652">
        <v>250</v>
      </c>
      <c r="H722" s="693">
        <f t="shared" si="36"/>
        <v>3750</v>
      </c>
      <c r="I722" s="633">
        <v>3000</v>
      </c>
      <c r="J722" s="633"/>
      <c r="K722" s="633"/>
      <c r="L722" s="633"/>
      <c r="M722" s="631"/>
      <c r="N722" s="2104" t="s">
        <v>48</v>
      </c>
      <c r="O722" s="638">
        <v>15</v>
      </c>
      <c r="P722" s="634">
        <v>1</v>
      </c>
      <c r="Q722" s="633">
        <v>3</v>
      </c>
      <c r="R722" s="633">
        <v>7</v>
      </c>
      <c r="S722" s="633">
        <v>1</v>
      </c>
      <c r="T722" s="651">
        <v>2</v>
      </c>
      <c r="U722" s="636"/>
      <c r="V722" s="636"/>
    </row>
    <row r="723" spans="2:22" s="72" customFormat="1" ht="62.25" customHeight="1" x14ac:dyDescent="0.35">
      <c r="B723" s="2168"/>
      <c r="C723" s="2169"/>
      <c r="D723" s="2100"/>
      <c r="E723" s="644" t="s">
        <v>606</v>
      </c>
      <c r="F723" s="631">
        <v>25</v>
      </c>
      <c r="G723" s="652">
        <v>250</v>
      </c>
      <c r="H723" s="693">
        <f t="shared" si="36"/>
        <v>6250</v>
      </c>
      <c r="I723" s="633"/>
      <c r="J723" s="633"/>
      <c r="K723" s="633"/>
      <c r="L723" s="633"/>
      <c r="M723" s="631"/>
      <c r="N723" s="2146"/>
      <c r="O723" s="638">
        <v>15</v>
      </c>
      <c r="P723" s="634">
        <v>1</v>
      </c>
      <c r="Q723" s="651"/>
      <c r="R723" s="651"/>
      <c r="S723" s="651"/>
      <c r="T723" s="651"/>
      <c r="U723" s="636"/>
      <c r="V723" s="636"/>
    </row>
    <row r="724" spans="2:22" s="72" customFormat="1" ht="63" customHeight="1" x14ac:dyDescent="0.35">
      <c r="B724" s="2170" t="s">
        <v>610</v>
      </c>
      <c r="C724" s="2170"/>
      <c r="D724" s="2099">
        <f>H724+H725</f>
        <v>22500</v>
      </c>
      <c r="E724" s="661" t="s">
        <v>529</v>
      </c>
      <c r="F724" s="713">
        <v>36</v>
      </c>
      <c r="G724" s="693">
        <v>250</v>
      </c>
      <c r="H724" s="693">
        <f t="shared" si="36"/>
        <v>9000</v>
      </c>
      <c r="I724" s="633"/>
      <c r="J724" s="633"/>
      <c r="K724" s="633"/>
      <c r="L724" s="633"/>
      <c r="M724" s="631"/>
      <c r="N724" s="2104" t="s">
        <v>48</v>
      </c>
      <c r="O724" s="638">
        <v>15</v>
      </c>
      <c r="P724" s="634">
        <v>1</v>
      </c>
      <c r="Q724" s="633">
        <v>3</v>
      </c>
      <c r="R724" s="633">
        <v>7</v>
      </c>
      <c r="S724" s="633">
        <v>1</v>
      </c>
      <c r="T724" s="651">
        <v>2</v>
      </c>
      <c r="U724" s="636"/>
      <c r="V724" s="636"/>
    </row>
    <row r="725" spans="2:22" s="72" customFormat="1" ht="87.75" customHeight="1" x14ac:dyDescent="0.35">
      <c r="B725" s="2170"/>
      <c r="C725" s="2170"/>
      <c r="D725" s="2100"/>
      <c r="E725" s="661" t="s">
        <v>606</v>
      </c>
      <c r="F725" s="724">
        <v>60</v>
      </c>
      <c r="G725" s="725">
        <v>225</v>
      </c>
      <c r="H725" s="693">
        <f t="shared" si="36"/>
        <v>13500</v>
      </c>
      <c r="I725" s="633">
        <v>4375</v>
      </c>
      <c r="J725" s="633"/>
      <c r="K725" s="633"/>
      <c r="L725" s="633"/>
      <c r="M725" s="631"/>
      <c r="N725" s="2146"/>
      <c r="O725" s="638">
        <v>15</v>
      </c>
      <c r="P725" s="634">
        <v>1</v>
      </c>
      <c r="Q725" s="123">
        <v>2</v>
      </c>
      <c r="R725" s="123">
        <v>2</v>
      </c>
      <c r="S725" s="123">
        <v>2</v>
      </c>
      <c r="T725" s="700">
        <v>1</v>
      </c>
      <c r="U725" s="636"/>
      <c r="V725" s="636"/>
    </row>
    <row r="726" spans="2:22" s="72" customFormat="1" ht="50.45" customHeight="1" x14ac:dyDescent="0.35">
      <c r="B726" s="2164" t="s">
        <v>611</v>
      </c>
      <c r="C726" s="2164"/>
      <c r="D726" s="2147">
        <f>SUM(H726:H731)</f>
        <v>501600</v>
      </c>
      <c r="E726" s="726" t="s">
        <v>612</v>
      </c>
      <c r="F726" s="638">
        <v>3</v>
      </c>
      <c r="G726" s="727">
        <v>60000</v>
      </c>
      <c r="H726" s="728" t="s">
        <v>613</v>
      </c>
      <c r="I726" s="729"/>
      <c r="J726" s="728" t="s">
        <v>614</v>
      </c>
      <c r="K726" s="727">
        <v>180000</v>
      </c>
      <c r="L726" s="730"/>
      <c r="M726" s="731"/>
      <c r="N726" s="2104" t="s">
        <v>48</v>
      </c>
      <c r="O726" s="638">
        <v>15</v>
      </c>
      <c r="P726" s="634">
        <v>1</v>
      </c>
      <c r="Q726" s="651">
        <v>1</v>
      </c>
      <c r="R726" s="651">
        <v>1</v>
      </c>
      <c r="S726" s="651">
        <v>2</v>
      </c>
      <c r="T726" s="651">
        <v>4</v>
      </c>
    </row>
    <row r="727" spans="2:22" s="72" customFormat="1" ht="55.9" customHeight="1" x14ac:dyDescent="0.35">
      <c r="B727" s="2164"/>
      <c r="C727" s="2164"/>
      <c r="D727" s="2148"/>
      <c r="E727" s="726" t="s">
        <v>615</v>
      </c>
      <c r="F727" s="702">
        <v>1</v>
      </c>
      <c r="G727" s="703">
        <v>60000</v>
      </c>
      <c r="H727" s="703">
        <v>360000</v>
      </c>
      <c r="I727" s="643"/>
      <c r="J727" s="732" t="s">
        <v>614</v>
      </c>
      <c r="K727" s="732" t="s">
        <v>614</v>
      </c>
      <c r="L727" s="733"/>
      <c r="M727" s="734"/>
      <c r="N727" s="2146"/>
      <c r="O727" s="638">
        <v>15</v>
      </c>
      <c r="P727" s="634">
        <v>1</v>
      </c>
      <c r="Q727" s="651">
        <v>1</v>
      </c>
      <c r="R727" s="651">
        <v>1</v>
      </c>
      <c r="S727" s="651">
        <v>2</v>
      </c>
      <c r="T727" s="651">
        <v>4</v>
      </c>
    </row>
    <row r="728" spans="2:22" s="72" customFormat="1" ht="55.15" customHeight="1" x14ac:dyDescent="0.35">
      <c r="B728" s="2164"/>
      <c r="C728" s="2164"/>
      <c r="D728" s="2148"/>
      <c r="E728" s="726" t="s">
        <v>616</v>
      </c>
      <c r="F728" s="702">
        <v>1</v>
      </c>
      <c r="G728" s="728" t="s">
        <v>617</v>
      </c>
      <c r="H728" s="727">
        <v>60000</v>
      </c>
      <c r="I728" s="643"/>
      <c r="J728" s="727">
        <v>60000</v>
      </c>
      <c r="K728" s="735"/>
      <c r="L728" s="730"/>
      <c r="M728" s="735"/>
      <c r="N728" s="2104" t="s">
        <v>48</v>
      </c>
      <c r="O728" s="638">
        <v>15</v>
      </c>
      <c r="P728" s="634">
        <v>1</v>
      </c>
      <c r="Q728" s="736">
        <v>2</v>
      </c>
      <c r="R728" s="736">
        <v>8</v>
      </c>
      <c r="S728" s="736">
        <v>7</v>
      </c>
      <c r="T728" s="691">
        <v>1</v>
      </c>
    </row>
    <row r="729" spans="2:22" s="72" customFormat="1" ht="48" customHeight="1" x14ac:dyDescent="0.35">
      <c r="B729" s="2164"/>
      <c r="C729" s="2164"/>
      <c r="D729" s="2148"/>
      <c r="E729" s="726" t="s">
        <v>618</v>
      </c>
      <c r="F729" s="702">
        <v>2</v>
      </c>
      <c r="G729" s="703">
        <v>21600</v>
      </c>
      <c r="H729" s="703">
        <v>21600</v>
      </c>
      <c r="I729" s="643"/>
      <c r="J729" s="732" t="s">
        <v>619</v>
      </c>
      <c r="K729" s="737"/>
      <c r="L729" s="738"/>
      <c r="M729" s="739"/>
      <c r="N729" s="2146"/>
      <c r="O729" s="638">
        <v>15</v>
      </c>
      <c r="P729" s="634">
        <v>1</v>
      </c>
      <c r="Q729" s="736">
        <v>2</v>
      </c>
      <c r="R729" s="736">
        <v>8</v>
      </c>
      <c r="S729" s="736">
        <v>7</v>
      </c>
      <c r="T729" s="691">
        <v>1</v>
      </c>
    </row>
    <row r="730" spans="2:22" s="72" customFormat="1" ht="56.25" customHeight="1" x14ac:dyDescent="0.35">
      <c r="B730" s="2164"/>
      <c r="C730" s="2164"/>
      <c r="D730" s="2148"/>
      <c r="E730" s="726" t="s">
        <v>620</v>
      </c>
      <c r="F730" s="702">
        <v>50</v>
      </c>
      <c r="G730" s="703">
        <v>1800</v>
      </c>
      <c r="H730" s="732" t="s">
        <v>621</v>
      </c>
      <c r="I730" s="643"/>
      <c r="J730" s="732" t="s">
        <v>621</v>
      </c>
      <c r="K730" s="737"/>
      <c r="L730" s="738"/>
      <c r="M730" s="739"/>
      <c r="N730" s="2104" t="s">
        <v>48</v>
      </c>
      <c r="O730" s="638">
        <v>15</v>
      </c>
      <c r="P730" s="634">
        <v>1</v>
      </c>
      <c r="Q730" s="736">
        <v>2</v>
      </c>
      <c r="R730" s="736">
        <v>8</v>
      </c>
      <c r="S730" s="736">
        <v>7</v>
      </c>
      <c r="T730" s="691">
        <v>1</v>
      </c>
    </row>
    <row r="731" spans="2:22" s="72" customFormat="1" ht="66.599999999999994" customHeight="1" x14ac:dyDescent="0.35">
      <c r="B731" s="2164"/>
      <c r="C731" s="2164"/>
      <c r="D731" s="2156"/>
      <c r="E731" s="726" t="s">
        <v>622</v>
      </c>
      <c r="F731" s="702">
        <v>50</v>
      </c>
      <c r="G731" s="703">
        <v>1200</v>
      </c>
      <c r="H731" s="703">
        <v>60000</v>
      </c>
      <c r="I731" s="643"/>
      <c r="J731" s="732" t="s">
        <v>623</v>
      </c>
      <c r="K731" s="737"/>
      <c r="L731" s="738"/>
      <c r="M731" s="734"/>
      <c r="N731" s="2146"/>
      <c r="O731" s="638">
        <v>15</v>
      </c>
      <c r="P731" s="634">
        <v>1</v>
      </c>
      <c r="Q731" s="736">
        <v>2</v>
      </c>
      <c r="R731" s="736">
        <v>8</v>
      </c>
      <c r="S731" s="736">
        <v>7</v>
      </c>
      <c r="T731" s="691">
        <v>1</v>
      </c>
    </row>
    <row r="732" spans="2:22" s="72" customFormat="1" ht="32.450000000000003" customHeight="1" x14ac:dyDescent="0.35">
      <c r="B732" s="2164" t="s">
        <v>624</v>
      </c>
      <c r="C732" s="2164"/>
      <c r="D732" s="2147"/>
      <c r="E732" s="726" t="s">
        <v>625</v>
      </c>
      <c r="F732" s="702"/>
      <c r="G732" s="703"/>
      <c r="H732" s="703"/>
      <c r="I732" s="643"/>
      <c r="J732" s="736"/>
      <c r="K732" s="736"/>
      <c r="L732" s="738"/>
      <c r="M732" s="739"/>
      <c r="N732" s="2104" t="s">
        <v>48</v>
      </c>
      <c r="O732" s="638">
        <v>15</v>
      </c>
      <c r="P732" s="634">
        <v>1</v>
      </c>
      <c r="Q732" s="226">
        <v>3</v>
      </c>
      <c r="R732" s="226">
        <v>1</v>
      </c>
      <c r="S732" s="226">
        <v>1</v>
      </c>
      <c r="T732" s="226">
        <v>1</v>
      </c>
    </row>
    <row r="733" spans="2:22" s="72" customFormat="1" ht="32.450000000000003" customHeight="1" x14ac:dyDescent="0.35">
      <c r="B733" s="2164"/>
      <c r="C733" s="2164"/>
      <c r="D733" s="2148"/>
      <c r="E733" s="726" t="s">
        <v>626</v>
      </c>
      <c r="F733" s="702"/>
      <c r="G733" s="703"/>
      <c r="H733" s="703"/>
      <c r="I733" s="643"/>
      <c r="J733" s="736"/>
      <c r="K733" s="736"/>
      <c r="L733" s="738"/>
      <c r="M733" s="739"/>
      <c r="N733" s="2146"/>
      <c r="O733" s="638">
        <v>15</v>
      </c>
      <c r="P733" s="634">
        <v>1</v>
      </c>
      <c r="Q733" s="226">
        <v>3</v>
      </c>
      <c r="R733" s="226">
        <v>1</v>
      </c>
      <c r="S733" s="226">
        <v>1</v>
      </c>
      <c r="T733" s="226">
        <v>1</v>
      </c>
    </row>
    <row r="734" spans="2:22" s="72" customFormat="1" ht="51" customHeight="1" x14ac:dyDescent="0.35">
      <c r="B734" s="2164"/>
      <c r="C734" s="2164"/>
      <c r="D734" s="2156"/>
      <c r="E734" s="740" t="s">
        <v>627</v>
      </c>
      <c r="F734" s="702">
        <v>3</v>
      </c>
      <c r="G734" s="703">
        <v>9000</v>
      </c>
      <c r="H734" s="703">
        <v>27000</v>
      </c>
      <c r="I734" s="643"/>
      <c r="J734" s="736"/>
      <c r="K734" s="732" t="s">
        <v>628</v>
      </c>
      <c r="L734" s="738"/>
      <c r="M734" s="739"/>
      <c r="N734" s="2104" t="s">
        <v>48</v>
      </c>
      <c r="O734" s="638">
        <v>15</v>
      </c>
      <c r="P734" s="634">
        <v>1</v>
      </c>
      <c r="Q734" s="226">
        <v>3</v>
      </c>
      <c r="R734" s="226">
        <v>1</v>
      </c>
      <c r="S734" s="226">
        <v>1</v>
      </c>
      <c r="T734" s="226">
        <v>1</v>
      </c>
    </row>
    <row r="735" spans="2:22" s="72" customFormat="1" ht="48" customHeight="1" x14ac:dyDescent="0.35">
      <c r="B735" s="2164" t="s">
        <v>629</v>
      </c>
      <c r="C735" s="2164"/>
      <c r="D735" s="714"/>
      <c r="E735" s="741" t="s">
        <v>630</v>
      </c>
      <c r="F735" s="702"/>
      <c r="G735" s="732"/>
      <c r="H735" s="703"/>
      <c r="I735" s="736"/>
      <c r="J735" s="736"/>
      <c r="K735" s="736"/>
      <c r="L735" s="633"/>
      <c r="M735" s="631"/>
      <c r="N735" s="2146"/>
      <c r="O735" s="638">
        <v>15</v>
      </c>
      <c r="P735" s="634">
        <v>1</v>
      </c>
      <c r="Q735" s="651">
        <v>2</v>
      </c>
      <c r="R735" s="651">
        <v>8</v>
      </c>
      <c r="S735" s="651">
        <v>6</v>
      </c>
      <c r="T735" s="651">
        <v>3</v>
      </c>
    </row>
    <row r="736" spans="2:22" s="72" customFormat="1" ht="29.45" customHeight="1" x14ac:dyDescent="0.35">
      <c r="B736" s="2165" t="s">
        <v>631</v>
      </c>
      <c r="C736" s="2165"/>
      <c r="D736" s="2147"/>
      <c r="E736" s="726" t="s">
        <v>632</v>
      </c>
      <c r="F736" s="702"/>
      <c r="G736" s="703"/>
      <c r="H736" s="703"/>
      <c r="I736" s="703">
        <v>3000</v>
      </c>
      <c r="J736" s="736"/>
      <c r="K736" s="736"/>
      <c r="L736" s="633"/>
      <c r="M736" s="631"/>
      <c r="N736" s="2104" t="s">
        <v>48</v>
      </c>
      <c r="O736" s="638">
        <v>15</v>
      </c>
      <c r="P736" s="634">
        <v>1</v>
      </c>
      <c r="Q736" s="651">
        <v>3</v>
      </c>
      <c r="R736" s="651">
        <v>1</v>
      </c>
      <c r="S736" s="651">
        <v>3</v>
      </c>
      <c r="T736" s="651">
        <v>2</v>
      </c>
    </row>
    <row r="737" spans="2:20" s="72" customFormat="1" ht="38.450000000000003" customHeight="1" x14ac:dyDescent="0.35">
      <c r="B737" s="2165"/>
      <c r="C737" s="2165"/>
      <c r="D737" s="2148"/>
      <c r="E737" s="742" t="s">
        <v>633</v>
      </c>
      <c r="F737" s="702"/>
      <c r="G737" s="703"/>
      <c r="H737" s="703"/>
      <c r="I737" s="703">
        <v>3000</v>
      </c>
      <c r="J737" s="736"/>
      <c r="K737" s="736"/>
      <c r="L737" s="633"/>
      <c r="M737" s="631"/>
      <c r="N737" s="2146"/>
      <c r="O737" s="638">
        <v>15</v>
      </c>
      <c r="P737" s="634">
        <v>1</v>
      </c>
      <c r="Q737" s="651">
        <v>3</v>
      </c>
      <c r="R737" s="651">
        <v>6</v>
      </c>
      <c r="S737" s="651">
        <v>3</v>
      </c>
      <c r="T737" s="651">
        <v>4</v>
      </c>
    </row>
    <row r="738" spans="2:20" s="72" customFormat="1" ht="33.6" customHeight="1" x14ac:dyDescent="0.35">
      <c r="B738" s="2165"/>
      <c r="C738" s="2165"/>
      <c r="D738" s="2148"/>
      <c r="E738" s="742" t="s">
        <v>634</v>
      </c>
      <c r="F738" s="702"/>
      <c r="G738" s="703"/>
      <c r="H738" s="703"/>
      <c r="I738" s="732" t="s">
        <v>635</v>
      </c>
      <c r="J738" s="729"/>
      <c r="K738" s="736"/>
      <c r="L738" s="633"/>
      <c r="M738" s="631"/>
      <c r="N738" s="2104" t="s">
        <v>48</v>
      </c>
      <c r="O738" s="638">
        <v>15</v>
      </c>
      <c r="P738" s="634">
        <v>1</v>
      </c>
      <c r="Q738" s="651">
        <v>3</v>
      </c>
      <c r="R738" s="651">
        <v>1</v>
      </c>
      <c r="S738" s="651">
        <v>3</v>
      </c>
      <c r="T738" s="651">
        <v>2</v>
      </c>
    </row>
    <row r="739" spans="2:20" s="72" customFormat="1" ht="36.6" customHeight="1" x14ac:dyDescent="0.35">
      <c r="B739" s="2165"/>
      <c r="C739" s="2165"/>
      <c r="D739" s="2148"/>
      <c r="E739" s="742" t="s">
        <v>636</v>
      </c>
      <c r="F739" s="702"/>
      <c r="G739" s="703"/>
      <c r="H739" s="703"/>
      <c r="I739" s="703">
        <v>30300</v>
      </c>
      <c r="J739" s="736"/>
      <c r="K739" s="736"/>
      <c r="L739" s="633"/>
      <c r="M739" s="631"/>
      <c r="N739" s="2146"/>
      <c r="O739" s="638">
        <v>15</v>
      </c>
      <c r="P739" s="634">
        <v>1</v>
      </c>
      <c r="Q739" s="651">
        <v>3</v>
      </c>
      <c r="R739" s="651">
        <v>6</v>
      </c>
      <c r="S739" s="651">
        <v>3</v>
      </c>
      <c r="T739" s="651">
        <v>4</v>
      </c>
    </row>
    <row r="740" spans="2:20" s="72" customFormat="1" ht="27" customHeight="1" x14ac:dyDescent="0.35">
      <c r="B740" s="2165"/>
      <c r="C740" s="2165"/>
      <c r="D740" s="2148"/>
      <c r="E740" s="742" t="s">
        <v>637</v>
      </c>
      <c r="F740" s="702"/>
      <c r="G740" s="703"/>
      <c r="H740" s="703"/>
      <c r="I740" s="703">
        <v>3000</v>
      </c>
      <c r="J740" s="736"/>
      <c r="K740" s="736"/>
      <c r="L740" s="633"/>
      <c r="M740" s="631"/>
      <c r="N740" s="2104" t="s">
        <v>48</v>
      </c>
      <c r="O740" s="638">
        <v>15</v>
      </c>
      <c r="P740" s="634">
        <v>1</v>
      </c>
      <c r="Q740" s="651">
        <v>3</v>
      </c>
      <c r="R740" s="651">
        <v>6</v>
      </c>
      <c r="S740" s="651">
        <v>3</v>
      </c>
      <c r="T740" s="651">
        <v>4</v>
      </c>
    </row>
    <row r="741" spans="2:20" s="72" customFormat="1" ht="27" customHeight="1" x14ac:dyDescent="0.35">
      <c r="B741" s="2165"/>
      <c r="C741" s="2165"/>
      <c r="D741" s="2156"/>
      <c r="E741" s="742" t="s">
        <v>638</v>
      </c>
      <c r="F741" s="702"/>
      <c r="G741" s="703"/>
      <c r="H741" s="703"/>
      <c r="I741" s="703">
        <v>3000</v>
      </c>
      <c r="J741" s="736"/>
      <c r="K741" s="736"/>
      <c r="L741" s="633"/>
      <c r="M741" s="631"/>
      <c r="N741" s="2146"/>
      <c r="O741" s="638">
        <v>15</v>
      </c>
      <c r="P741" s="634">
        <v>1</v>
      </c>
      <c r="Q741" s="651">
        <v>3</v>
      </c>
      <c r="R741" s="651">
        <v>6</v>
      </c>
      <c r="S741" s="651">
        <v>9</v>
      </c>
      <c r="T741" s="651">
        <v>7</v>
      </c>
    </row>
    <row r="742" spans="2:20" s="72" customFormat="1" ht="25.15" customHeight="1" x14ac:dyDescent="0.35">
      <c r="B742" s="2165" t="s">
        <v>639</v>
      </c>
      <c r="C742" s="2165"/>
      <c r="D742" s="2147"/>
      <c r="E742" s="742" t="s">
        <v>640</v>
      </c>
      <c r="F742" s="743"/>
      <c r="G742" s="743"/>
      <c r="H742" s="703"/>
      <c r="I742" s="736"/>
      <c r="J742" s="729"/>
      <c r="K742" s="703"/>
      <c r="L742" s="633"/>
      <c r="M742" s="631"/>
      <c r="N742" s="2104" t="s">
        <v>48</v>
      </c>
      <c r="O742" s="638">
        <v>15</v>
      </c>
      <c r="P742" s="634">
        <v>1</v>
      </c>
      <c r="Q742" s="651">
        <v>3</v>
      </c>
      <c r="R742" s="651">
        <v>1</v>
      </c>
      <c r="S742" s="651">
        <v>3</v>
      </c>
      <c r="T742" s="651">
        <v>2</v>
      </c>
    </row>
    <row r="743" spans="2:20" s="72" customFormat="1" ht="32.450000000000003" customHeight="1" x14ac:dyDescent="0.35">
      <c r="B743" s="2165"/>
      <c r="C743" s="2165"/>
      <c r="D743" s="2148"/>
      <c r="E743" s="742" t="s">
        <v>641</v>
      </c>
      <c r="F743" s="743"/>
      <c r="G743" s="743"/>
      <c r="H743" s="703"/>
      <c r="I743" s="729"/>
      <c r="J743" s="736"/>
      <c r="K743" s="736"/>
      <c r="L743" s="633"/>
      <c r="M743" s="631"/>
      <c r="N743" s="2146"/>
      <c r="O743" s="638">
        <v>15</v>
      </c>
      <c r="P743" s="634">
        <v>1</v>
      </c>
      <c r="Q743" s="651">
        <v>3</v>
      </c>
      <c r="R743" s="651">
        <v>6</v>
      </c>
      <c r="S743" s="651">
        <v>4</v>
      </c>
      <c r="T743" s="651">
        <v>4</v>
      </c>
    </row>
    <row r="744" spans="2:20" s="72" customFormat="1" ht="27" customHeight="1" x14ac:dyDescent="0.35">
      <c r="B744" s="2165"/>
      <c r="C744" s="2165"/>
      <c r="D744" s="2148"/>
      <c r="E744" s="742" t="s">
        <v>642</v>
      </c>
      <c r="F744" s="743"/>
      <c r="G744" s="743"/>
      <c r="H744" s="703"/>
      <c r="I744" s="729"/>
      <c r="J744" s="736"/>
      <c r="K744" s="736"/>
      <c r="L744" s="633"/>
      <c r="M744" s="631"/>
      <c r="N744" s="2104" t="s">
        <v>48</v>
      </c>
      <c r="O744" s="638">
        <v>15</v>
      </c>
      <c r="P744" s="634">
        <v>1</v>
      </c>
      <c r="Q744" s="651">
        <v>3</v>
      </c>
      <c r="R744" s="651">
        <v>6</v>
      </c>
      <c r="S744" s="651">
        <v>1</v>
      </c>
      <c r="T744" s="651">
        <v>5</v>
      </c>
    </row>
    <row r="745" spans="2:20" s="72" customFormat="1" ht="31.15" customHeight="1" x14ac:dyDescent="0.35">
      <c r="B745" s="2165"/>
      <c r="C745" s="2165"/>
      <c r="D745" s="2148"/>
      <c r="E745" s="742" t="s">
        <v>638</v>
      </c>
      <c r="F745" s="743"/>
      <c r="G745" s="743"/>
      <c r="H745" s="743"/>
      <c r="I745" s="736"/>
      <c r="J745" s="736"/>
      <c r="K745" s="729"/>
      <c r="L745" s="633"/>
      <c r="M745" s="631"/>
      <c r="N745" s="2146"/>
      <c r="O745" s="638">
        <v>15</v>
      </c>
      <c r="P745" s="634">
        <v>1</v>
      </c>
      <c r="Q745" s="651">
        <v>3</v>
      </c>
      <c r="R745" s="651">
        <v>6</v>
      </c>
      <c r="S745" s="651">
        <v>9</v>
      </c>
      <c r="T745" s="651">
        <v>7</v>
      </c>
    </row>
    <row r="746" spans="2:20" s="72" customFormat="1" ht="28.15" customHeight="1" x14ac:dyDescent="0.35">
      <c r="B746" s="2165"/>
      <c r="C746" s="2165"/>
      <c r="D746" s="2156"/>
      <c r="E746" s="742" t="s">
        <v>643</v>
      </c>
      <c r="F746" s="743"/>
      <c r="G746" s="743"/>
      <c r="H746" s="703"/>
      <c r="I746" s="729"/>
      <c r="J746" s="736"/>
      <c r="K746" s="736"/>
      <c r="L746" s="633"/>
      <c r="M746" s="631"/>
      <c r="N746" s="2104" t="s">
        <v>48</v>
      </c>
      <c r="O746" s="638">
        <v>15</v>
      </c>
      <c r="P746" s="634">
        <v>1</v>
      </c>
      <c r="Q746" s="651">
        <v>3</v>
      </c>
      <c r="R746" s="651">
        <v>6</v>
      </c>
      <c r="S746" s="651">
        <v>3</v>
      </c>
      <c r="T746" s="651">
        <v>3</v>
      </c>
    </row>
    <row r="747" spans="2:20" s="72" customFormat="1" ht="55.5" customHeight="1" x14ac:dyDescent="0.35">
      <c r="B747" s="2180" t="s">
        <v>644</v>
      </c>
      <c r="C747" s="2181"/>
      <c r="D747" s="714"/>
      <c r="E747" s="742" t="s">
        <v>645</v>
      </c>
      <c r="F747" s="732" t="s">
        <v>366</v>
      </c>
      <c r="G747" s="732" t="s">
        <v>646</v>
      </c>
      <c r="H747" s="703">
        <v>40000</v>
      </c>
      <c r="I747" s="736"/>
      <c r="J747" s="736"/>
      <c r="K747" s="736" t="s">
        <v>647</v>
      </c>
      <c r="L747" s="633"/>
      <c r="M747" s="631"/>
      <c r="N747" s="2146"/>
      <c r="O747" s="638">
        <v>15</v>
      </c>
      <c r="P747" s="634">
        <v>1</v>
      </c>
      <c r="Q747" s="424">
        <v>2</v>
      </c>
      <c r="R747" s="424">
        <v>2</v>
      </c>
      <c r="S747" s="424">
        <v>1</v>
      </c>
      <c r="T747" s="424">
        <v>1</v>
      </c>
    </row>
    <row r="748" spans="2:20" s="72" customFormat="1" ht="53.25" customHeight="1" x14ac:dyDescent="0.35">
      <c r="B748" s="744"/>
      <c r="C748" s="744"/>
      <c r="D748" s="745"/>
      <c r="E748" s="746"/>
      <c r="F748" s="745"/>
      <c r="G748" s="747"/>
      <c r="H748" s="748"/>
      <c r="I748" s="749"/>
      <c r="J748" s="750"/>
      <c r="K748" s="751"/>
      <c r="L748" s="750"/>
      <c r="M748" s="750"/>
      <c r="N748" s="750"/>
      <c r="O748" s="752"/>
      <c r="P748" s="753"/>
      <c r="Q748" s="753"/>
      <c r="R748" s="753"/>
      <c r="S748" s="753"/>
      <c r="T748" s="753"/>
    </row>
    <row r="749" spans="2:20" s="72" customFormat="1" ht="27" customHeight="1" x14ac:dyDescent="0.35">
      <c r="B749" s="2171" t="s">
        <v>184</v>
      </c>
      <c r="C749" s="2171" t="s">
        <v>185</v>
      </c>
      <c r="D749" s="2171"/>
      <c r="E749" s="2182" t="s">
        <v>186</v>
      </c>
      <c r="F749" s="2182" t="s">
        <v>187</v>
      </c>
      <c r="G749" s="2183" t="s">
        <v>188</v>
      </c>
      <c r="H749" s="2184"/>
      <c r="I749" s="2187" t="s">
        <v>189</v>
      </c>
      <c r="J749" s="2189" t="s">
        <v>190</v>
      </c>
      <c r="K749" s="2189"/>
      <c r="L749" s="2189"/>
      <c r="M749" s="2189"/>
      <c r="N749" s="2171" t="s">
        <v>17</v>
      </c>
      <c r="O749" s="2171" t="s">
        <v>18</v>
      </c>
      <c r="P749" s="2171"/>
      <c r="Q749" s="2171"/>
      <c r="R749" s="2171"/>
      <c r="S749" s="2171"/>
      <c r="T749" s="2171"/>
    </row>
    <row r="750" spans="2:20" s="72" customFormat="1" ht="42" customHeight="1" x14ac:dyDescent="0.35">
      <c r="B750" s="2172"/>
      <c r="C750" s="2172"/>
      <c r="D750" s="2172"/>
      <c r="E750" s="2177"/>
      <c r="F750" s="2177"/>
      <c r="G750" s="2185"/>
      <c r="H750" s="2186"/>
      <c r="I750" s="2188"/>
      <c r="J750" s="754" t="s">
        <v>19</v>
      </c>
      <c r="K750" s="754" t="s">
        <v>20</v>
      </c>
      <c r="L750" s="754" t="s">
        <v>21</v>
      </c>
      <c r="M750" s="754" t="s">
        <v>22</v>
      </c>
      <c r="N750" s="2172"/>
      <c r="O750" s="2172"/>
      <c r="P750" s="2172"/>
      <c r="Q750" s="2172"/>
      <c r="R750" s="2172"/>
      <c r="S750" s="2172"/>
      <c r="T750" s="2172"/>
    </row>
    <row r="751" spans="2:20" s="72" customFormat="1" ht="157.5" customHeight="1" x14ac:dyDescent="0.35">
      <c r="B751" s="755" t="s">
        <v>648</v>
      </c>
      <c r="C751" s="2173" t="s">
        <v>649</v>
      </c>
      <c r="D751" s="2173"/>
      <c r="E751" s="756" t="s">
        <v>650</v>
      </c>
      <c r="F751" s="756" t="s">
        <v>651</v>
      </c>
      <c r="G751" s="2174"/>
      <c r="H751" s="2175"/>
      <c r="I751" s="757">
        <v>1</v>
      </c>
      <c r="J751" s="758"/>
      <c r="K751" s="758"/>
      <c r="L751" s="758"/>
      <c r="M751" s="757"/>
      <c r="N751" s="759">
        <v>7620000</v>
      </c>
      <c r="O751" s="2176"/>
      <c r="P751" s="2176"/>
      <c r="Q751" s="2176"/>
      <c r="R751" s="2176"/>
      <c r="S751" s="2176"/>
      <c r="T751" s="2176"/>
    </row>
    <row r="752" spans="2:20" s="72" customFormat="1" ht="49.5" customHeight="1" x14ac:dyDescent="0.35">
      <c r="B752" s="617" t="s">
        <v>194</v>
      </c>
      <c r="C752" s="618"/>
      <c r="D752" s="618"/>
      <c r="E752" s="618"/>
      <c r="F752" s="618"/>
      <c r="G752" s="618"/>
      <c r="H752" s="618"/>
      <c r="I752" s="618"/>
      <c r="J752" s="618"/>
      <c r="K752" s="618"/>
      <c r="L752" s="618"/>
      <c r="M752" s="618"/>
      <c r="N752" s="760"/>
      <c r="O752" s="618"/>
      <c r="P752" s="618"/>
      <c r="Q752" s="618"/>
      <c r="R752" s="618"/>
      <c r="S752" s="618"/>
      <c r="T752" s="618"/>
    </row>
    <row r="753" spans="1:22" s="72" customFormat="1" ht="33.75" customHeight="1" x14ac:dyDescent="0.35">
      <c r="B753" s="2172" t="s">
        <v>195</v>
      </c>
      <c r="C753" s="2172"/>
      <c r="D753" s="2177" t="s">
        <v>196</v>
      </c>
      <c r="E753" s="2178" t="s">
        <v>31</v>
      </c>
      <c r="F753" s="2178"/>
      <c r="G753" s="2178"/>
      <c r="H753" s="2178"/>
      <c r="I753" s="2178"/>
      <c r="J753" s="2178" t="s">
        <v>197</v>
      </c>
      <c r="K753" s="2178"/>
      <c r="L753" s="2178"/>
      <c r="M753" s="2178"/>
      <c r="N753" s="2179" t="s">
        <v>198</v>
      </c>
      <c r="O753" s="2178" t="s">
        <v>199</v>
      </c>
      <c r="P753" s="2178"/>
      <c r="Q753" s="2178"/>
      <c r="R753" s="2178"/>
      <c r="S753" s="2178"/>
      <c r="T753" s="2178"/>
    </row>
    <row r="754" spans="1:22" s="72" customFormat="1" ht="46.5" customHeight="1" x14ac:dyDescent="0.35">
      <c r="B754" s="2172"/>
      <c r="C754" s="2172"/>
      <c r="D754" s="2177"/>
      <c r="E754" s="761" t="s">
        <v>200</v>
      </c>
      <c r="F754" s="761" t="s">
        <v>36</v>
      </c>
      <c r="G754" s="761" t="s">
        <v>201</v>
      </c>
      <c r="H754" s="762" t="s">
        <v>38</v>
      </c>
      <c r="I754" s="754" t="s">
        <v>38</v>
      </c>
      <c r="J754" s="754" t="s">
        <v>19</v>
      </c>
      <c r="K754" s="754" t="s">
        <v>20</v>
      </c>
      <c r="L754" s="754" t="s">
        <v>21</v>
      </c>
      <c r="M754" s="754" t="s">
        <v>22</v>
      </c>
      <c r="N754" s="2179"/>
      <c r="O754" s="763" t="s">
        <v>40</v>
      </c>
      <c r="P754" s="763" t="s">
        <v>41</v>
      </c>
      <c r="Q754" s="763" t="s">
        <v>42</v>
      </c>
      <c r="R754" s="763" t="s">
        <v>43</v>
      </c>
      <c r="S754" s="763" t="s">
        <v>44</v>
      </c>
      <c r="T754" s="763" t="s">
        <v>45</v>
      </c>
    </row>
    <row r="755" spans="1:22" s="72" customFormat="1" ht="55.9" customHeight="1" x14ac:dyDescent="0.35">
      <c r="B755" s="2208" t="s">
        <v>652</v>
      </c>
      <c r="C755" s="2208"/>
      <c r="D755" s="2209">
        <f>SUM(H755:H760)</f>
        <v>274000</v>
      </c>
      <c r="E755" s="764" t="s">
        <v>653</v>
      </c>
      <c r="F755" s="765">
        <v>450</v>
      </c>
      <c r="G755" s="766">
        <v>250</v>
      </c>
      <c r="H755" s="652">
        <f t="shared" ref="H755:H760" si="37">F755*G755</f>
        <v>112500</v>
      </c>
      <c r="I755" s="767" t="s">
        <v>654</v>
      </c>
      <c r="J755" s="768"/>
      <c r="K755" s="766"/>
      <c r="L755" s="766"/>
      <c r="M755" s="768"/>
      <c r="N755" s="2210" t="s">
        <v>48</v>
      </c>
      <c r="O755" s="769">
        <v>15</v>
      </c>
      <c r="P755" s="770">
        <v>1</v>
      </c>
      <c r="Q755" s="765">
        <v>3</v>
      </c>
      <c r="R755" s="765">
        <v>7</v>
      </c>
      <c r="S755" s="765">
        <v>1</v>
      </c>
      <c r="T755" s="771">
        <v>2</v>
      </c>
      <c r="U755" s="772"/>
    </row>
    <row r="756" spans="1:22" s="72" customFormat="1" ht="44.45" customHeight="1" x14ac:dyDescent="0.35">
      <c r="B756" s="2208"/>
      <c r="C756" s="2208"/>
      <c r="D756" s="2209"/>
      <c r="E756" s="764" t="s">
        <v>655</v>
      </c>
      <c r="F756" s="765">
        <v>36</v>
      </c>
      <c r="G756" s="766">
        <v>2400</v>
      </c>
      <c r="H756" s="652">
        <f t="shared" si="37"/>
        <v>86400</v>
      </c>
      <c r="I756" s="768">
        <v>86400</v>
      </c>
      <c r="J756" s="768"/>
      <c r="K756" s="768"/>
      <c r="L756" s="768"/>
      <c r="M756" s="768"/>
      <c r="N756" s="2211"/>
      <c r="O756" s="773">
        <v>15</v>
      </c>
      <c r="P756" s="770">
        <v>1</v>
      </c>
      <c r="Q756" s="756">
        <v>2</v>
      </c>
      <c r="R756" s="756">
        <v>3</v>
      </c>
      <c r="S756" s="756">
        <v>1</v>
      </c>
      <c r="T756" s="756">
        <v>1</v>
      </c>
      <c r="U756" s="772"/>
    </row>
    <row r="757" spans="1:22" s="72" customFormat="1" ht="50.45" customHeight="1" x14ac:dyDescent="0.35">
      <c r="B757" s="2208"/>
      <c r="C757" s="2208"/>
      <c r="D757" s="2209"/>
      <c r="E757" s="764" t="s">
        <v>656</v>
      </c>
      <c r="F757" s="765">
        <v>5</v>
      </c>
      <c r="G757" s="766">
        <v>1600</v>
      </c>
      <c r="H757" s="652">
        <f t="shared" si="37"/>
        <v>8000</v>
      </c>
      <c r="I757" s="768">
        <v>8000</v>
      </c>
      <c r="J757" s="765"/>
      <c r="K757" s="768"/>
      <c r="L757" s="768"/>
      <c r="M757" s="768"/>
      <c r="N757" s="2211"/>
      <c r="O757" s="773">
        <v>15</v>
      </c>
      <c r="P757" s="770">
        <v>1</v>
      </c>
      <c r="Q757" s="756">
        <v>2</v>
      </c>
      <c r="R757" s="756">
        <v>3</v>
      </c>
      <c r="S757" s="756">
        <v>1</v>
      </c>
      <c r="T757" s="756">
        <v>1</v>
      </c>
      <c r="U757" s="772"/>
    </row>
    <row r="758" spans="1:22" s="72" customFormat="1" ht="75.75" customHeight="1" x14ac:dyDescent="0.35">
      <c r="B758" s="2208"/>
      <c r="C758" s="2208"/>
      <c r="D758" s="2209"/>
      <c r="E758" s="764" t="s">
        <v>657</v>
      </c>
      <c r="F758" s="765">
        <v>36</v>
      </c>
      <c r="G758" s="766">
        <v>1500</v>
      </c>
      <c r="H758" s="652">
        <f t="shared" si="37"/>
        <v>54000</v>
      </c>
      <c r="I758" s="768">
        <v>54000</v>
      </c>
      <c r="J758" s="768"/>
      <c r="K758" s="764"/>
      <c r="L758" s="764"/>
      <c r="M758" s="764"/>
      <c r="N758" s="2211"/>
      <c r="O758" s="773">
        <v>15</v>
      </c>
      <c r="P758" s="770">
        <v>1</v>
      </c>
      <c r="Q758" s="756">
        <v>2</v>
      </c>
      <c r="R758" s="756">
        <v>3</v>
      </c>
      <c r="S758" s="756">
        <v>1</v>
      </c>
      <c r="T758" s="756">
        <v>1</v>
      </c>
      <c r="U758" s="772"/>
    </row>
    <row r="759" spans="1:22" s="72" customFormat="1" ht="52.15" customHeight="1" x14ac:dyDescent="0.35">
      <c r="B759" s="2208"/>
      <c r="C759" s="2208"/>
      <c r="D759" s="2209"/>
      <c r="E759" s="764" t="s">
        <v>658</v>
      </c>
      <c r="F759" s="765">
        <v>5</v>
      </c>
      <c r="G759" s="766">
        <v>1000</v>
      </c>
      <c r="H759" s="652">
        <f t="shared" si="37"/>
        <v>5000</v>
      </c>
      <c r="I759" s="768">
        <v>5000</v>
      </c>
      <c r="J759" s="765"/>
      <c r="K759" s="768"/>
      <c r="L759" s="768"/>
      <c r="M759" s="768"/>
      <c r="N759" s="2211"/>
      <c r="O759" s="773">
        <v>15</v>
      </c>
      <c r="P759" s="770">
        <v>1</v>
      </c>
      <c r="Q759" s="756">
        <v>2</v>
      </c>
      <c r="R759" s="756">
        <v>3</v>
      </c>
      <c r="S759" s="756">
        <v>1</v>
      </c>
      <c r="T759" s="756">
        <v>1</v>
      </c>
      <c r="U759" s="772"/>
    </row>
    <row r="760" spans="1:22" s="777" customFormat="1" ht="114.75" customHeight="1" x14ac:dyDescent="0.35">
      <c r="A760" s="72"/>
      <c r="B760" s="2208"/>
      <c r="C760" s="2208"/>
      <c r="D760" s="2209"/>
      <c r="E760" s="774" t="s">
        <v>497</v>
      </c>
      <c r="F760" s="765">
        <v>36</v>
      </c>
      <c r="G760" s="766">
        <v>225</v>
      </c>
      <c r="H760" s="652">
        <f t="shared" si="37"/>
        <v>8100</v>
      </c>
      <c r="I760" s="768">
        <v>6300</v>
      </c>
      <c r="J760" s="768"/>
      <c r="K760" s="768"/>
      <c r="L760" s="768"/>
      <c r="M760" s="768"/>
      <c r="N760" s="2207"/>
      <c r="O760" s="773">
        <v>15</v>
      </c>
      <c r="P760" s="770">
        <v>1</v>
      </c>
      <c r="Q760" s="775">
        <v>2</v>
      </c>
      <c r="R760" s="775">
        <v>2</v>
      </c>
      <c r="S760" s="775">
        <v>2</v>
      </c>
      <c r="T760" s="776">
        <v>1</v>
      </c>
      <c r="U760" s="772"/>
      <c r="V760" s="72"/>
    </row>
    <row r="761" spans="1:22" s="777" customFormat="1" ht="36" customHeight="1" x14ac:dyDescent="0.35">
      <c r="A761" s="636"/>
      <c r="B761" s="2212" t="s">
        <v>659</v>
      </c>
      <c r="C761" s="2213"/>
      <c r="D761" s="2216"/>
      <c r="E761" s="778" t="s">
        <v>660</v>
      </c>
      <c r="F761" s="779">
        <v>22</v>
      </c>
      <c r="G761" s="780"/>
      <c r="H761" s="652"/>
      <c r="I761" s="781"/>
      <c r="J761" s="781"/>
      <c r="K761" s="781"/>
      <c r="L761" s="782"/>
      <c r="M761" s="783"/>
      <c r="N761" s="2192" t="s">
        <v>48</v>
      </c>
      <c r="O761" s="773">
        <v>15</v>
      </c>
      <c r="P761" s="770">
        <v>1</v>
      </c>
      <c r="Q761" s="784">
        <v>3</v>
      </c>
      <c r="R761" s="784">
        <v>1</v>
      </c>
      <c r="S761" s="784">
        <v>1</v>
      </c>
      <c r="T761" s="784">
        <v>1</v>
      </c>
      <c r="U761" s="772"/>
      <c r="V761" s="72"/>
    </row>
    <row r="762" spans="1:22" s="777" customFormat="1" ht="30.6" customHeight="1" x14ac:dyDescent="0.35">
      <c r="A762" s="636"/>
      <c r="B762" s="2214"/>
      <c r="C762" s="2215"/>
      <c r="D762" s="2217"/>
      <c r="E762" s="778" t="s">
        <v>661</v>
      </c>
      <c r="F762" s="785">
        <v>22</v>
      </c>
      <c r="G762" s="786"/>
      <c r="H762" s="652"/>
      <c r="I762" s="781"/>
      <c r="J762" s="781"/>
      <c r="K762" s="781"/>
      <c r="L762" s="782"/>
      <c r="M762" s="783"/>
      <c r="N762" s="2193"/>
      <c r="O762" s="773"/>
      <c r="P762" s="770"/>
      <c r="Q762" s="787"/>
      <c r="R762" s="787"/>
      <c r="S762" s="787"/>
      <c r="T762" s="787"/>
      <c r="U762" s="772"/>
      <c r="V762" s="72"/>
    </row>
    <row r="763" spans="1:22" s="777" customFormat="1" ht="45" customHeight="1" x14ac:dyDescent="0.35">
      <c r="A763" s="636"/>
      <c r="B763" s="2214"/>
      <c r="C763" s="2215"/>
      <c r="D763" s="2217"/>
      <c r="E763" s="778" t="s">
        <v>662</v>
      </c>
      <c r="F763" s="785">
        <v>22</v>
      </c>
      <c r="G763" s="786"/>
      <c r="H763" s="652"/>
      <c r="I763" s="781"/>
      <c r="J763" s="781"/>
      <c r="K763" s="781"/>
      <c r="L763" s="782"/>
      <c r="M763" s="783"/>
      <c r="N763" s="2193"/>
      <c r="O763" s="773"/>
      <c r="P763" s="770"/>
      <c r="Q763" s="787"/>
      <c r="R763" s="787"/>
      <c r="S763" s="787"/>
      <c r="T763" s="787"/>
      <c r="U763" s="772"/>
      <c r="V763" s="72"/>
    </row>
    <row r="764" spans="1:22" s="777" customFormat="1" ht="45" customHeight="1" x14ac:dyDescent="0.35">
      <c r="A764" s="636"/>
      <c r="B764" s="2214"/>
      <c r="C764" s="2215"/>
      <c r="D764" s="2217"/>
      <c r="E764" s="778" t="s">
        <v>663</v>
      </c>
      <c r="F764" s="785">
        <v>792</v>
      </c>
      <c r="G764" s="786"/>
      <c r="H764" s="652"/>
      <c r="I764" s="781"/>
      <c r="J764" s="781"/>
      <c r="K764" s="781"/>
      <c r="L764" s="782"/>
      <c r="M764" s="783"/>
      <c r="N764" s="2193"/>
      <c r="O764" s="773"/>
      <c r="P764" s="770"/>
      <c r="Q764" s="787"/>
      <c r="R764" s="787"/>
      <c r="S764" s="787"/>
      <c r="T764" s="787"/>
      <c r="U764" s="772"/>
      <c r="V764" s="72"/>
    </row>
    <row r="765" spans="1:22" s="777" customFormat="1" ht="31.15" customHeight="1" x14ac:dyDescent="0.35">
      <c r="A765" s="636"/>
      <c r="B765" s="2214"/>
      <c r="C765" s="2215"/>
      <c r="D765" s="2217"/>
      <c r="E765" s="788" t="s">
        <v>664</v>
      </c>
      <c r="F765" s="785">
        <v>200</v>
      </c>
      <c r="G765" s="786"/>
      <c r="H765" s="652"/>
      <c r="I765" s="781"/>
      <c r="J765" s="781"/>
      <c r="K765" s="781"/>
      <c r="L765" s="782"/>
      <c r="M765" s="783"/>
      <c r="N765" s="2193"/>
      <c r="O765" s="773">
        <v>15</v>
      </c>
      <c r="P765" s="770">
        <v>1</v>
      </c>
      <c r="Q765" s="789">
        <v>2</v>
      </c>
      <c r="R765" s="789">
        <v>3</v>
      </c>
      <c r="S765" s="789">
        <v>9</v>
      </c>
      <c r="T765" s="789">
        <v>2</v>
      </c>
      <c r="U765" s="772"/>
      <c r="V765" s="72"/>
    </row>
    <row r="766" spans="1:22" s="777" customFormat="1" ht="31.15" customHeight="1" x14ac:dyDescent="0.35">
      <c r="A766" s="636"/>
      <c r="B766" s="2214"/>
      <c r="C766" s="2215"/>
      <c r="D766" s="2217"/>
      <c r="E766" s="788" t="s">
        <v>665</v>
      </c>
      <c r="F766" s="785">
        <v>960</v>
      </c>
      <c r="G766" s="786"/>
      <c r="H766" s="652"/>
      <c r="I766" s="781"/>
      <c r="J766" s="781"/>
      <c r="K766" s="781"/>
      <c r="L766" s="782"/>
      <c r="M766" s="783"/>
      <c r="N766" s="2193"/>
      <c r="O766" s="773"/>
      <c r="P766" s="770"/>
      <c r="Q766" s="789"/>
      <c r="R766" s="789"/>
      <c r="S766" s="789"/>
      <c r="T766" s="789"/>
      <c r="U766" s="772"/>
      <c r="V766" s="72"/>
    </row>
    <row r="767" spans="1:22" s="777" customFormat="1" ht="31.15" customHeight="1" x14ac:dyDescent="0.35">
      <c r="A767" s="636"/>
      <c r="B767" s="2214"/>
      <c r="C767" s="2215"/>
      <c r="D767" s="2217"/>
      <c r="E767" s="778" t="s">
        <v>666</v>
      </c>
      <c r="F767" s="785">
        <v>960</v>
      </c>
      <c r="G767" s="786"/>
      <c r="H767" s="652"/>
      <c r="I767" s="781"/>
      <c r="J767" s="781"/>
      <c r="K767" s="781"/>
      <c r="L767" s="782"/>
      <c r="M767" s="783"/>
      <c r="N767" s="2193"/>
      <c r="O767" s="773"/>
      <c r="P767" s="770"/>
      <c r="Q767" s="789"/>
      <c r="R767" s="789"/>
      <c r="S767" s="789"/>
      <c r="T767" s="789"/>
      <c r="U767" s="772"/>
      <c r="V767" s="72"/>
    </row>
    <row r="768" spans="1:22" s="777" customFormat="1" ht="66" customHeight="1" x14ac:dyDescent="0.35">
      <c r="A768" s="636"/>
      <c r="B768" s="2218" t="s">
        <v>667</v>
      </c>
      <c r="C768" s="2218"/>
      <c r="D768" s="790"/>
      <c r="E768" s="791" t="s">
        <v>668</v>
      </c>
      <c r="F768" s="792"/>
      <c r="G768" s="793"/>
      <c r="H768" s="652">
        <f>F768*G768</f>
        <v>0</v>
      </c>
      <c r="I768" s="794"/>
      <c r="J768" s="794"/>
      <c r="K768" s="781"/>
      <c r="L768" s="782"/>
      <c r="M768" s="795"/>
      <c r="N768" s="2192" t="s">
        <v>48</v>
      </c>
      <c r="O768" s="773">
        <v>15</v>
      </c>
      <c r="P768" s="770">
        <v>1</v>
      </c>
      <c r="Q768" s="789">
        <v>2</v>
      </c>
      <c r="R768" s="789">
        <v>7</v>
      </c>
      <c r="S768" s="789">
        <v>2</v>
      </c>
      <c r="T768" s="789"/>
      <c r="U768" s="772"/>
      <c r="V768" s="72"/>
    </row>
    <row r="769" spans="1:22" s="777" customFormat="1" ht="193.15" customHeight="1" x14ac:dyDescent="0.35">
      <c r="A769" s="636"/>
      <c r="B769" s="2220" t="s">
        <v>669</v>
      </c>
      <c r="C769" s="2221"/>
      <c r="D769" s="796"/>
      <c r="E769" s="764"/>
      <c r="F769" s="764"/>
      <c r="G769" s="797"/>
      <c r="H769" s="652"/>
      <c r="I769" s="781"/>
      <c r="J769" s="781"/>
      <c r="K769" s="781"/>
      <c r="L769" s="782"/>
      <c r="M769" s="783"/>
      <c r="N769" s="2193"/>
      <c r="O769" s="773">
        <v>15</v>
      </c>
      <c r="P769" s="770">
        <v>1</v>
      </c>
      <c r="Q769" s="789"/>
      <c r="R769" s="789"/>
      <c r="S769" s="789"/>
      <c r="T769" s="789"/>
      <c r="U769" s="772"/>
      <c r="V769" s="72"/>
    </row>
    <row r="770" spans="1:22" s="777" customFormat="1" ht="193.5" customHeight="1" x14ac:dyDescent="0.35">
      <c r="A770" s="636"/>
      <c r="B770" s="2222" t="s">
        <v>670</v>
      </c>
      <c r="C770" s="2223"/>
      <c r="D770" s="798" t="s">
        <v>671</v>
      </c>
      <c r="E770" s="799" t="s">
        <v>672</v>
      </c>
      <c r="F770" s="800">
        <v>22</v>
      </c>
      <c r="G770" s="801" t="s">
        <v>673</v>
      </c>
      <c r="H770" s="801" t="s">
        <v>671</v>
      </c>
      <c r="I770" s="799"/>
      <c r="J770" s="802"/>
      <c r="K770" s="803"/>
      <c r="L770" s="804"/>
      <c r="M770" s="805"/>
      <c r="N770" s="2193"/>
      <c r="O770" s="773">
        <v>15</v>
      </c>
      <c r="P770" s="770">
        <v>1</v>
      </c>
      <c r="Q770" s="775">
        <v>2</v>
      </c>
      <c r="R770" s="775">
        <v>2</v>
      </c>
      <c r="S770" s="775">
        <v>2</v>
      </c>
      <c r="T770" s="776">
        <v>1</v>
      </c>
      <c r="U770" s="772"/>
      <c r="V770" s="72"/>
    </row>
    <row r="771" spans="1:22" s="777" customFormat="1" ht="239.25" customHeight="1" thickBot="1" x14ac:dyDescent="0.4">
      <c r="A771" s="636"/>
      <c r="B771" s="2222" t="s">
        <v>674</v>
      </c>
      <c r="C771" s="2223"/>
      <c r="D771" s="798" t="s">
        <v>675</v>
      </c>
      <c r="E771" s="799" t="s">
        <v>676</v>
      </c>
      <c r="F771" s="800">
        <v>131</v>
      </c>
      <c r="G771" s="801" t="s">
        <v>673</v>
      </c>
      <c r="H771" s="801" t="s">
        <v>675</v>
      </c>
      <c r="I771" s="799"/>
      <c r="J771" s="802"/>
      <c r="K771" s="803"/>
      <c r="L771" s="804"/>
      <c r="M771" s="805"/>
      <c r="N771" s="2193"/>
      <c r="O771" s="773">
        <v>15</v>
      </c>
      <c r="P771" s="770">
        <v>1</v>
      </c>
      <c r="Q771" s="775">
        <v>2</v>
      </c>
      <c r="R771" s="775">
        <v>2</v>
      </c>
      <c r="S771" s="775">
        <v>2</v>
      </c>
      <c r="T771" s="776">
        <v>1</v>
      </c>
      <c r="U771" s="772"/>
      <c r="V771" s="72"/>
    </row>
    <row r="772" spans="1:22" s="777" customFormat="1" ht="204" customHeight="1" thickTop="1" x14ac:dyDescent="0.35">
      <c r="A772" s="636"/>
      <c r="B772" s="2224" t="s">
        <v>677</v>
      </c>
      <c r="C772" s="2225"/>
      <c r="D772" s="798" t="s">
        <v>678</v>
      </c>
      <c r="E772" s="799" t="s">
        <v>679</v>
      </c>
      <c r="F772" s="800">
        <v>104</v>
      </c>
      <c r="G772" s="801" t="s">
        <v>678</v>
      </c>
      <c r="H772" s="801" t="s">
        <v>678</v>
      </c>
      <c r="I772" s="799"/>
      <c r="J772" s="802"/>
      <c r="K772" s="803"/>
      <c r="L772" s="801"/>
      <c r="M772" s="795"/>
      <c r="N772" s="2193"/>
      <c r="O772" s="773">
        <v>15</v>
      </c>
      <c r="P772" s="770">
        <v>1</v>
      </c>
      <c r="Q772" s="806">
        <v>2</v>
      </c>
      <c r="R772" s="806">
        <v>2</v>
      </c>
      <c r="S772" s="806">
        <v>5</v>
      </c>
      <c r="T772" s="806">
        <v>1</v>
      </c>
      <c r="U772" s="772"/>
      <c r="V772" s="72"/>
    </row>
    <row r="773" spans="1:22" s="777" customFormat="1" ht="264" customHeight="1" x14ac:dyDescent="0.35">
      <c r="A773" s="636"/>
      <c r="B773" s="2226" t="s">
        <v>680</v>
      </c>
      <c r="C773" s="2227"/>
      <c r="D773" s="798" t="s">
        <v>681</v>
      </c>
      <c r="E773" s="799" t="s">
        <v>682</v>
      </c>
      <c r="F773" s="800">
        <v>83</v>
      </c>
      <c r="G773" s="801" t="s">
        <v>673</v>
      </c>
      <c r="H773" s="801" t="s">
        <v>681</v>
      </c>
      <c r="I773" s="801" t="s">
        <v>681</v>
      </c>
      <c r="J773" s="802"/>
      <c r="K773" s="803"/>
      <c r="L773" s="801"/>
      <c r="M773" s="795"/>
      <c r="N773" s="2193"/>
      <c r="O773" s="773">
        <v>15</v>
      </c>
      <c r="P773" s="770">
        <v>1</v>
      </c>
      <c r="Q773" s="775">
        <v>2</v>
      </c>
      <c r="R773" s="775">
        <v>2</v>
      </c>
      <c r="S773" s="775">
        <v>2</v>
      </c>
      <c r="T773" s="776">
        <v>1</v>
      </c>
      <c r="U773" s="772"/>
      <c r="V773" s="72"/>
    </row>
    <row r="774" spans="1:22" s="777" customFormat="1" ht="102.75" customHeight="1" x14ac:dyDescent="0.35">
      <c r="A774" s="636"/>
      <c r="B774" s="2228" t="s">
        <v>683</v>
      </c>
      <c r="C774" s="2229"/>
      <c r="D774" s="807" t="s">
        <v>684</v>
      </c>
      <c r="E774" s="802" t="s">
        <v>672</v>
      </c>
      <c r="F774" s="800">
        <v>12</v>
      </c>
      <c r="G774" s="808" t="s">
        <v>673</v>
      </c>
      <c r="H774" s="808" t="s">
        <v>684</v>
      </c>
      <c r="I774" s="809" t="s">
        <v>684</v>
      </c>
      <c r="J774" s="810"/>
      <c r="K774" s="810"/>
      <c r="L774" s="809"/>
      <c r="M774" s="811"/>
      <c r="N774" s="2219"/>
      <c r="O774" s="773">
        <v>15</v>
      </c>
      <c r="P774" s="770">
        <v>1</v>
      </c>
      <c r="Q774" s="812"/>
      <c r="R774" s="812"/>
      <c r="S774" s="812"/>
      <c r="T774" s="813"/>
      <c r="U774" s="772"/>
      <c r="V774" s="72"/>
    </row>
    <row r="775" spans="1:22" s="777" customFormat="1" ht="358.15" customHeight="1" x14ac:dyDescent="0.35">
      <c r="A775" s="636"/>
      <c r="B775" s="2190" t="s">
        <v>685</v>
      </c>
      <c r="C775" s="2191"/>
      <c r="D775" s="807" t="s">
        <v>686</v>
      </c>
      <c r="E775" s="802" t="s">
        <v>687</v>
      </c>
      <c r="F775" s="800">
        <v>159</v>
      </c>
      <c r="G775" s="808" t="s">
        <v>673</v>
      </c>
      <c r="H775" s="808" t="s">
        <v>686</v>
      </c>
      <c r="I775" s="809" t="s">
        <v>686</v>
      </c>
      <c r="J775" s="810"/>
      <c r="K775" s="810"/>
      <c r="L775" s="809"/>
      <c r="M775" s="811"/>
      <c r="N775" s="2192" t="s">
        <v>48</v>
      </c>
      <c r="O775" s="773">
        <v>15</v>
      </c>
      <c r="P775" s="770">
        <v>1</v>
      </c>
      <c r="Q775" s="775">
        <v>2</v>
      </c>
      <c r="R775" s="775">
        <v>2</v>
      </c>
      <c r="S775" s="775">
        <v>2</v>
      </c>
      <c r="T775" s="776">
        <v>1</v>
      </c>
      <c r="U775" s="772"/>
      <c r="V775" s="72"/>
    </row>
    <row r="776" spans="1:22" s="777" customFormat="1" ht="80.25" customHeight="1" x14ac:dyDescent="0.35">
      <c r="A776" s="636"/>
      <c r="B776" s="2194" t="s">
        <v>688</v>
      </c>
      <c r="C776" s="2195"/>
      <c r="D776" s="703" t="s">
        <v>689</v>
      </c>
      <c r="E776" s="814" t="s">
        <v>690</v>
      </c>
      <c r="F776" s="800">
        <v>15</v>
      </c>
      <c r="G776" s="808" t="s">
        <v>673</v>
      </c>
      <c r="H776" s="801" t="s">
        <v>689</v>
      </c>
      <c r="I776" s="801" t="s">
        <v>689</v>
      </c>
      <c r="J776" s="815"/>
      <c r="K776" s="815"/>
      <c r="L776" s="801"/>
      <c r="M776" s="795"/>
      <c r="N776" s="2193"/>
      <c r="O776" s="773">
        <v>15</v>
      </c>
      <c r="P776" s="770">
        <v>1</v>
      </c>
      <c r="Q776" s="775">
        <v>2</v>
      </c>
      <c r="R776" s="775">
        <v>2</v>
      </c>
      <c r="S776" s="775">
        <v>2</v>
      </c>
      <c r="T776" s="776">
        <v>1</v>
      </c>
      <c r="U776" s="772"/>
      <c r="V776" s="72"/>
    </row>
    <row r="777" spans="1:22" s="72" customFormat="1" ht="96.75" customHeight="1" x14ac:dyDescent="0.35">
      <c r="A777" s="636"/>
      <c r="B777" s="2095" t="s">
        <v>691</v>
      </c>
      <c r="C777" s="2096"/>
      <c r="D777" s="816" t="s">
        <v>692</v>
      </c>
      <c r="E777" s="817" t="s">
        <v>690</v>
      </c>
      <c r="F777" s="818">
        <v>8</v>
      </c>
      <c r="G777" s="819" t="s">
        <v>673</v>
      </c>
      <c r="H777" s="820" t="s">
        <v>692</v>
      </c>
      <c r="I777" s="821" t="s">
        <v>692</v>
      </c>
      <c r="J777" s="822"/>
      <c r="K777" s="822"/>
      <c r="L777" s="821"/>
      <c r="M777" s="823"/>
      <c r="N777" s="2193"/>
      <c r="O777" s="773">
        <v>15</v>
      </c>
      <c r="P777" s="770">
        <v>1</v>
      </c>
      <c r="Q777" s="775">
        <v>2</v>
      </c>
      <c r="R777" s="775">
        <v>2</v>
      </c>
      <c r="S777" s="775">
        <v>2</v>
      </c>
      <c r="T777" s="776">
        <v>1</v>
      </c>
      <c r="U777" s="772"/>
    </row>
    <row r="778" spans="1:22" s="72" customFormat="1" ht="130.15" customHeight="1" x14ac:dyDescent="0.35">
      <c r="B778" s="2196" t="s">
        <v>693</v>
      </c>
      <c r="C778" s="2197"/>
      <c r="D778" s="807" t="s">
        <v>614</v>
      </c>
      <c r="E778" s="802" t="s">
        <v>690</v>
      </c>
      <c r="F778" s="821">
        <v>9</v>
      </c>
      <c r="G778" s="819" t="s">
        <v>673</v>
      </c>
      <c r="H778" s="820" t="s">
        <v>614</v>
      </c>
      <c r="I778" s="820" t="s">
        <v>614</v>
      </c>
      <c r="J778" s="824"/>
      <c r="K778" s="824"/>
      <c r="L778" s="820"/>
      <c r="M778" s="825"/>
      <c r="N778" s="2193"/>
      <c r="O778" s="773">
        <v>15</v>
      </c>
      <c r="P778" s="770">
        <v>1</v>
      </c>
      <c r="Q778" s="775">
        <v>2</v>
      </c>
      <c r="R778" s="775">
        <v>2</v>
      </c>
      <c r="S778" s="775">
        <v>2</v>
      </c>
      <c r="T778" s="776">
        <v>1</v>
      </c>
      <c r="U778" s="772"/>
    </row>
    <row r="779" spans="1:22" s="72" customFormat="1" ht="92.25" customHeight="1" x14ac:dyDescent="0.35">
      <c r="B779" s="2190" t="s">
        <v>694</v>
      </c>
      <c r="C779" s="2198"/>
      <c r="D779" s="807" t="s">
        <v>614</v>
      </c>
      <c r="E779" s="802" t="s">
        <v>690</v>
      </c>
      <c r="F779" s="821">
        <v>9</v>
      </c>
      <c r="G779" s="819" t="s">
        <v>673</v>
      </c>
      <c r="H779" s="820" t="s">
        <v>614</v>
      </c>
      <c r="I779" s="820" t="s">
        <v>614</v>
      </c>
      <c r="J779" s="824"/>
      <c r="K779" s="824"/>
      <c r="L779" s="820"/>
      <c r="M779" s="826"/>
      <c r="N779" s="2193"/>
      <c r="O779" s="773">
        <v>15</v>
      </c>
      <c r="P779" s="770">
        <v>1</v>
      </c>
      <c r="Q779" s="775">
        <v>2</v>
      </c>
      <c r="R779" s="775">
        <v>2</v>
      </c>
      <c r="S779" s="775">
        <v>2</v>
      </c>
      <c r="T779" s="776">
        <v>1</v>
      </c>
      <c r="U779" s="772"/>
    </row>
    <row r="780" spans="1:22" s="72" customFormat="1" ht="38.450000000000003" customHeight="1" x14ac:dyDescent="0.35">
      <c r="B780" s="2199" t="s">
        <v>695</v>
      </c>
      <c r="C780" s="2200"/>
      <c r="D780" s="2144"/>
      <c r="E780" s="802" t="s">
        <v>696</v>
      </c>
      <c r="F780" s="821">
        <v>2</v>
      </c>
      <c r="G780" s="819"/>
      <c r="H780" s="820"/>
      <c r="I780" s="820"/>
      <c r="J780" s="824"/>
      <c r="K780" s="824"/>
      <c r="L780" s="820"/>
      <c r="M780" s="826"/>
      <c r="N780" s="2193"/>
      <c r="O780" s="773"/>
      <c r="P780" s="770"/>
      <c r="Q780" s="775"/>
      <c r="R780" s="775"/>
      <c r="S780" s="775"/>
      <c r="T780" s="827"/>
      <c r="U780" s="772"/>
    </row>
    <row r="781" spans="1:22" s="72" customFormat="1" ht="36" customHeight="1" x14ac:dyDescent="0.35">
      <c r="B781" s="2201"/>
      <c r="C781" s="2202"/>
      <c r="D781" s="2145"/>
      <c r="E781" s="802" t="s">
        <v>697</v>
      </c>
      <c r="F781" s="821">
        <v>2</v>
      </c>
      <c r="G781" s="819"/>
      <c r="H781" s="820"/>
      <c r="I781" s="820"/>
      <c r="J781" s="824"/>
      <c r="K781" s="824"/>
      <c r="L781" s="820"/>
      <c r="M781" s="826"/>
      <c r="N781" s="2193"/>
      <c r="O781" s="773"/>
      <c r="P781" s="770"/>
      <c r="Q781" s="775"/>
      <c r="R781" s="775"/>
      <c r="S781" s="775"/>
      <c r="T781" s="827"/>
      <c r="U781" s="772"/>
    </row>
    <row r="782" spans="1:22" s="72" customFormat="1" ht="39.6" customHeight="1" x14ac:dyDescent="0.35">
      <c r="B782" s="2201"/>
      <c r="C782" s="2202"/>
      <c r="D782" s="2145"/>
      <c r="E782" s="802" t="s">
        <v>698</v>
      </c>
      <c r="F782" s="821">
        <v>1</v>
      </c>
      <c r="G782" s="819"/>
      <c r="H782" s="820"/>
      <c r="I782" s="820"/>
      <c r="J782" s="824"/>
      <c r="K782" s="824"/>
      <c r="L782" s="820"/>
      <c r="M782" s="826"/>
      <c r="N782" s="2193"/>
      <c r="O782" s="773"/>
      <c r="P782" s="770"/>
      <c r="Q782" s="775"/>
      <c r="R782" s="775"/>
      <c r="S782" s="775"/>
      <c r="T782" s="827"/>
      <c r="U782" s="772"/>
    </row>
    <row r="783" spans="1:22" s="72" customFormat="1" ht="43.9" customHeight="1" thickBot="1" x14ac:dyDescent="0.4">
      <c r="B783" s="2203"/>
      <c r="C783" s="2204"/>
      <c r="D783" s="2205"/>
      <c r="E783" s="644" t="s">
        <v>699</v>
      </c>
      <c r="F783" s="633">
        <v>2</v>
      </c>
      <c r="G783" s="652"/>
      <c r="H783" s="652">
        <f>F783*G783</f>
        <v>0</v>
      </c>
      <c r="I783" s="796"/>
      <c r="J783" s="768"/>
      <c r="K783" s="796"/>
      <c r="L783" s="768"/>
      <c r="M783" s="768"/>
      <c r="N783" s="2193"/>
      <c r="O783" s="773">
        <v>15</v>
      </c>
      <c r="P783" s="770">
        <v>1</v>
      </c>
      <c r="Q783" s="828"/>
      <c r="R783" s="828"/>
      <c r="S783" s="828"/>
      <c r="T783" s="828"/>
      <c r="U783" s="829"/>
      <c r="V783" s="636"/>
    </row>
    <row r="784" spans="1:22" s="72" customFormat="1" ht="68.45" customHeight="1" x14ac:dyDescent="0.35">
      <c r="B784" s="2106" t="s">
        <v>700</v>
      </c>
      <c r="C784" s="2106"/>
      <c r="D784" s="830"/>
      <c r="E784" s="644" t="s">
        <v>701</v>
      </c>
      <c r="F784" s="633">
        <v>1</v>
      </c>
      <c r="G784" s="652"/>
      <c r="H784" s="652">
        <f>F784*G784</f>
        <v>0</v>
      </c>
      <c r="I784" s="796"/>
      <c r="J784" s="768"/>
      <c r="K784" s="796"/>
      <c r="L784" s="768"/>
      <c r="M784" s="768"/>
      <c r="N784" s="2206" t="s">
        <v>48</v>
      </c>
      <c r="O784" s="773">
        <v>15</v>
      </c>
      <c r="P784" s="770">
        <v>1</v>
      </c>
      <c r="Q784" s="758"/>
      <c r="R784" s="758"/>
      <c r="S784" s="758"/>
      <c r="T784" s="758"/>
      <c r="U784" s="829"/>
      <c r="V784" s="636"/>
    </row>
    <row r="785" spans="1:22" s="72" customFormat="1" ht="68.45" customHeight="1" x14ac:dyDescent="0.35">
      <c r="B785" s="2106" t="s">
        <v>702</v>
      </c>
      <c r="C785" s="2106"/>
      <c r="D785" s="830"/>
      <c r="E785" s="644" t="s">
        <v>453</v>
      </c>
      <c r="F785" s="633">
        <v>12</v>
      </c>
      <c r="G785" s="652">
        <v>250</v>
      </c>
      <c r="H785" s="652">
        <f>F785*G785</f>
        <v>3000</v>
      </c>
      <c r="I785" s="796">
        <v>60000</v>
      </c>
      <c r="J785" s="831"/>
      <c r="K785" s="796"/>
      <c r="L785" s="796"/>
      <c r="M785" s="796"/>
      <c r="N785" s="2207"/>
      <c r="O785" s="828">
        <v>15</v>
      </c>
      <c r="P785" s="770">
        <v>1</v>
      </c>
      <c r="Q785" s="765">
        <v>3</v>
      </c>
      <c r="R785" s="765">
        <v>7</v>
      </c>
      <c r="S785" s="765">
        <v>1</v>
      </c>
      <c r="T785" s="771">
        <v>2</v>
      </c>
      <c r="U785" s="829"/>
      <c r="V785" s="636"/>
    </row>
    <row r="786" spans="1:22" s="72" customFormat="1" ht="50.25" customHeight="1" x14ac:dyDescent="0.35">
      <c r="A786" s="636"/>
      <c r="B786" s="832"/>
      <c r="C786" s="832"/>
      <c r="D786" s="833"/>
      <c r="E786" s="834"/>
      <c r="F786" s="835"/>
      <c r="G786" s="835"/>
      <c r="H786" s="836"/>
      <c r="I786" s="636"/>
      <c r="J786" s="636"/>
      <c r="K786" s="636"/>
      <c r="L786" s="636"/>
      <c r="M786" s="636"/>
      <c r="N786" s="636"/>
      <c r="O786" s="636"/>
      <c r="P786" s="636"/>
      <c r="Q786" s="636"/>
      <c r="R786" s="636"/>
      <c r="S786" s="636"/>
      <c r="T786" s="636"/>
      <c r="U786" s="636"/>
      <c r="V786" s="636"/>
    </row>
    <row r="787" spans="1:22" s="72" customFormat="1" ht="23.25" x14ac:dyDescent="0.35">
      <c r="D787" s="833"/>
    </row>
    <row r="788" spans="1:22" s="72" customFormat="1" ht="23.25" x14ac:dyDescent="0.35">
      <c r="D788" s="833">
        <f>+D781+D777+D776+D775+D774+D773+D772+D757</f>
        <v>7620000</v>
      </c>
    </row>
    <row r="789" spans="1:22" ht="24" customHeight="1" x14ac:dyDescent="0.25">
      <c r="A789" s="336" t="s">
        <v>0</v>
      </c>
      <c r="B789" s="336" t="s">
        <v>1</v>
      </c>
      <c r="C789" s="336"/>
      <c r="D789" s="336"/>
      <c r="E789" s="837"/>
      <c r="G789" s="336"/>
      <c r="H789" s="336"/>
    </row>
    <row r="790" spans="1:22" ht="16.5" customHeight="1" x14ac:dyDescent="0.25">
      <c r="A790" s="336" t="s">
        <v>2</v>
      </c>
      <c r="B790" s="336" t="s">
        <v>1</v>
      </c>
      <c r="C790" s="336"/>
      <c r="D790" s="336"/>
      <c r="E790" s="837"/>
    </row>
    <row r="791" spans="1:22" ht="21.75" customHeight="1" x14ac:dyDescent="0.25">
      <c r="A791" s="336" t="s">
        <v>2</v>
      </c>
      <c r="B791" s="838" t="s">
        <v>174</v>
      </c>
      <c r="C791" s="839"/>
      <c r="D791" s="336"/>
      <c r="E791" s="837"/>
    </row>
    <row r="792" spans="1:22" ht="22.5" customHeight="1" x14ac:dyDescent="0.25">
      <c r="A792" s="336" t="s">
        <v>3</v>
      </c>
      <c r="B792" s="1922" t="s">
        <v>703</v>
      </c>
      <c r="C792" s="1922"/>
      <c r="D792" s="336"/>
      <c r="E792" s="837"/>
    </row>
    <row r="793" spans="1:22" ht="18.75" customHeight="1" x14ac:dyDescent="0.25">
      <c r="A793" s="336" t="s">
        <v>4</v>
      </c>
      <c r="B793" s="1" t="s">
        <v>176</v>
      </c>
      <c r="C793" s="336"/>
      <c r="D793" s="336"/>
      <c r="E793" s="837"/>
    </row>
    <row r="794" spans="1:22" ht="24" customHeight="1" x14ac:dyDescent="0.25">
      <c r="A794" s="1" t="s">
        <v>704</v>
      </c>
      <c r="B794" s="1981" t="s">
        <v>705</v>
      </c>
      <c r="C794" s="1981"/>
      <c r="D794" s="1981"/>
      <c r="E794" s="837"/>
    </row>
    <row r="795" spans="1:22" ht="29.25" customHeight="1" x14ac:dyDescent="0.25">
      <c r="A795" s="1" t="s">
        <v>78</v>
      </c>
      <c r="B795" s="2249" t="s">
        <v>179</v>
      </c>
      <c r="C795" s="2250"/>
      <c r="D795" s="2251"/>
      <c r="E795" s="840"/>
      <c r="G795" s="840"/>
      <c r="H795" s="840"/>
      <c r="I795" s="840"/>
    </row>
    <row r="796" spans="1:22" ht="28.5" customHeight="1" thickBot="1" x14ac:dyDescent="0.35">
      <c r="A796" s="841" t="s">
        <v>706</v>
      </c>
      <c r="B796" s="842"/>
      <c r="C796" s="843"/>
      <c r="D796" s="843"/>
      <c r="E796" s="192"/>
      <c r="F796" s="192"/>
      <c r="K796" s="844" t="s">
        <v>81</v>
      </c>
    </row>
    <row r="797" spans="1:22" ht="23.25" customHeight="1" thickBot="1" x14ac:dyDescent="0.3">
      <c r="A797" s="2252" t="s">
        <v>9</v>
      </c>
      <c r="B797" s="2253"/>
      <c r="C797" s="2253"/>
      <c r="D797" s="2253"/>
      <c r="E797" s="2253"/>
      <c r="F797" s="2253"/>
      <c r="G797" s="2253"/>
      <c r="H797" s="2253"/>
      <c r="I797" s="2253"/>
      <c r="J797" s="2253"/>
      <c r="K797" s="2253"/>
      <c r="L797" s="2254"/>
      <c r="M797" s="845"/>
      <c r="N797" s="846"/>
      <c r="O797" s="846"/>
      <c r="P797" s="846"/>
      <c r="Q797" s="846"/>
    </row>
    <row r="798" spans="1:22" ht="21" customHeight="1" thickBot="1" x14ac:dyDescent="0.3">
      <c r="A798" s="2255" t="s">
        <v>707</v>
      </c>
      <c r="B798" s="2256" t="s">
        <v>11</v>
      </c>
      <c r="C798" s="2258" t="s">
        <v>12</v>
      </c>
      <c r="D798" s="2258" t="s">
        <v>13</v>
      </c>
      <c r="E798" s="2260" t="s">
        <v>14</v>
      </c>
      <c r="F798" s="2262" t="s">
        <v>15</v>
      </c>
      <c r="G798" s="2264" t="s">
        <v>16</v>
      </c>
      <c r="H798" s="2265"/>
      <c r="I798" s="2265"/>
      <c r="J798" s="2266"/>
      <c r="K798" s="2267" t="s">
        <v>17</v>
      </c>
      <c r="L798" s="2268"/>
      <c r="M798" s="2230" t="s">
        <v>18</v>
      </c>
      <c r="N798" s="2230"/>
      <c r="O798" s="2230"/>
      <c r="P798" s="2230"/>
      <c r="Q798" s="2231"/>
    </row>
    <row r="799" spans="1:22" ht="9.75" hidden="1" customHeight="1" x14ac:dyDescent="0.25">
      <c r="A799" s="2255"/>
      <c r="B799" s="2257"/>
      <c r="C799" s="2259"/>
      <c r="D799" s="2259"/>
      <c r="E799" s="2261"/>
      <c r="F799" s="2263"/>
      <c r="G799" s="847" t="s">
        <v>19</v>
      </c>
      <c r="H799" s="848" t="s">
        <v>20</v>
      </c>
      <c r="I799" s="848" t="s">
        <v>39</v>
      </c>
      <c r="J799" s="849" t="s">
        <v>22</v>
      </c>
      <c r="K799" s="2269"/>
      <c r="L799" s="2270"/>
      <c r="M799" s="2230"/>
      <c r="N799" s="2230"/>
      <c r="O799" s="2230"/>
      <c r="P799" s="2230"/>
      <c r="Q799" s="2231"/>
    </row>
    <row r="800" spans="1:22" ht="60.75" customHeight="1" thickBot="1" x14ac:dyDescent="0.3">
      <c r="A800" s="187" t="s">
        <v>708</v>
      </c>
      <c r="B800" s="87" t="s">
        <v>709</v>
      </c>
      <c r="C800" s="850" t="s">
        <v>710</v>
      </c>
      <c r="D800" s="87" t="s">
        <v>711</v>
      </c>
      <c r="E800" s="177">
        <v>1</v>
      </c>
      <c r="F800" s="177">
        <v>1</v>
      </c>
      <c r="G800" s="177"/>
      <c r="H800" s="177"/>
      <c r="I800" s="177"/>
      <c r="J800" s="177">
        <v>1</v>
      </c>
      <c r="K800" s="2232">
        <v>270000</v>
      </c>
      <c r="L800" s="2233"/>
      <c r="M800" s="2234" t="s">
        <v>712</v>
      </c>
      <c r="N800" s="2235"/>
      <c r="O800" s="2235"/>
      <c r="P800" s="2235"/>
      <c r="Q800" s="2236"/>
    </row>
    <row r="801" spans="1:17" ht="17.25" customHeight="1" thickBot="1" x14ac:dyDescent="0.3">
      <c r="A801" s="851" t="s">
        <v>194</v>
      </c>
      <c r="B801" s="852"/>
      <c r="C801" s="853"/>
      <c r="D801" s="854"/>
      <c r="E801" s="855"/>
      <c r="F801" s="855"/>
      <c r="G801" s="855"/>
      <c r="H801" s="855"/>
      <c r="I801" s="855"/>
      <c r="J801" s="855"/>
      <c r="K801" s="856"/>
      <c r="L801" s="856"/>
      <c r="M801" s="857"/>
      <c r="N801" s="857"/>
      <c r="O801" s="857"/>
      <c r="P801" s="857"/>
      <c r="Q801" s="858"/>
    </row>
    <row r="802" spans="1:17" ht="16.5" thickBot="1" x14ac:dyDescent="0.3">
      <c r="A802" s="2237" t="s">
        <v>29</v>
      </c>
      <c r="B802" s="2239" t="s">
        <v>30</v>
      </c>
      <c r="C802" s="2241" t="s">
        <v>31</v>
      </c>
      <c r="D802" s="2242"/>
      <c r="E802" s="2242"/>
      <c r="F802" s="2243"/>
      <c r="G802" s="2241" t="s">
        <v>87</v>
      </c>
      <c r="H802" s="2242"/>
      <c r="I802" s="2242"/>
      <c r="J802" s="2243"/>
      <c r="K802" s="2244" t="s">
        <v>33</v>
      </c>
      <c r="L802" s="2245" t="s">
        <v>34</v>
      </c>
      <c r="M802" s="2246"/>
      <c r="N802" s="2246"/>
      <c r="O802" s="2246"/>
      <c r="P802" s="2247"/>
      <c r="Q802" s="2248"/>
    </row>
    <row r="803" spans="1:17" ht="12.75" customHeight="1" x14ac:dyDescent="0.25">
      <c r="A803" s="2238"/>
      <c r="B803" s="2240"/>
      <c r="C803" s="859" t="s">
        <v>166</v>
      </c>
      <c r="D803" s="860" t="s">
        <v>36</v>
      </c>
      <c r="E803" s="860" t="s">
        <v>37</v>
      </c>
      <c r="F803" s="860" t="s">
        <v>38</v>
      </c>
      <c r="G803" s="860" t="s">
        <v>19</v>
      </c>
      <c r="H803" s="860" t="s">
        <v>20</v>
      </c>
      <c r="I803" s="860" t="s">
        <v>39</v>
      </c>
      <c r="J803" s="861" t="s">
        <v>22</v>
      </c>
      <c r="K803" s="2244"/>
      <c r="L803" s="860" t="s">
        <v>40</v>
      </c>
      <c r="M803" s="860" t="s">
        <v>41</v>
      </c>
      <c r="N803" s="860" t="s">
        <v>42</v>
      </c>
      <c r="O803" s="860" t="s">
        <v>43</v>
      </c>
      <c r="P803" s="860" t="s">
        <v>44</v>
      </c>
      <c r="Q803" s="860" t="s">
        <v>45</v>
      </c>
    </row>
    <row r="804" spans="1:17" ht="32.25" thickBot="1" x14ac:dyDescent="0.3">
      <c r="A804" s="862" t="s">
        <v>713</v>
      </c>
      <c r="B804" s="863">
        <v>20000</v>
      </c>
      <c r="C804" s="864" t="s">
        <v>714</v>
      </c>
      <c r="D804" s="864">
        <v>1</v>
      </c>
      <c r="E804" s="864"/>
      <c r="F804" s="864"/>
      <c r="G804" s="865"/>
      <c r="H804" s="865"/>
      <c r="I804" s="864"/>
      <c r="J804" s="866"/>
      <c r="K804" s="2288" t="s">
        <v>715</v>
      </c>
      <c r="L804" s="89">
        <v>1</v>
      </c>
      <c r="M804" s="867"/>
      <c r="N804" s="867"/>
      <c r="O804" s="867"/>
      <c r="P804" s="867"/>
      <c r="Q804" s="867"/>
    </row>
    <row r="805" spans="1:17" ht="36.75" customHeight="1" thickBot="1" x14ac:dyDescent="0.3">
      <c r="A805" s="868" t="s">
        <v>716</v>
      </c>
      <c r="B805" s="169">
        <v>20000</v>
      </c>
      <c r="C805" s="869" t="s">
        <v>717</v>
      </c>
      <c r="D805" s="870"/>
      <c r="E805" s="871"/>
      <c r="F805" s="871"/>
      <c r="G805" s="871"/>
      <c r="H805" s="871"/>
      <c r="I805" s="871"/>
      <c r="J805" s="872"/>
      <c r="K805" s="2288"/>
      <c r="L805" s="89">
        <v>1</v>
      </c>
      <c r="M805" s="89">
        <v>1</v>
      </c>
      <c r="N805" s="89">
        <v>2</v>
      </c>
      <c r="O805" s="89">
        <v>8</v>
      </c>
      <c r="P805" s="89">
        <v>6</v>
      </c>
      <c r="Q805" s="89">
        <v>3</v>
      </c>
    </row>
    <row r="806" spans="1:17" ht="17.25" customHeight="1" x14ac:dyDescent="0.25">
      <c r="A806" s="2289" t="s">
        <v>718</v>
      </c>
      <c r="B806" s="2290">
        <v>100000</v>
      </c>
      <c r="C806" s="873" t="s">
        <v>719</v>
      </c>
      <c r="D806" s="873">
        <v>4</v>
      </c>
      <c r="E806" s="371">
        <v>5000</v>
      </c>
      <c r="F806" s="874">
        <v>20000</v>
      </c>
      <c r="G806" s="874">
        <v>5000</v>
      </c>
      <c r="H806" s="874">
        <v>5000</v>
      </c>
      <c r="I806" s="371">
        <v>5000</v>
      </c>
      <c r="J806" s="875">
        <v>5000</v>
      </c>
      <c r="K806" s="2288"/>
      <c r="L806" s="89">
        <v>1</v>
      </c>
      <c r="M806" s="89">
        <v>1</v>
      </c>
      <c r="N806" s="89">
        <v>2</v>
      </c>
      <c r="O806" s="89">
        <v>8</v>
      </c>
      <c r="P806" s="89">
        <v>6</v>
      </c>
      <c r="Q806" s="89">
        <v>2</v>
      </c>
    </row>
    <row r="807" spans="1:17" ht="17.25" customHeight="1" thickBot="1" x14ac:dyDescent="0.3">
      <c r="A807" s="2289"/>
      <c r="B807" s="2290"/>
      <c r="C807" s="171" t="s">
        <v>720</v>
      </c>
      <c r="D807" s="876">
        <v>4</v>
      </c>
      <c r="E807" s="877">
        <v>500</v>
      </c>
      <c r="F807" s="878">
        <v>2000</v>
      </c>
      <c r="G807" s="878">
        <v>500</v>
      </c>
      <c r="H807" s="878">
        <v>500</v>
      </c>
      <c r="I807" s="879">
        <v>500</v>
      </c>
      <c r="J807" s="880">
        <v>500</v>
      </c>
      <c r="K807" s="2288"/>
      <c r="L807" s="876">
        <v>1</v>
      </c>
      <c r="M807" s="876" t="s">
        <v>721</v>
      </c>
      <c r="N807" s="876">
        <v>3</v>
      </c>
      <c r="O807" s="876">
        <v>9</v>
      </c>
      <c r="P807" s="876">
        <v>2</v>
      </c>
      <c r="Q807" s="881" t="s">
        <v>721</v>
      </c>
    </row>
    <row r="808" spans="1:17" ht="15" customHeight="1" thickBot="1" x14ac:dyDescent="0.3">
      <c r="A808" s="2289"/>
      <c r="B808" s="2290"/>
      <c r="C808" s="123" t="s">
        <v>278</v>
      </c>
      <c r="D808" s="876">
        <v>5</v>
      </c>
      <c r="E808" s="877">
        <v>20000</v>
      </c>
      <c r="F808" s="882">
        <f>+E808*D808</f>
        <v>100000</v>
      </c>
      <c r="G808" s="879"/>
      <c r="H808" s="879">
        <v>100000</v>
      </c>
      <c r="I808" s="879"/>
      <c r="J808" s="880"/>
      <c r="K808" s="2288"/>
      <c r="L808" s="876">
        <v>1</v>
      </c>
      <c r="M808" s="883" t="s">
        <v>721</v>
      </c>
      <c r="N808" s="183">
        <v>2</v>
      </c>
      <c r="O808" s="183">
        <v>2</v>
      </c>
      <c r="P808" s="183">
        <v>2</v>
      </c>
      <c r="Q808" s="884">
        <v>1</v>
      </c>
    </row>
    <row r="809" spans="1:17" ht="15" customHeight="1" thickBot="1" x14ac:dyDescent="0.3">
      <c r="A809" s="2291" t="s">
        <v>722</v>
      </c>
      <c r="B809" s="2292" t="s">
        <v>11</v>
      </c>
      <c r="C809" s="885"/>
      <c r="D809" s="2294" t="s">
        <v>13</v>
      </c>
      <c r="E809" s="2294" t="s">
        <v>14</v>
      </c>
      <c r="F809" s="2296" t="s">
        <v>15</v>
      </c>
      <c r="G809" s="2298" t="s">
        <v>16</v>
      </c>
      <c r="H809" s="2299"/>
      <c r="I809" s="2299"/>
      <c r="J809" s="2300"/>
      <c r="K809" s="2301" t="s">
        <v>17</v>
      </c>
      <c r="L809" s="2302"/>
      <c r="M809" s="2271" t="s">
        <v>18</v>
      </c>
      <c r="N809" s="2271"/>
      <c r="O809" s="2271"/>
      <c r="P809" s="2271"/>
      <c r="Q809" s="2272"/>
    </row>
    <row r="810" spans="1:17" ht="19.5" customHeight="1" thickBot="1" x14ac:dyDescent="0.3">
      <c r="A810" s="2291"/>
      <c r="B810" s="2293"/>
      <c r="C810" s="886" t="s">
        <v>12</v>
      </c>
      <c r="D810" s="2295"/>
      <c r="E810" s="2295"/>
      <c r="F810" s="2297"/>
      <c r="G810" s="887" t="s">
        <v>19</v>
      </c>
      <c r="H810" s="888" t="s">
        <v>20</v>
      </c>
      <c r="I810" s="888" t="s">
        <v>39</v>
      </c>
      <c r="J810" s="889" t="s">
        <v>22</v>
      </c>
      <c r="K810" s="2303"/>
      <c r="L810" s="2304"/>
      <c r="M810" s="2273"/>
      <c r="N810" s="2273"/>
      <c r="O810" s="2273"/>
      <c r="P810" s="2273"/>
      <c r="Q810" s="2274"/>
    </row>
    <row r="811" spans="1:17" ht="50.25" customHeight="1" thickBot="1" x14ac:dyDescent="0.3">
      <c r="A811" s="890" t="s">
        <v>723</v>
      </c>
      <c r="B811" s="890" t="s">
        <v>724</v>
      </c>
      <c r="C811" s="891" t="s">
        <v>725</v>
      </c>
      <c r="D811" s="892" t="s">
        <v>726</v>
      </c>
      <c r="E811" s="171">
        <v>1</v>
      </c>
      <c r="F811" s="171">
        <v>15</v>
      </c>
      <c r="G811" s="171">
        <v>3</v>
      </c>
      <c r="H811" s="171">
        <v>4</v>
      </c>
      <c r="I811" s="171">
        <v>4</v>
      </c>
      <c r="J811" s="171">
        <v>4</v>
      </c>
      <c r="K811" s="2232" t="s">
        <v>715</v>
      </c>
      <c r="L811" s="2233"/>
      <c r="M811" s="2275"/>
      <c r="N811" s="2276"/>
      <c r="O811" s="2276"/>
      <c r="P811" s="2276"/>
      <c r="Q811" s="2277"/>
    </row>
    <row r="812" spans="1:17" ht="18.75" customHeight="1" thickBot="1" x14ac:dyDescent="0.3">
      <c r="A812" s="893" t="s">
        <v>194</v>
      </c>
      <c r="B812" s="852"/>
      <c r="C812" s="894"/>
      <c r="D812" s="854"/>
      <c r="E812" s="855"/>
      <c r="F812" s="855"/>
      <c r="G812" s="855"/>
      <c r="H812" s="895"/>
      <c r="I812" s="896"/>
      <c r="J812" s="855"/>
      <c r="K812" s="897"/>
      <c r="L812" s="856"/>
      <c r="M812" s="857"/>
      <c r="N812" s="857"/>
      <c r="O812" s="857"/>
      <c r="P812" s="857"/>
      <c r="Q812" s="858"/>
    </row>
    <row r="813" spans="1:17" ht="16.5" customHeight="1" thickBot="1" x14ac:dyDescent="0.3">
      <c r="A813" s="2238" t="s">
        <v>29</v>
      </c>
      <c r="B813" s="2278" t="s">
        <v>30</v>
      </c>
      <c r="C813" s="2279" t="s">
        <v>727</v>
      </c>
      <c r="D813" s="2281" t="s">
        <v>36</v>
      </c>
      <c r="E813" s="2281" t="s">
        <v>37</v>
      </c>
      <c r="F813" s="2281" t="s">
        <v>38</v>
      </c>
      <c r="G813" s="2245" t="s">
        <v>87</v>
      </c>
      <c r="H813" s="2246"/>
      <c r="I813" s="2283"/>
      <c r="J813" s="2246"/>
      <c r="K813" s="2284" t="s">
        <v>33</v>
      </c>
      <c r="L813" s="2285" t="s">
        <v>34</v>
      </c>
      <c r="M813" s="2285"/>
      <c r="N813" s="2285"/>
      <c r="O813" s="2285"/>
      <c r="P813" s="2286"/>
      <c r="Q813" s="2287"/>
    </row>
    <row r="814" spans="1:17" ht="14.25" customHeight="1" thickBot="1" x14ac:dyDescent="0.3">
      <c r="A814" s="2238"/>
      <c r="B814" s="2278"/>
      <c r="C814" s="2280"/>
      <c r="D814" s="2282"/>
      <c r="E814" s="2282"/>
      <c r="F814" s="2282"/>
      <c r="G814" s="860" t="s">
        <v>19</v>
      </c>
      <c r="H814" s="898" t="s">
        <v>20</v>
      </c>
      <c r="I814" s="899" t="s">
        <v>39</v>
      </c>
      <c r="J814" s="900" t="s">
        <v>22</v>
      </c>
      <c r="K814" s="2284"/>
      <c r="L814" s="859" t="s">
        <v>40</v>
      </c>
      <c r="M814" s="860" t="s">
        <v>41</v>
      </c>
      <c r="N814" s="860" t="s">
        <v>42</v>
      </c>
      <c r="O814" s="860" t="s">
        <v>43</v>
      </c>
      <c r="P814" s="860" t="s">
        <v>44</v>
      </c>
      <c r="Q814" s="860" t="s">
        <v>45</v>
      </c>
    </row>
    <row r="815" spans="1:17" ht="28.5" customHeight="1" x14ac:dyDescent="0.25">
      <c r="A815" s="2320" t="s">
        <v>728</v>
      </c>
      <c r="B815" s="2321" t="s">
        <v>292</v>
      </c>
      <c r="C815" s="1726" t="s">
        <v>729</v>
      </c>
      <c r="D815" s="2323">
        <v>0</v>
      </c>
      <c r="E815" s="2325">
        <v>0</v>
      </c>
      <c r="F815" s="2325">
        <v>0</v>
      </c>
      <c r="G815" s="2327"/>
      <c r="H815" s="2327">
        <v>1</v>
      </c>
      <c r="I815" s="2325"/>
      <c r="J815" s="2327"/>
      <c r="K815" s="2345" t="s">
        <v>715</v>
      </c>
      <c r="L815" s="2323">
        <v>1</v>
      </c>
      <c r="M815" s="2348" t="s">
        <v>721</v>
      </c>
      <c r="N815" s="1835">
        <v>2</v>
      </c>
      <c r="O815" s="1835">
        <v>8</v>
      </c>
      <c r="P815" s="1835">
        <v>6</v>
      </c>
      <c r="Q815" s="2305" t="s">
        <v>90</v>
      </c>
    </row>
    <row r="816" spans="1:17" ht="9.75" customHeight="1" x14ac:dyDescent="0.25">
      <c r="A816" s="2320"/>
      <c r="B816" s="2322"/>
      <c r="C816" s="1727"/>
      <c r="D816" s="2324"/>
      <c r="E816" s="2326"/>
      <c r="F816" s="2326"/>
      <c r="G816" s="2326"/>
      <c r="H816" s="2326"/>
      <c r="I816" s="2326"/>
      <c r="J816" s="2326"/>
      <c r="K816" s="2346"/>
      <c r="L816" s="2324"/>
      <c r="M816" s="2349"/>
      <c r="N816" s="1836"/>
      <c r="O816" s="1836"/>
      <c r="P816" s="1836"/>
      <c r="Q816" s="2306"/>
    </row>
    <row r="817" spans="1:17" ht="38.25" customHeight="1" x14ac:dyDescent="0.25">
      <c r="A817" s="901" t="s">
        <v>730</v>
      </c>
      <c r="B817" s="902">
        <v>2000</v>
      </c>
      <c r="C817" s="174" t="s">
        <v>731</v>
      </c>
      <c r="D817" s="123"/>
      <c r="E817" s="117"/>
      <c r="F817" s="117"/>
      <c r="G817" s="117"/>
      <c r="H817" s="117"/>
      <c r="I817" s="117"/>
      <c r="J817" s="117"/>
      <c r="K817" s="2346"/>
      <c r="L817" s="123"/>
      <c r="M817" s="123"/>
      <c r="N817" s="147"/>
      <c r="O817" s="147"/>
      <c r="P817" s="147"/>
      <c r="Q817" s="903"/>
    </row>
    <row r="818" spans="1:17" ht="22.5" customHeight="1" thickBot="1" x14ac:dyDescent="0.3">
      <c r="A818" s="904" t="s">
        <v>732</v>
      </c>
      <c r="B818" s="905">
        <v>8000</v>
      </c>
      <c r="C818" s="906" t="s">
        <v>278</v>
      </c>
      <c r="D818" s="907">
        <v>5</v>
      </c>
      <c r="E818" s="908">
        <v>2000</v>
      </c>
      <c r="F818" s="909">
        <f>+E818*D818</f>
        <v>10000</v>
      </c>
      <c r="G818" s="910">
        <v>2000</v>
      </c>
      <c r="H818" s="911">
        <v>2000</v>
      </c>
      <c r="I818" s="910">
        <v>2000</v>
      </c>
      <c r="J818" s="911">
        <v>2000</v>
      </c>
      <c r="K818" s="2347"/>
      <c r="L818" s="912">
        <v>1</v>
      </c>
      <c r="M818" s="876" t="s">
        <v>721</v>
      </c>
      <c r="N818" s="183">
        <v>2</v>
      </c>
      <c r="O818" s="183">
        <v>2</v>
      </c>
      <c r="P818" s="183">
        <v>2</v>
      </c>
      <c r="Q818" s="913">
        <v>1</v>
      </c>
    </row>
    <row r="819" spans="1:17" ht="19.5" customHeight="1" thickBot="1" x14ac:dyDescent="0.3">
      <c r="A819" s="914"/>
      <c r="B819" s="906"/>
      <c r="C819" s="915"/>
      <c r="D819" s="123"/>
      <c r="E819" s="117"/>
      <c r="F819" s="117"/>
      <c r="G819" s="117"/>
      <c r="H819" s="117"/>
      <c r="I819" s="117"/>
      <c r="J819" s="117"/>
      <c r="K819" s="136"/>
      <c r="L819" s="136"/>
      <c r="M819" s="916"/>
      <c r="N819" s="917"/>
      <c r="O819" s="917"/>
      <c r="P819" s="917"/>
      <c r="Q819" s="913"/>
    </row>
    <row r="820" spans="1:17" ht="15.75" x14ac:dyDescent="0.25">
      <c r="A820" s="2291" t="s">
        <v>733</v>
      </c>
      <c r="B820" s="2308" t="s">
        <v>11</v>
      </c>
      <c r="C820" s="2310" t="s">
        <v>727</v>
      </c>
      <c r="D820" s="2308" t="s">
        <v>13</v>
      </c>
      <c r="E820" s="2308" t="s">
        <v>14</v>
      </c>
      <c r="F820" s="2308" t="s">
        <v>15</v>
      </c>
      <c r="G820" s="2312" t="s">
        <v>16</v>
      </c>
      <c r="H820" s="2312"/>
      <c r="I820" s="2312"/>
      <c r="J820" s="2312"/>
      <c r="K820" s="2313" t="s">
        <v>17</v>
      </c>
      <c r="L820" s="2313"/>
      <c r="M820" s="2314" t="s">
        <v>18</v>
      </c>
      <c r="N820" s="2315"/>
      <c r="O820" s="2315"/>
      <c r="P820" s="2315"/>
      <c r="Q820" s="2316"/>
    </row>
    <row r="821" spans="1:17" ht="15.75" customHeight="1" x14ac:dyDescent="0.25">
      <c r="A821" s="2307"/>
      <c r="B821" s="2309"/>
      <c r="C821" s="2311"/>
      <c r="D821" s="2309"/>
      <c r="E821" s="2309"/>
      <c r="F821" s="2308"/>
      <c r="G821" s="918" t="s">
        <v>19</v>
      </c>
      <c r="H821" s="918" t="s">
        <v>20</v>
      </c>
      <c r="I821" s="918" t="s">
        <v>39</v>
      </c>
      <c r="J821" s="918" t="s">
        <v>22</v>
      </c>
      <c r="K821" s="2313"/>
      <c r="L821" s="2313"/>
      <c r="M821" s="2317"/>
      <c r="N821" s="2318"/>
      <c r="O821" s="2318"/>
      <c r="P821" s="2318"/>
      <c r="Q821" s="2319"/>
    </row>
    <row r="822" spans="1:17" ht="51.75" customHeight="1" thickBot="1" x14ac:dyDescent="0.3">
      <c r="A822" s="87" t="s">
        <v>734</v>
      </c>
      <c r="B822" s="862" t="s">
        <v>735</v>
      </c>
      <c r="C822" s="123" t="s">
        <v>736</v>
      </c>
      <c r="D822" s="919" t="s">
        <v>737</v>
      </c>
      <c r="E822" s="920"/>
      <c r="F822" s="921"/>
      <c r="G822" s="922"/>
      <c r="H822" s="922">
        <v>1</v>
      </c>
      <c r="I822" s="922"/>
      <c r="J822" s="867"/>
      <c r="K822" s="2328">
        <v>240000</v>
      </c>
      <c r="L822" s="2329"/>
      <c r="M822" s="923"/>
      <c r="N822" s="924"/>
      <c r="O822" s="924"/>
      <c r="P822" s="924"/>
      <c r="Q822" s="925"/>
    </row>
    <row r="823" spans="1:17" ht="16.5" thickBot="1" x14ac:dyDescent="0.3">
      <c r="A823" s="893" t="s">
        <v>194</v>
      </c>
      <c r="B823" s="852"/>
      <c r="C823" s="926"/>
      <c r="D823" s="927"/>
      <c r="E823" s="855"/>
      <c r="F823" s="855"/>
      <c r="G823" s="855"/>
      <c r="H823" s="855"/>
      <c r="I823" s="855"/>
      <c r="J823" s="855"/>
      <c r="K823" s="928"/>
      <c r="L823" s="929"/>
      <c r="M823" s="923"/>
      <c r="N823" s="924"/>
      <c r="O823" s="924"/>
      <c r="P823" s="924"/>
      <c r="Q823" s="925"/>
    </row>
    <row r="824" spans="1:17" ht="32.25" thickBot="1" x14ac:dyDescent="0.3">
      <c r="A824" s="2330" t="s">
        <v>29</v>
      </c>
      <c r="B824" s="2332" t="s">
        <v>30</v>
      </c>
      <c r="C824" s="2334" t="s">
        <v>727</v>
      </c>
      <c r="D824" s="2284" t="s">
        <v>36</v>
      </c>
      <c r="E824" s="930"/>
      <c r="F824" s="931"/>
      <c r="G824" s="2241" t="s">
        <v>87</v>
      </c>
      <c r="H824" s="2242"/>
      <c r="I824" s="2242"/>
      <c r="J824" s="2336"/>
      <c r="K824" s="932" t="s">
        <v>17</v>
      </c>
      <c r="L824" s="933"/>
      <c r="M824" s="917"/>
      <c r="N824" s="917"/>
      <c r="O824" s="917"/>
      <c r="P824" s="917"/>
      <c r="Q824" s="913"/>
    </row>
    <row r="825" spans="1:17" ht="24.75" customHeight="1" thickBot="1" x14ac:dyDescent="0.3">
      <c r="A825" s="2331"/>
      <c r="B825" s="2333"/>
      <c r="C825" s="2335"/>
      <c r="D825" s="2284"/>
      <c r="E825" s="859" t="s">
        <v>37</v>
      </c>
      <c r="F825" s="860" t="s">
        <v>38</v>
      </c>
      <c r="G825" s="860" t="s">
        <v>19</v>
      </c>
      <c r="H825" s="860" t="s">
        <v>20</v>
      </c>
      <c r="I825" s="860" t="s">
        <v>39</v>
      </c>
      <c r="J825" s="899" t="s">
        <v>22</v>
      </c>
      <c r="K825" s="934"/>
      <c r="L825" s="935"/>
      <c r="M825" s="916"/>
      <c r="N825" s="917"/>
      <c r="O825" s="917"/>
      <c r="P825" s="917"/>
      <c r="Q825" s="913"/>
    </row>
    <row r="826" spans="1:17" ht="31.5" customHeight="1" x14ac:dyDescent="0.25">
      <c r="A826" s="936" t="s">
        <v>738</v>
      </c>
      <c r="B826" s="937">
        <v>60000</v>
      </c>
      <c r="C826" s="201" t="s">
        <v>739</v>
      </c>
      <c r="D826" s="79">
        <v>2</v>
      </c>
      <c r="E826" s="452">
        <v>60000</v>
      </c>
      <c r="F826" s="938">
        <f>+E826*D826</f>
        <v>120000</v>
      </c>
      <c r="G826" s="117"/>
      <c r="H826" s="117">
        <v>60000</v>
      </c>
      <c r="I826" s="117">
        <v>60000</v>
      </c>
      <c r="J826" s="117"/>
      <c r="K826" s="2337" t="s">
        <v>715</v>
      </c>
      <c r="L826" s="939">
        <v>1</v>
      </c>
      <c r="M826" s="940" t="s">
        <v>721</v>
      </c>
      <c r="N826" s="939">
        <v>4</v>
      </c>
      <c r="O826" s="939">
        <v>1</v>
      </c>
      <c r="P826" s="939">
        <v>4</v>
      </c>
      <c r="Q826" s="941" t="s">
        <v>721</v>
      </c>
    </row>
    <row r="827" spans="1:17" ht="19.5" customHeight="1" thickBot="1" x14ac:dyDescent="0.3">
      <c r="A827" s="2339" t="s">
        <v>740</v>
      </c>
      <c r="B827" s="2290">
        <v>60000</v>
      </c>
      <c r="C827" s="2342" t="s">
        <v>739</v>
      </c>
      <c r="D827" s="2323">
        <v>2</v>
      </c>
      <c r="E827" s="2341">
        <v>60000</v>
      </c>
      <c r="F827" s="2325">
        <f>+E827*D827</f>
        <v>120000</v>
      </c>
      <c r="G827" s="117"/>
      <c r="H827" s="117"/>
      <c r="I827" s="117"/>
      <c r="J827" s="117"/>
      <c r="K827" s="2338"/>
      <c r="L827" s="136"/>
      <c r="M827" s="942"/>
      <c r="N827" s="136"/>
      <c r="O827" s="136"/>
      <c r="P827" s="136"/>
      <c r="Q827" s="943"/>
    </row>
    <row r="828" spans="1:17" ht="15.75" x14ac:dyDescent="0.25">
      <c r="A828" s="2339"/>
      <c r="B828" s="2290"/>
      <c r="C828" s="2343"/>
      <c r="D828" s="2324"/>
      <c r="E828" s="2344"/>
      <c r="F828" s="2326"/>
      <c r="G828" s="117"/>
      <c r="H828" s="117"/>
      <c r="I828" s="944">
        <v>60000</v>
      </c>
      <c r="J828" s="944">
        <v>60000</v>
      </c>
      <c r="K828" s="2338"/>
      <c r="L828" s="939">
        <v>1</v>
      </c>
      <c r="M828" s="940" t="s">
        <v>721</v>
      </c>
      <c r="N828" s="939">
        <v>4</v>
      </c>
      <c r="O828" s="939">
        <v>1</v>
      </c>
      <c r="P828" s="939">
        <v>4</v>
      </c>
      <c r="Q828" s="941" t="s">
        <v>721</v>
      </c>
    </row>
    <row r="829" spans="1:17" ht="28.5" customHeight="1" x14ac:dyDescent="0.25">
      <c r="A829" s="2339"/>
      <c r="B829" s="2290"/>
      <c r="C829" s="150"/>
      <c r="D829" s="123"/>
      <c r="E829" s="945"/>
      <c r="F829" s="946"/>
      <c r="G829" s="117"/>
      <c r="H829" s="117"/>
      <c r="I829" s="117"/>
      <c r="J829" s="117"/>
      <c r="K829" s="2324"/>
      <c r="L829" s="136"/>
      <c r="M829" s="942"/>
      <c r="N829" s="136"/>
      <c r="O829" s="136"/>
      <c r="P829" s="136"/>
      <c r="Q829" s="136"/>
    </row>
    <row r="830" spans="1:17" ht="11.25" hidden="1" customHeight="1" x14ac:dyDescent="0.25">
      <c r="A830" s="2340"/>
      <c r="B830" s="2341"/>
      <c r="C830" s="947"/>
      <c r="D830" s="177"/>
      <c r="E830" s="117"/>
      <c r="F830" s="117"/>
      <c r="G830" s="117"/>
      <c r="H830" s="117"/>
      <c r="I830" s="117"/>
      <c r="J830" s="117"/>
      <c r="K830" s="136"/>
      <c r="L830" s="136"/>
      <c r="M830" s="942"/>
      <c r="N830" s="136"/>
      <c r="O830" s="136"/>
      <c r="P830" s="136"/>
      <c r="Q830" s="136"/>
    </row>
    <row r="831" spans="1:17" ht="14.25" customHeight="1" x14ac:dyDescent="0.25"/>
    <row r="832" spans="1:17" s="4" customFormat="1" ht="38.25" customHeight="1" x14ac:dyDescent="0.25">
      <c r="A832" s="73" t="s">
        <v>741</v>
      </c>
      <c r="B832" s="2" t="s">
        <v>1</v>
      </c>
      <c r="C832" s="2"/>
      <c r="D832" s="3"/>
      <c r="L832" s="5"/>
    </row>
    <row r="833" spans="1:17" s="4" customFormat="1" x14ac:dyDescent="0.25">
      <c r="A833" s="1" t="s">
        <v>2</v>
      </c>
      <c r="B833" s="2" t="s">
        <v>1</v>
      </c>
      <c r="C833" s="2"/>
      <c r="D833" s="3"/>
      <c r="L833" s="5"/>
    </row>
    <row r="834" spans="1:17" s="4" customFormat="1" x14ac:dyDescent="0.25">
      <c r="A834" s="1" t="s">
        <v>2</v>
      </c>
      <c r="B834" s="6"/>
      <c r="C834" s="7"/>
      <c r="D834" s="3"/>
      <c r="L834" s="5"/>
    </row>
    <row r="835" spans="1:17" s="4" customFormat="1" x14ac:dyDescent="0.25">
      <c r="A835" s="1" t="s">
        <v>3</v>
      </c>
      <c r="B835" s="1922"/>
      <c r="C835" s="1922"/>
      <c r="D835" s="3"/>
      <c r="L835" s="5"/>
    </row>
    <row r="836" spans="1:17" s="4" customFormat="1" x14ac:dyDescent="0.25">
      <c r="A836" s="1" t="s">
        <v>4</v>
      </c>
      <c r="B836" s="2"/>
      <c r="C836" s="2"/>
      <c r="D836" s="3"/>
      <c r="E836"/>
      <c r="L836" s="5"/>
    </row>
    <row r="837" spans="1:17" s="4" customFormat="1" x14ac:dyDescent="0.25">
      <c r="A837" s="1" t="s">
        <v>5</v>
      </c>
      <c r="B837" s="1981"/>
      <c r="C837" s="1981"/>
      <c r="D837" s="1981"/>
      <c r="L837" s="5"/>
    </row>
    <row r="838" spans="1:17" s="4" customFormat="1" x14ac:dyDescent="0.25">
      <c r="A838" s="1" t="s">
        <v>6</v>
      </c>
      <c r="B838" s="1981"/>
      <c r="C838" s="1981"/>
      <c r="D838" s="1981"/>
      <c r="L838" s="5"/>
    </row>
    <row r="839" spans="1:17" s="4" customFormat="1" ht="23.25" x14ac:dyDescent="0.35">
      <c r="A839" s="948" t="s">
        <v>742</v>
      </c>
      <c r="B839" s="9"/>
      <c r="C839" s="2"/>
      <c r="D839" s="10"/>
      <c r="K839" s="11" t="s">
        <v>8</v>
      </c>
      <c r="L839" s="5"/>
    </row>
    <row r="840" spans="1:17" s="4" customFormat="1" ht="16.5" thickBot="1" x14ac:dyDescent="0.3">
      <c r="A840" s="1990" t="s">
        <v>9</v>
      </c>
      <c r="B840" s="1990"/>
      <c r="C840" s="1990"/>
      <c r="D840" s="1990"/>
      <c r="E840" s="1990"/>
      <c r="F840" s="1990"/>
      <c r="G840" s="1990"/>
      <c r="H840" s="1990"/>
      <c r="I840" s="1990"/>
      <c r="J840" s="1990"/>
      <c r="K840" s="1990"/>
      <c r="L840" s="1990"/>
    </row>
    <row r="841" spans="1:17" s="4" customFormat="1" ht="16.5" thickBot="1" x14ac:dyDescent="0.3">
      <c r="A841" s="1991" t="s">
        <v>10</v>
      </c>
      <c r="B841" s="2047" t="s">
        <v>11</v>
      </c>
      <c r="C841" s="1995" t="s">
        <v>12</v>
      </c>
      <c r="D841" s="2350" t="s">
        <v>13</v>
      </c>
      <c r="E841" s="1998" t="s">
        <v>14</v>
      </c>
      <c r="F841" s="2000" t="s">
        <v>15</v>
      </c>
      <c r="G841" s="2059" t="s">
        <v>16</v>
      </c>
      <c r="H841" s="2060"/>
      <c r="I841" s="2060"/>
      <c r="J841" s="2061"/>
      <c r="K841" s="2008" t="s">
        <v>17</v>
      </c>
      <c r="L841" s="2009"/>
      <c r="M841" s="2012" t="s">
        <v>18</v>
      </c>
      <c r="N841" s="2013"/>
      <c r="O841" s="2013"/>
      <c r="P841" s="2013"/>
      <c r="Q841" s="2014"/>
    </row>
    <row r="842" spans="1:17" s="4" customFormat="1" x14ac:dyDescent="0.25">
      <c r="A842" s="1992"/>
      <c r="B842" s="2048"/>
      <c r="C842" s="1996"/>
      <c r="D842" s="2351"/>
      <c r="E842" s="1999"/>
      <c r="F842" s="2001"/>
      <c r="G842" s="12" t="s">
        <v>19</v>
      </c>
      <c r="H842" s="12" t="s">
        <v>20</v>
      </c>
      <c r="I842" s="12" t="s">
        <v>21</v>
      </c>
      <c r="J842" s="12" t="s">
        <v>22</v>
      </c>
      <c r="K842" s="2010"/>
      <c r="L842" s="2011"/>
      <c r="M842" s="2015"/>
      <c r="N842" s="2016"/>
      <c r="O842" s="2016"/>
      <c r="P842" s="2016"/>
      <c r="Q842" s="2017"/>
    </row>
    <row r="843" spans="1:17" s="4" customFormat="1" ht="94.5" customHeight="1" x14ac:dyDescent="0.25">
      <c r="A843" s="949" t="s">
        <v>743</v>
      </c>
      <c r="B843" s="14" t="s">
        <v>744</v>
      </c>
      <c r="C843" s="14" t="s">
        <v>745</v>
      </c>
      <c r="D843" s="14" t="s">
        <v>746</v>
      </c>
      <c r="E843" s="45">
        <v>70</v>
      </c>
      <c r="F843" s="17">
        <v>200</v>
      </c>
      <c r="G843" s="585" t="s">
        <v>483</v>
      </c>
      <c r="H843" s="585" t="s">
        <v>483</v>
      </c>
      <c r="I843" s="585" t="s">
        <v>483</v>
      </c>
      <c r="J843" s="18"/>
      <c r="K843" s="2018"/>
      <c r="L843" s="2019"/>
      <c r="M843" s="2020"/>
      <c r="N843" s="2021"/>
      <c r="O843" s="2021"/>
      <c r="P843" s="2021"/>
      <c r="Q843" s="2021"/>
    </row>
    <row r="844" spans="1:17" s="4" customFormat="1" x14ac:dyDescent="0.25">
      <c r="A844" s="19"/>
      <c r="B844" s="20"/>
      <c r="C844" s="21"/>
      <c r="D844" s="19"/>
      <c r="E844" s="22"/>
      <c r="F844" s="22"/>
      <c r="G844" s="23"/>
      <c r="H844" s="23"/>
      <c r="I844" s="23"/>
      <c r="J844" s="23"/>
      <c r="K844" s="23"/>
      <c r="L844" s="23"/>
      <c r="M844" s="19"/>
      <c r="N844" s="19"/>
      <c r="O844" s="19"/>
      <c r="P844" s="19"/>
      <c r="Q844" s="19"/>
    </row>
    <row r="845" spans="1:17" s="4" customFormat="1" ht="15.75" x14ac:dyDescent="0.25">
      <c r="A845" s="2022" t="s">
        <v>28</v>
      </c>
      <c r="B845" s="2023"/>
      <c r="C845" s="2023"/>
      <c r="D845" s="2023"/>
      <c r="E845" s="2023"/>
      <c r="F845" s="2023"/>
      <c r="G845" s="2023"/>
      <c r="H845" s="2023"/>
      <c r="I845" s="2023"/>
      <c r="J845" s="2023"/>
      <c r="K845" s="2023"/>
      <c r="L845" s="2023"/>
      <c r="M845" s="25"/>
      <c r="N845" s="25"/>
      <c r="O845" s="25"/>
      <c r="P845" s="25"/>
      <c r="Q845" s="26"/>
    </row>
    <row r="846" spans="1:17" s="4" customFormat="1" x14ac:dyDescent="0.25">
      <c r="A846" s="1974" t="s">
        <v>29</v>
      </c>
      <c r="B846" s="1976" t="s">
        <v>30</v>
      </c>
      <c r="C846" s="2062" t="s">
        <v>31</v>
      </c>
      <c r="D846" s="2063"/>
      <c r="E846" s="2063"/>
      <c r="F846" s="2063"/>
      <c r="G846" s="2062" t="s">
        <v>32</v>
      </c>
      <c r="H846" s="2062"/>
      <c r="I846" s="2062"/>
      <c r="J846" s="2062"/>
      <c r="K846" s="2002" t="s">
        <v>33</v>
      </c>
      <c r="L846" s="2064" t="s">
        <v>34</v>
      </c>
      <c r="M846" s="2064"/>
      <c r="N846" s="2064"/>
      <c r="O846" s="2064"/>
      <c r="P846" s="2065"/>
      <c r="Q846" s="2065"/>
    </row>
    <row r="847" spans="1:17" s="4" customFormat="1" ht="24.75" customHeight="1" x14ac:dyDescent="0.25">
      <c r="A847" s="1975"/>
      <c r="B847" s="1977"/>
      <c r="C847" s="27" t="s">
        <v>35</v>
      </c>
      <c r="D847" s="28" t="s">
        <v>36</v>
      </c>
      <c r="E847" s="28" t="s">
        <v>37</v>
      </c>
      <c r="F847" s="28" t="s">
        <v>38</v>
      </c>
      <c r="G847" s="28" t="s">
        <v>19</v>
      </c>
      <c r="H847" s="28" t="s">
        <v>20</v>
      </c>
      <c r="I847" s="28" t="s">
        <v>39</v>
      </c>
      <c r="J847" s="28" t="s">
        <v>22</v>
      </c>
      <c r="K847" s="1977"/>
      <c r="L847" s="580" t="s">
        <v>40</v>
      </c>
      <c r="M847" s="580" t="s">
        <v>41</v>
      </c>
      <c r="N847" s="580" t="s">
        <v>42</v>
      </c>
      <c r="O847" s="580" t="s">
        <v>43</v>
      </c>
      <c r="P847" s="580" t="s">
        <v>44</v>
      </c>
      <c r="Q847" s="580" t="s">
        <v>45</v>
      </c>
    </row>
    <row r="848" spans="1:17" s="4" customFormat="1" hidden="1" x14ac:dyDescent="0.25">
      <c r="A848" s="2366" t="s">
        <v>747</v>
      </c>
      <c r="B848" s="2367">
        <f>SUM(F849:F852)</f>
        <v>293900</v>
      </c>
      <c r="C848" s="37"/>
      <c r="D848" s="950"/>
      <c r="E848" s="951"/>
      <c r="F848" s="951"/>
      <c r="G848" s="951"/>
      <c r="H848" s="951"/>
      <c r="I848" s="951"/>
      <c r="J848" s="951"/>
      <c r="K848" s="950"/>
      <c r="L848" s="950">
        <v>1</v>
      </c>
      <c r="M848" s="950"/>
      <c r="N848" s="950"/>
      <c r="O848" s="950"/>
      <c r="P848" s="950"/>
      <c r="Q848" s="950"/>
    </row>
    <row r="849" spans="1:17" s="952" customFormat="1" x14ac:dyDescent="0.25">
      <c r="A849" s="2366"/>
      <c r="B849" s="2367"/>
      <c r="C849" s="37" t="s">
        <v>453</v>
      </c>
      <c r="D849" s="950">
        <v>182</v>
      </c>
      <c r="E849" s="951">
        <v>250</v>
      </c>
      <c r="F849" s="951">
        <f t="shared" ref="F849:F873" si="38">D849*E849</f>
        <v>45500</v>
      </c>
      <c r="G849" s="951"/>
      <c r="H849" s="951">
        <v>22750</v>
      </c>
      <c r="I849" s="951">
        <v>22750</v>
      </c>
      <c r="J849" s="951"/>
      <c r="K849" s="950" t="s">
        <v>48</v>
      </c>
      <c r="L849" s="950">
        <v>12</v>
      </c>
      <c r="M849" s="950">
        <v>1</v>
      </c>
      <c r="N849" s="950">
        <v>3</v>
      </c>
      <c r="O849" s="950">
        <v>7</v>
      </c>
      <c r="P849" s="950">
        <v>1</v>
      </c>
      <c r="Q849" s="950">
        <v>2</v>
      </c>
    </row>
    <row r="850" spans="1:17" s="952" customFormat="1" x14ac:dyDescent="0.25">
      <c r="A850" s="2366"/>
      <c r="B850" s="2367"/>
      <c r="C850" s="37" t="s">
        <v>748</v>
      </c>
      <c r="D850" s="950">
        <v>24</v>
      </c>
      <c r="E850" s="951">
        <v>1800</v>
      </c>
      <c r="F850" s="951">
        <f t="shared" si="38"/>
        <v>43200</v>
      </c>
      <c r="G850" s="951"/>
      <c r="H850" s="951">
        <v>21600</v>
      </c>
      <c r="I850" s="951">
        <v>21600</v>
      </c>
      <c r="J850" s="951"/>
      <c r="K850" s="950"/>
      <c r="L850" s="950">
        <v>12</v>
      </c>
      <c r="M850" s="950">
        <v>2</v>
      </c>
      <c r="N850" s="950">
        <v>2</v>
      </c>
      <c r="O850" s="950">
        <v>3</v>
      </c>
      <c r="P850" s="950">
        <v>1</v>
      </c>
      <c r="Q850" s="950">
        <v>1</v>
      </c>
    </row>
    <row r="851" spans="1:17" s="952" customFormat="1" x14ac:dyDescent="0.25">
      <c r="A851" s="2366"/>
      <c r="B851" s="2367"/>
      <c r="C851" s="37" t="s">
        <v>283</v>
      </c>
      <c r="D851" s="950">
        <v>24</v>
      </c>
      <c r="E851" s="951">
        <v>1800</v>
      </c>
      <c r="F851" s="951">
        <f t="shared" si="38"/>
        <v>43200</v>
      </c>
      <c r="G851" s="951"/>
      <c r="H851" s="951">
        <v>21600</v>
      </c>
      <c r="I851" s="951">
        <v>21600</v>
      </c>
      <c r="J851" s="951"/>
      <c r="K851" s="950"/>
      <c r="L851" s="950">
        <v>12</v>
      </c>
      <c r="M851" s="950">
        <v>2</v>
      </c>
      <c r="N851" s="950">
        <v>2</v>
      </c>
      <c r="O851" s="950">
        <v>3</v>
      </c>
      <c r="P851" s="950">
        <v>1</v>
      </c>
      <c r="Q851" s="950">
        <v>1</v>
      </c>
    </row>
    <row r="852" spans="1:17" s="952" customFormat="1" x14ac:dyDescent="0.25">
      <c r="A852" s="2366"/>
      <c r="B852" s="2367"/>
      <c r="C852" s="37" t="s">
        <v>749</v>
      </c>
      <c r="D852" s="950">
        <v>360</v>
      </c>
      <c r="E852" s="951">
        <v>450</v>
      </c>
      <c r="F852" s="951">
        <f t="shared" si="38"/>
        <v>162000</v>
      </c>
      <c r="G852" s="951"/>
      <c r="H852" s="951">
        <v>81000</v>
      </c>
      <c r="I852" s="951">
        <v>81000</v>
      </c>
      <c r="J852" s="951"/>
      <c r="K852" s="950"/>
      <c r="L852" s="950">
        <v>12</v>
      </c>
      <c r="M852" s="950">
        <v>2</v>
      </c>
      <c r="N852" s="950">
        <v>3</v>
      </c>
      <c r="O852" s="950">
        <v>1</v>
      </c>
      <c r="P852" s="950">
        <v>1</v>
      </c>
      <c r="Q852" s="950">
        <v>1</v>
      </c>
    </row>
    <row r="853" spans="1:17" s="952" customFormat="1" x14ac:dyDescent="0.25">
      <c r="A853" s="2366"/>
      <c r="B853" s="2367"/>
      <c r="C853" s="37" t="s">
        <v>314</v>
      </c>
      <c r="D853" s="950">
        <v>360</v>
      </c>
      <c r="E853" s="951">
        <v>195</v>
      </c>
      <c r="F853" s="951">
        <f t="shared" si="38"/>
        <v>70200</v>
      </c>
      <c r="G853" s="951"/>
      <c r="H853" s="951">
        <v>35100</v>
      </c>
      <c r="I853" s="951">
        <v>35100</v>
      </c>
      <c r="J853" s="951"/>
      <c r="K853" s="950"/>
      <c r="L853" s="950">
        <v>12</v>
      </c>
      <c r="M853" s="950">
        <v>2</v>
      </c>
      <c r="N853" s="950">
        <v>3</v>
      </c>
      <c r="O853" s="950">
        <v>3</v>
      </c>
      <c r="P853" s="950">
        <v>1</v>
      </c>
      <c r="Q853" s="950">
        <v>3</v>
      </c>
    </row>
    <row r="854" spans="1:17" s="952" customFormat="1" hidden="1" x14ac:dyDescent="0.25">
      <c r="A854" s="54"/>
      <c r="B854" s="953"/>
      <c r="C854" s="37"/>
      <c r="D854" s="950"/>
      <c r="E854" s="951"/>
      <c r="F854" s="951">
        <f t="shared" si="38"/>
        <v>0</v>
      </c>
      <c r="G854" s="954"/>
      <c r="H854" s="954"/>
      <c r="I854" s="954"/>
      <c r="J854" s="954"/>
      <c r="K854" s="950"/>
      <c r="L854" s="950">
        <v>12</v>
      </c>
      <c r="M854" s="950"/>
      <c r="N854" s="950"/>
      <c r="O854" s="950"/>
      <c r="P854" s="950"/>
      <c r="Q854" s="950"/>
    </row>
    <row r="855" spans="1:17" s="952" customFormat="1" ht="16.5" customHeight="1" x14ac:dyDescent="0.25">
      <c r="A855" s="2368" t="s">
        <v>750</v>
      </c>
      <c r="B855" s="2371">
        <f>SUM(F855:F857)</f>
        <v>124700</v>
      </c>
      <c r="C855" s="37" t="s">
        <v>453</v>
      </c>
      <c r="D855" s="950">
        <v>182</v>
      </c>
      <c r="E855" s="951">
        <v>250</v>
      </c>
      <c r="F855" s="951">
        <f t="shared" si="38"/>
        <v>45500</v>
      </c>
      <c r="G855" s="954"/>
      <c r="H855" s="955">
        <f>+F855/2</f>
        <v>22750</v>
      </c>
      <c r="I855" s="955">
        <f>+F855/2</f>
        <v>22750</v>
      </c>
      <c r="J855" s="954"/>
      <c r="K855" s="950"/>
      <c r="L855" s="950">
        <v>12</v>
      </c>
      <c r="M855" s="950">
        <v>2</v>
      </c>
      <c r="N855" s="950">
        <v>3</v>
      </c>
      <c r="O855" s="950">
        <v>7</v>
      </c>
      <c r="P855" s="950">
        <v>1</v>
      </c>
      <c r="Q855" s="950">
        <v>2</v>
      </c>
    </row>
    <row r="856" spans="1:17" s="952" customFormat="1" ht="18" customHeight="1" x14ac:dyDescent="0.25">
      <c r="A856" s="2369"/>
      <c r="B856" s="2372"/>
      <c r="C856" s="37" t="s">
        <v>748</v>
      </c>
      <c r="D856" s="950">
        <v>24</v>
      </c>
      <c r="E856" s="951">
        <v>1800</v>
      </c>
      <c r="F856" s="951">
        <f t="shared" si="38"/>
        <v>43200</v>
      </c>
      <c r="G856" s="954"/>
      <c r="H856" s="955">
        <f>+F856/2</f>
        <v>21600</v>
      </c>
      <c r="I856" s="955">
        <v>21600</v>
      </c>
      <c r="J856" s="954"/>
      <c r="K856" s="950"/>
      <c r="L856" s="950">
        <v>12</v>
      </c>
      <c r="M856" s="950">
        <v>2</v>
      </c>
      <c r="N856" s="950">
        <v>2</v>
      </c>
      <c r="O856" s="950">
        <v>3</v>
      </c>
      <c r="P856" s="950">
        <v>1</v>
      </c>
      <c r="Q856" s="950">
        <v>1</v>
      </c>
    </row>
    <row r="857" spans="1:17" s="952" customFormat="1" ht="57" customHeight="1" x14ac:dyDescent="0.25">
      <c r="A857" s="2370"/>
      <c r="B857" s="2373"/>
      <c r="C857" s="37" t="s">
        <v>283</v>
      </c>
      <c r="D857" s="950">
        <v>24</v>
      </c>
      <c r="E857" s="951">
        <v>1500</v>
      </c>
      <c r="F857" s="951">
        <f>D857*E857</f>
        <v>36000</v>
      </c>
      <c r="G857" s="954"/>
      <c r="H857" s="955">
        <v>18000</v>
      </c>
      <c r="I857" s="955">
        <v>18000</v>
      </c>
      <c r="J857" s="954"/>
      <c r="K857" s="950"/>
      <c r="L857" s="950">
        <v>12</v>
      </c>
      <c r="M857" s="950">
        <v>1</v>
      </c>
      <c r="N857" s="950">
        <v>2</v>
      </c>
      <c r="O857" s="950">
        <v>3</v>
      </c>
      <c r="P857" s="950">
        <v>1</v>
      </c>
      <c r="Q857" s="950">
        <v>1</v>
      </c>
    </row>
    <row r="858" spans="1:17" s="4" customFormat="1" ht="69.75" customHeight="1" x14ac:dyDescent="0.25">
      <c r="A858" s="54" t="s">
        <v>751</v>
      </c>
      <c r="B858" s="953">
        <f>SUM(F858)</f>
        <v>225000</v>
      </c>
      <c r="C858" s="54" t="s">
        <v>752</v>
      </c>
      <c r="D858" s="950">
        <v>15</v>
      </c>
      <c r="E858" s="951">
        <v>15000</v>
      </c>
      <c r="F858" s="951">
        <f t="shared" si="38"/>
        <v>225000</v>
      </c>
      <c r="G858" s="951"/>
      <c r="H858" s="951">
        <v>225000</v>
      </c>
      <c r="I858" s="951"/>
      <c r="J858" s="951"/>
      <c r="K858" s="950"/>
      <c r="L858" s="950">
        <v>12</v>
      </c>
      <c r="M858" s="950">
        <v>1</v>
      </c>
      <c r="N858" s="950">
        <v>4</v>
      </c>
      <c r="O858" s="950">
        <v>1</v>
      </c>
      <c r="P858" s="950">
        <v>4</v>
      </c>
      <c r="Q858" s="950">
        <v>1</v>
      </c>
    </row>
    <row r="859" spans="1:17" s="952" customFormat="1" ht="15" customHeight="1" x14ac:dyDescent="0.25">
      <c r="A859" s="1962" t="s">
        <v>753</v>
      </c>
      <c r="B859" s="2374">
        <f>SUM(F859:F863)</f>
        <v>396000</v>
      </c>
      <c r="C859" s="54" t="s">
        <v>754</v>
      </c>
      <c r="D859" s="950">
        <v>350</v>
      </c>
      <c r="E859" s="951">
        <v>350</v>
      </c>
      <c r="F859" s="951">
        <f t="shared" si="38"/>
        <v>122500</v>
      </c>
      <c r="G859" s="950"/>
      <c r="H859" s="951">
        <v>122500</v>
      </c>
      <c r="I859" s="950"/>
      <c r="J859" s="951"/>
      <c r="K859" s="950"/>
      <c r="L859" s="950">
        <v>12</v>
      </c>
      <c r="M859" s="950">
        <v>1</v>
      </c>
      <c r="N859" s="950">
        <v>2</v>
      </c>
      <c r="O859" s="950">
        <v>3</v>
      </c>
      <c r="P859" s="950">
        <v>3</v>
      </c>
      <c r="Q859" s="950">
        <v>4</v>
      </c>
    </row>
    <row r="860" spans="1:17" s="952" customFormat="1" x14ac:dyDescent="0.25">
      <c r="A860" s="1963"/>
      <c r="B860" s="2375"/>
      <c r="C860" s="54" t="s">
        <v>453</v>
      </c>
      <c r="D860" s="950">
        <v>350</v>
      </c>
      <c r="E860" s="956">
        <v>250</v>
      </c>
      <c r="F860" s="951">
        <f t="shared" si="38"/>
        <v>87500</v>
      </c>
      <c r="G860" s="951"/>
      <c r="H860" s="956">
        <v>77000</v>
      </c>
      <c r="I860" s="951"/>
      <c r="J860" s="951"/>
      <c r="K860" s="950"/>
      <c r="L860" s="950">
        <v>12</v>
      </c>
      <c r="M860" s="950">
        <v>1</v>
      </c>
      <c r="N860" s="950">
        <v>3</v>
      </c>
      <c r="O860" s="950">
        <v>7</v>
      </c>
      <c r="P860" s="950">
        <v>1</v>
      </c>
      <c r="Q860" s="950">
        <v>2</v>
      </c>
    </row>
    <row r="861" spans="1:17" s="952" customFormat="1" x14ac:dyDescent="0.25">
      <c r="A861" s="1963"/>
      <c r="B861" s="2375"/>
      <c r="C861" s="54" t="s">
        <v>755</v>
      </c>
      <c r="D861" s="950">
        <v>10</v>
      </c>
      <c r="E861" s="956">
        <v>600</v>
      </c>
      <c r="F861" s="951">
        <v>6000</v>
      </c>
      <c r="G861" s="951"/>
      <c r="H861" s="956">
        <v>6000</v>
      </c>
      <c r="I861" s="951"/>
      <c r="J861" s="951"/>
      <c r="K861" s="950"/>
      <c r="L861" s="950">
        <v>12</v>
      </c>
      <c r="M861" s="950">
        <v>1</v>
      </c>
      <c r="N861" s="950">
        <v>3</v>
      </c>
      <c r="O861" s="950">
        <v>9</v>
      </c>
      <c r="P861" s="950">
        <v>2</v>
      </c>
      <c r="Q861" s="950">
        <v>1</v>
      </c>
    </row>
    <row r="862" spans="1:17" s="952" customFormat="1" ht="21.75" customHeight="1" x14ac:dyDescent="0.25">
      <c r="A862" s="1963"/>
      <c r="B862" s="2375"/>
      <c r="C862" s="54" t="s">
        <v>458</v>
      </c>
      <c r="D862" s="950">
        <v>400</v>
      </c>
      <c r="E862" s="951">
        <v>450</v>
      </c>
      <c r="F862" s="951">
        <f t="shared" si="38"/>
        <v>180000</v>
      </c>
      <c r="G862" s="950"/>
      <c r="H862" s="951">
        <v>4500</v>
      </c>
      <c r="I862" s="951"/>
      <c r="J862" s="951"/>
      <c r="K862" s="950"/>
      <c r="L862" s="950">
        <v>12</v>
      </c>
      <c r="M862" s="950">
        <v>1</v>
      </c>
      <c r="N862" s="950">
        <v>3</v>
      </c>
      <c r="O862" s="950">
        <v>1</v>
      </c>
      <c r="P862" s="950">
        <v>1</v>
      </c>
      <c r="Q862" s="950">
        <v>1</v>
      </c>
    </row>
    <row r="863" spans="1:17" s="952" customFormat="1" ht="21.75" customHeight="1" x14ac:dyDescent="0.25">
      <c r="A863" s="1964"/>
      <c r="B863" s="2376"/>
      <c r="C863" s="54"/>
      <c r="D863" s="950"/>
      <c r="E863" s="951"/>
      <c r="F863" s="951"/>
      <c r="G863" s="950"/>
      <c r="H863" s="951">
        <v>10500</v>
      </c>
      <c r="I863" s="951"/>
      <c r="J863" s="951"/>
      <c r="K863" s="950"/>
      <c r="L863" s="950">
        <v>12</v>
      </c>
      <c r="M863" s="950">
        <v>1</v>
      </c>
      <c r="N863" s="950">
        <v>3</v>
      </c>
      <c r="O863" s="950">
        <v>1</v>
      </c>
      <c r="P863" s="950">
        <v>1</v>
      </c>
      <c r="Q863" s="950">
        <v>1</v>
      </c>
    </row>
    <row r="864" spans="1:17" s="59" customFormat="1" ht="20.25" customHeight="1" x14ac:dyDescent="0.25">
      <c r="A864" s="2368" t="s">
        <v>756</v>
      </c>
      <c r="B864" s="2374">
        <f>SUM(F864:F870)</f>
        <v>360250</v>
      </c>
      <c r="C864" s="68" t="s">
        <v>532</v>
      </c>
      <c r="D864" s="957">
        <v>1</v>
      </c>
      <c r="E864" s="958">
        <v>70000</v>
      </c>
      <c r="F864" s="951">
        <f t="shared" si="38"/>
        <v>70000</v>
      </c>
      <c r="G864" s="951"/>
      <c r="H864" s="951">
        <v>70000</v>
      </c>
      <c r="I864" s="951"/>
      <c r="J864" s="951"/>
      <c r="K864" s="950"/>
      <c r="L864" s="950">
        <v>12</v>
      </c>
      <c r="M864" s="950">
        <v>1</v>
      </c>
      <c r="N864" s="950">
        <v>2</v>
      </c>
      <c r="O864" s="950">
        <v>5</v>
      </c>
      <c r="P864" s="950">
        <v>1</v>
      </c>
      <c r="Q864" s="950">
        <v>2</v>
      </c>
    </row>
    <row r="865" spans="1:17" s="59" customFormat="1" x14ac:dyDescent="0.25">
      <c r="A865" s="2369"/>
      <c r="B865" s="2375"/>
      <c r="C865" s="68" t="s">
        <v>453</v>
      </c>
      <c r="D865" s="957">
        <v>25</v>
      </c>
      <c r="E865" s="958">
        <v>250</v>
      </c>
      <c r="F865" s="951">
        <f t="shared" si="38"/>
        <v>6250</v>
      </c>
      <c r="G865" s="951"/>
      <c r="H865" s="951">
        <v>5500</v>
      </c>
      <c r="I865" s="951"/>
      <c r="J865" s="951"/>
      <c r="K865" s="950"/>
      <c r="L865" s="950">
        <v>12</v>
      </c>
      <c r="M865" s="950">
        <v>1</v>
      </c>
      <c r="N865" s="950">
        <v>3</v>
      </c>
      <c r="O865" s="950">
        <v>7</v>
      </c>
      <c r="P865" s="950">
        <v>1</v>
      </c>
      <c r="Q865" s="950">
        <v>2</v>
      </c>
    </row>
    <row r="866" spans="1:17" s="59" customFormat="1" x14ac:dyDescent="0.25">
      <c r="A866" s="2369"/>
      <c r="B866" s="2375"/>
      <c r="C866" s="68" t="s">
        <v>749</v>
      </c>
      <c r="D866" s="957">
        <v>100</v>
      </c>
      <c r="E866" s="958">
        <v>450</v>
      </c>
      <c r="F866" s="951">
        <f t="shared" si="38"/>
        <v>45000</v>
      </c>
      <c r="G866" s="951"/>
      <c r="H866" s="951">
        <v>45000</v>
      </c>
      <c r="I866" s="951"/>
      <c r="J866" s="951"/>
      <c r="K866" s="950"/>
      <c r="L866" s="950">
        <v>12</v>
      </c>
      <c r="M866" s="950">
        <v>1</v>
      </c>
      <c r="N866" s="950">
        <v>3</v>
      </c>
      <c r="O866" s="950">
        <v>1</v>
      </c>
      <c r="P866" s="950">
        <v>1</v>
      </c>
      <c r="Q866" s="950">
        <v>1</v>
      </c>
    </row>
    <row r="867" spans="1:17" s="59" customFormat="1" x14ac:dyDescent="0.25">
      <c r="A867" s="2369"/>
      <c r="B867" s="2375"/>
      <c r="C867" s="68" t="s">
        <v>757</v>
      </c>
      <c r="D867" s="959">
        <v>1</v>
      </c>
      <c r="E867" s="960">
        <v>100000</v>
      </c>
      <c r="F867" s="951">
        <f t="shared" si="38"/>
        <v>100000</v>
      </c>
      <c r="G867" s="951"/>
      <c r="H867" s="951">
        <v>100000</v>
      </c>
      <c r="I867" s="951"/>
      <c r="J867" s="951"/>
      <c r="K867" s="950"/>
      <c r="L867" s="950">
        <v>12</v>
      </c>
      <c r="M867" s="950">
        <v>1</v>
      </c>
      <c r="N867" s="950">
        <v>2</v>
      </c>
      <c r="O867" s="950">
        <v>8</v>
      </c>
      <c r="P867" s="950">
        <v>7</v>
      </c>
      <c r="Q867" s="950">
        <v>4</v>
      </c>
    </row>
    <row r="868" spans="1:17" s="59" customFormat="1" x14ac:dyDescent="0.25">
      <c r="A868" s="2369"/>
      <c r="B868" s="2375"/>
      <c r="C868" s="68" t="s">
        <v>758</v>
      </c>
      <c r="D868" s="959">
        <v>1</v>
      </c>
      <c r="E868" s="960">
        <v>25000</v>
      </c>
      <c r="F868" s="951">
        <f t="shared" si="38"/>
        <v>25000</v>
      </c>
      <c r="G868" s="951"/>
      <c r="H868" s="951">
        <v>25000</v>
      </c>
      <c r="I868" s="951"/>
      <c r="J868" s="951"/>
      <c r="K868" s="950"/>
      <c r="L868" s="950">
        <v>12</v>
      </c>
      <c r="M868" s="950">
        <v>1</v>
      </c>
      <c r="N868" s="950">
        <v>2</v>
      </c>
      <c r="O868" s="950">
        <v>3</v>
      </c>
      <c r="P868" s="950">
        <v>1</v>
      </c>
      <c r="Q868" s="950">
        <v>1</v>
      </c>
    </row>
    <row r="869" spans="1:17" s="59" customFormat="1" x14ac:dyDescent="0.25">
      <c r="A869" s="2369"/>
      <c r="B869" s="2375"/>
      <c r="C869" s="961" t="s">
        <v>759</v>
      </c>
      <c r="D869" s="959">
        <v>2</v>
      </c>
      <c r="E869" s="960">
        <v>7000</v>
      </c>
      <c r="F869" s="951">
        <f t="shared" si="38"/>
        <v>14000</v>
      </c>
      <c r="G869" s="951"/>
      <c r="H869" s="951">
        <v>5000</v>
      </c>
      <c r="I869" s="951"/>
      <c r="J869" s="951"/>
      <c r="K869" s="950"/>
      <c r="L869" s="950">
        <v>12</v>
      </c>
      <c r="M869" s="950">
        <v>1</v>
      </c>
      <c r="N869" s="950">
        <v>2</v>
      </c>
      <c r="O869" s="950">
        <v>2</v>
      </c>
      <c r="P869" s="950">
        <v>2</v>
      </c>
      <c r="Q869" s="950">
        <v>2</v>
      </c>
    </row>
    <row r="870" spans="1:17" s="59" customFormat="1" x14ac:dyDescent="0.25">
      <c r="A870" s="2370"/>
      <c r="B870" s="2376"/>
      <c r="C870" s="54" t="s">
        <v>760</v>
      </c>
      <c r="D870" s="950">
        <v>1</v>
      </c>
      <c r="E870" s="953">
        <v>100000</v>
      </c>
      <c r="F870" s="951">
        <v>100000</v>
      </c>
      <c r="G870" s="951"/>
      <c r="H870" s="951"/>
      <c r="I870" s="951"/>
      <c r="J870" s="951"/>
      <c r="K870" s="950"/>
      <c r="L870" s="950">
        <v>12</v>
      </c>
      <c r="M870" s="950">
        <v>1</v>
      </c>
      <c r="N870" s="950">
        <v>2</v>
      </c>
      <c r="O870" s="950">
        <v>4</v>
      </c>
      <c r="P870" s="950">
        <v>1</v>
      </c>
      <c r="Q870" s="950">
        <v>2</v>
      </c>
    </row>
    <row r="871" spans="1:17" s="59" customFormat="1" x14ac:dyDescent="0.25">
      <c r="A871" s="2377" t="s">
        <v>761</v>
      </c>
      <c r="B871" s="2378">
        <f>SUM(F871:F874)</f>
        <v>94375</v>
      </c>
      <c r="C871" s="37" t="s">
        <v>453</v>
      </c>
      <c r="D871" s="950">
        <v>100</v>
      </c>
      <c r="E871" s="951">
        <v>250</v>
      </c>
      <c r="F871" s="951">
        <f t="shared" si="38"/>
        <v>25000</v>
      </c>
      <c r="G871" s="951">
        <f>+F871/4</f>
        <v>6250</v>
      </c>
      <c r="H871" s="951">
        <v>6250</v>
      </c>
      <c r="I871" s="951">
        <v>6250</v>
      </c>
      <c r="J871" s="951"/>
      <c r="K871" s="950"/>
      <c r="L871" s="950">
        <v>12</v>
      </c>
      <c r="M871" s="950">
        <v>1</v>
      </c>
      <c r="N871" s="950">
        <v>2</v>
      </c>
      <c r="O871" s="950">
        <v>2</v>
      </c>
      <c r="P871" s="950">
        <v>2</v>
      </c>
      <c r="Q871" s="950">
        <v>2</v>
      </c>
    </row>
    <row r="872" spans="1:17" s="59" customFormat="1" x14ac:dyDescent="0.25">
      <c r="A872" s="2377"/>
      <c r="B872" s="2378"/>
      <c r="C872" s="37" t="s">
        <v>755</v>
      </c>
      <c r="D872" s="950">
        <v>1</v>
      </c>
      <c r="E872" s="951">
        <v>35000</v>
      </c>
      <c r="F872" s="951">
        <f t="shared" si="38"/>
        <v>35000</v>
      </c>
      <c r="G872" s="951">
        <v>9000</v>
      </c>
      <c r="H872" s="951">
        <v>9000</v>
      </c>
      <c r="I872" s="951">
        <v>9000</v>
      </c>
      <c r="J872" s="951"/>
      <c r="K872" s="950"/>
      <c r="L872" s="950">
        <v>12</v>
      </c>
      <c r="M872" s="950">
        <v>1</v>
      </c>
      <c r="N872" s="950">
        <v>3</v>
      </c>
      <c r="O872" s="950">
        <v>1</v>
      </c>
      <c r="P872" s="950">
        <v>1</v>
      </c>
      <c r="Q872" s="950">
        <v>1</v>
      </c>
    </row>
    <row r="873" spans="1:17" s="59" customFormat="1" ht="16.5" customHeight="1" x14ac:dyDescent="0.25">
      <c r="A873" s="2377"/>
      <c r="B873" s="2378"/>
      <c r="C873" s="37" t="s">
        <v>762</v>
      </c>
      <c r="D873" s="950">
        <v>1000</v>
      </c>
      <c r="E873" s="951">
        <v>10</v>
      </c>
      <c r="F873" s="951">
        <f t="shared" si="38"/>
        <v>10000</v>
      </c>
      <c r="G873" s="951">
        <v>3000</v>
      </c>
      <c r="H873" s="951">
        <v>3000</v>
      </c>
      <c r="I873" s="951">
        <v>3000</v>
      </c>
      <c r="J873" s="951"/>
      <c r="K873" s="950"/>
      <c r="L873" s="950">
        <v>12</v>
      </c>
      <c r="M873" s="950">
        <v>1</v>
      </c>
      <c r="N873" s="950">
        <v>2</v>
      </c>
      <c r="O873" s="950">
        <v>2</v>
      </c>
      <c r="P873" s="950">
        <v>2</v>
      </c>
      <c r="Q873" s="950">
        <v>1</v>
      </c>
    </row>
    <row r="874" spans="1:17" s="59" customFormat="1" x14ac:dyDescent="0.25">
      <c r="A874" s="2377"/>
      <c r="B874" s="2378"/>
      <c r="C874" s="68" t="s">
        <v>314</v>
      </c>
      <c r="D874" s="957">
        <v>125</v>
      </c>
      <c r="E874" s="958">
        <v>195</v>
      </c>
      <c r="F874" s="951">
        <f>D874*E874</f>
        <v>24375</v>
      </c>
      <c r="G874" s="951">
        <v>3250</v>
      </c>
      <c r="H874" s="951">
        <v>3250</v>
      </c>
      <c r="I874" s="951">
        <v>3250</v>
      </c>
      <c r="J874" s="951"/>
      <c r="K874" s="950"/>
      <c r="L874" s="950">
        <v>12</v>
      </c>
      <c r="M874" s="950">
        <v>1</v>
      </c>
      <c r="N874" s="950">
        <v>3</v>
      </c>
      <c r="O874" s="950">
        <v>3</v>
      </c>
      <c r="P874" s="950">
        <v>1</v>
      </c>
      <c r="Q874" s="950">
        <v>3</v>
      </c>
    </row>
    <row r="875" spans="1:17" s="4" customFormat="1" ht="15.75" thickBot="1" x14ac:dyDescent="0.3">
      <c r="A875" s="2352" t="s">
        <v>9</v>
      </c>
      <c r="B875" s="2352"/>
      <c r="C875" s="2352"/>
      <c r="D875" s="2352"/>
      <c r="E875" s="2352"/>
      <c r="F875" s="2352"/>
      <c r="G875" s="2352"/>
      <c r="H875" s="2352"/>
      <c r="I875" s="2352"/>
      <c r="J875" s="2352"/>
      <c r="K875" s="2352"/>
      <c r="L875" s="2352"/>
      <c r="M875" s="962"/>
      <c r="N875" s="962"/>
      <c r="O875" s="962"/>
      <c r="P875" s="962"/>
      <c r="Q875" s="962"/>
    </row>
    <row r="876" spans="1:17" s="4" customFormat="1" ht="15.75" thickBot="1" x14ac:dyDescent="0.3">
      <c r="A876" s="2353" t="s">
        <v>10</v>
      </c>
      <c r="B876" s="2355" t="s">
        <v>11</v>
      </c>
      <c r="C876" s="2355" t="s">
        <v>12</v>
      </c>
      <c r="D876" s="2355" t="s">
        <v>13</v>
      </c>
      <c r="E876" s="2355" t="s">
        <v>14</v>
      </c>
      <c r="F876" s="2357" t="s">
        <v>15</v>
      </c>
      <c r="G876" s="2359" t="s">
        <v>16</v>
      </c>
      <c r="H876" s="2360"/>
      <c r="I876" s="2360"/>
      <c r="J876" s="2361"/>
      <c r="K876" s="2362" t="s">
        <v>17</v>
      </c>
      <c r="L876" s="2363"/>
      <c r="M876" s="2390" t="s">
        <v>18</v>
      </c>
      <c r="N876" s="2391"/>
      <c r="O876" s="2391"/>
      <c r="P876" s="2391"/>
      <c r="Q876" s="2392"/>
    </row>
    <row r="877" spans="1:17" s="4" customFormat="1" x14ac:dyDescent="0.25">
      <c r="A877" s="2354"/>
      <c r="B877" s="2356"/>
      <c r="C877" s="2356"/>
      <c r="D877" s="2356"/>
      <c r="E877" s="2356"/>
      <c r="F877" s="2358"/>
      <c r="G877" s="963" t="s">
        <v>19</v>
      </c>
      <c r="H877" s="963" t="s">
        <v>20</v>
      </c>
      <c r="I877" s="963" t="s">
        <v>21</v>
      </c>
      <c r="J877" s="963" t="s">
        <v>22</v>
      </c>
      <c r="K877" s="2364"/>
      <c r="L877" s="2365"/>
      <c r="M877" s="2393"/>
      <c r="N877" s="2394"/>
      <c r="O877" s="2394"/>
      <c r="P877" s="2394"/>
      <c r="Q877" s="2395"/>
    </row>
    <row r="878" spans="1:17" s="4" customFormat="1" ht="63.75" customHeight="1" x14ac:dyDescent="0.25">
      <c r="A878" s="964" t="s">
        <v>763</v>
      </c>
      <c r="B878" s="54" t="s">
        <v>764</v>
      </c>
      <c r="C878" s="54" t="s">
        <v>765</v>
      </c>
      <c r="D878" s="54" t="s">
        <v>766</v>
      </c>
      <c r="E878" s="950"/>
      <c r="F878" s="965">
        <v>1500</v>
      </c>
      <c r="G878" s="951"/>
      <c r="H878" s="951"/>
      <c r="I878" s="951"/>
      <c r="J878" s="951"/>
      <c r="K878" s="2396"/>
      <c r="L878" s="2397"/>
      <c r="M878" s="2366"/>
      <c r="N878" s="2366"/>
      <c r="O878" s="2366"/>
      <c r="P878" s="2366"/>
      <c r="Q878" s="2366"/>
    </row>
    <row r="879" spans="1:17" s="4" customFormat="1" x14ac:dyDescent="0.25">
      <c r="A879" s="2398" t="s">
        <v>28</v>
      </c>
      <c r="B879" s="2399"/>
      <c r="C879" s="2399"/>
      <c r="D879" s="2399"/>
      <c r="E879" s="2399"/>
      <c r="F879" s="2399"/>
      <c r="G879" s="2399"/>
      <c r="H879" s="2399"/>
      <c r="I879" s="2399"/>
      <c r="J879" s="2399"/>
      <c r="K879" s="2399"/>
      <c r="L879" s="2399"/>
      <c r="M879" s="966"/>
      <c r="N879" s="966"/>
      <c r="O879" s="966"/>
      <c r="P879" s="966"/>
      <c r="Q879" s="967"/>
    </row>
    <row r="880" spans="1:17" s="4" customFormat="1" x14ac:dyDescent="0.25">
      <c r="A880" s="2400" t="s">
        <v>29</v>
      </c>
      <c r="B880" s="2402" t="s">
        <v>30</v>
      </c>
      <c r="C880" s="2403" t="s">
        <v>31</v>
      </c>
      <c r="D880" s="2404"/>
      <c r="E880" s="2404"/>
      <c r="F880" s="2404"/>
      <c r="G880" s="2403" t="s">
        <v>32</v>
      </c>
      <c r="H880" s="2403"/>
      <c r="I880" s="2403"/>
      <c r="J880" s="2403"/>
      <c r="K880" s="2405" t="s">
        <v>33</v>
      </c>
      <c r="L880" s="2406" t="s">
        <v>34</v>
      </c>
      <c r="M880" s="2406"/>
      <c r="N880" s="2406"/>
      <c r="O880" s="2406"/>
      <c r="P880" s="2406"/>
      <c r="Q880" s="2406"/>
    </row>
    <row r="881" spans="1:17" s="4" customFormat="1" ht="10.5" customHeight="1" x14ac:dyDescent="0.25">
      <c r="A881" s="2401"/>
      <c r="B881" s="2366"/>
      <c r="C881" s="968" t="s">
        <v>35</v>
      </c>
      <c r="D881" s="968" t="s">
        <v>36</v>
      </c>
      <c r="E881" s="968" t="s">
        <v>37</v>
      </c>
      <c r="F881" s="968" t="s">
        <v>38</v>
      </c>
      <c r="G881" s="968" t="s">
        <v>19</v>
      </c>
      <c r="H881" s="968" t="s">
        <v>20</v>
      </c>
      <c r="I881" s="968" t="s">
        <v>39</v>
      </c>
      <c r="J881" s="968" t="s">
        <v>22</v>
      </c>
      <c r="K881" s="2366"/>
      <c r="L881" s="969" t="s">
        <v>40</v>
      </c>
      <c r="M881" s="969" t="s">
        <v>41</v>
      </c>
      <c r="N881" s="969" t="s">
        <v>42</v>
      </c>
      <c r="O881" s="969" t="s">
        <v>43</v>
      </c>
      <c r="P881" s="969" t="s">
        <v>44</v>
      </c>
      <c r="Q881" s="969" t="s">
        <v>45</v>
      </c>
    </row>
    <row r="882" spans="1:17" s="4" customFormat="1" ht="15" customHeight="1" x14ac:dyDescent="0.25">
      <c r="A882" s="2379" t="s">
        <v>767</v>
      </c>
      <c r="B882" s="2368"/>
      <c r="C882" s="970" t="s">
        <v>768</v>
      </c>
      <c r="D882" s="970">
        <v>5</v>
      </c>
      <c r="E882" s="968"/>
      <c r="F882" s="951"/>
      <c r="G882" s="968"/>
      <c r="H882" s="971" t="s">
        <v>483</v>
      </c>
      <c r="I882" s="968"/>
      <c r="J882" s="968"/>
      <c r="K882" s="54"/>
      <c r="L882" s="969">
        <v>12</v>
      </c>
      <c r="M882" s="969">
        <v>1</v>
      </c>
      <c r="N882" s="969">
        <v>3</v>
      </c>
      <c r="O882" s="969">
        <v>9</v>
      </c>
      <c r="P882" s="969">
        <v>2</v>
      </c>
      <c r="Q882" s="969">
        <v>1</v>
      </c>
    </row>
    <row r="883" spans="1:17" s="4" customFormat="1" x14ac:dyDescent="0.25">
      <c r="A883" s="2380"/>
      <c r="B883" s="2369"/>
      <c r="C883" s="970" t="s">
        <v>769</v>
      </c>
      <c r="D883" s="970">
        <v>5</v>
      </c>
      <c r="E883" s="970">
        <v>45000</v>
      </c>
      <c r="F883" s="951"/>
      <c r="G883" s="968"/>
      <c r="H883" s="971" t="s">
        <v>483</v>
      </c>
      <c r="I883" s="968"/>
      <c r="J883" s="968"/>
      <c r="K883" s="54"/>
      <c r="L883" s="969">
        <v>12</v>
      </c>
      <c r="M883" s="969">
        <v>1</v>
      </c>
      <c r="N883" s="969">
        <v>3</v>
      </c>
      <c r="O883" s="969">
        <v>9</v>
      </c>
      <c r="P883" s="969">
        <v>2</v>
      </c>
      <c r="Q883" s="969">
        <v>1</v>
      </c>
    </row>
    <row r="884" spans="1:17" s="4" customFormat="1" ht="15.75" customHeight="1" x14ac:dyDescent="0.25">
      <c r="A884" s="2380"/>
      <c r="B884" s="2369"/>
      <c r="C884" s="970" t="s">
        <v>770</v>
      </c>
      <c r="D884" s="970">
        <v>2</v>
      </c>
      <c r="E884" s="968">
        <v>50000</v>
      </c>
      <c r="F884" s="951">
        <f>D884*E884</f>
        <v>100000</v>
      </c>
      <c r="G884" s="968"/>
      <c r="H884" s="971" t="s">
        <v>483</v>
      </c>
      <c r="I884" s="968"/>
      <c r="J884" s="968"/>
      <c r="K884" s="54"/>
      <c r="L884" s="969">
        <v>12</v>
      </c>
      <c r="M884" s="969">
        <v>1</v>
      </c>
      <c r="N884" s="969">
        <v>3</v>
      </c>
      <c r="O884" s="969">
        <v>9</v>
      </c>
      <c r="P884" s="969">
        <v>2</v>
      </c>
      <c r="Q884" s="969">
        <v>1</v>
      </c>
    </row>
    <row r="885" spans="1:17" s="4" customFormat="1" ht="15.75" customHeight="1" x14ac:dyDescent="0.25">
      <c r="A885" s="2380"/>
      <c r="B885" s="2369"/>
      <c r="C885" s="970" t="s">
        <v>771</v>
      </c>
      <c r="D885" s="970">
        <v>5</v>
      </c>
      <c r="E885" s="968"/>
      <c r="F885" s="951">
        <f t="shared" ref="F885:F949" si="39">D885*E885</f>
        <v>0</v>
      </c>
      <c r="G885" s="968"/>
      <c r="H885" s="971" t="s">
        <v>483</v>
      </c>
      <c r="I885" s="968"/>
      <c r="J885" s="968"/>
      <c r="K885" s="54"/>
      <c r="L885" s="969">
        <v>12</v>
      </c>
      <c r="M885" s="969">
        <v>1</v>
      </c>
      <c r="N885" s="969">
        <v>3</v>
      </c>
      <c r="O885" s="969">
        <v>9</v>
      </c>
      <c r="P885" s="969">
        <v>2</v>
      </c>
      <c r="Q885" s="969">
        <v>1</v>
      </c>
    </row>
    <row r="886" spans="1:17" s="4" customFormat="1" ht="15.75" customHeight="1" x14ac:dyDescent="0.25">
      <c r="A886" s="2380"/>
      <c r="B886" s="2369"/>
      <c r="C886" s="970" t="s">
        <v>772</v>
      </c>
      <c r="D886" s="970">
        <v>4</v>
      </c>
      <c r="E886" s="968"/>
      <c r="F886" s="951">
        <f t="shared" si="39"/>
        <v>0</v>
      </c>
      <c r="G886" s="968"/>
      <c r="H886" s="971" t="s">
        <v>483</v>
      </c>
      <c r="I886" s="968"/>
      <c r="J886" s="968"/>
      <c r="K886" s="54"/>
      <c r="L886" s="969">
        <v>12</v>
      </c>
      <c r="M886" s="969">
        <v>1</v>
      </c>
      <c r="N886" s="969">
        <v>3</v>
      </c>
      <c r="O886" s="969">
        <v>9</v>
      </c>
      <c r="P886" s="969">
        <v>2</v>
      </c>
      <c r="Q886" s="969">
        <v>1</v>
      </c>
    </row>
    <row r="887" spans="1:17" s="4" customFormat="1" ht="15.75" customHeight="1" x14ac:dyDescent="0.25">
      <c r="A887" s="2380"/>
      <c r="B887" s="2369"/>
      <c r="C887" s="970" t="s">
        <v>773</v>
      </c>
      <c r="D887" s="970">
        <v>1</v>
      </c>
      <c r="E887" s="968"/>
      <c r="F887" s="951">
        <f t="shared" si="39"/>
        <v>0</v>
      </c>
      <c r="G887" s="968"/>
      <c r="H887" s="971" t="s">
        <v>483</v>
      </c>
      <c r="I887" s="968"/>
      <c r="J887" s="968"/>
      <c r="K887" s="54"/>
      <c r="L887" s="969">
        <v>12</v>
      </c>
      <c r="M887" s="969">
        <v>1</v>
      </c>
      <c r="N887" s="969">
        <v>3</v>
      </c>
      <c r="O887" s="969">
        <v>9</v>
      </c>
      <c r="P887" s="969">
        <v>2</v>
      </c>
      <c r="Q887" s="969">
        <v>1</v>
      </c>
    </row>
    <row r="888" spans="1:17" s="4" customFormat="1" ht="15.75" customHeight="1" x14ac:dyDescent="0.25">
      <c r="A888" s="2380"/>
      <c r="B888" s="2369"/>
      <c r="C888" s="970" t="s">
        <v>774</v>
      </c>
      <c r="D888" s="970">
        <v>1</v>
      </c>
      <c r="E888" s="968"/>
      <c r="F888" s="951">
        <f t="shared" si="39"/>
        <v>0</v>
      </c>
      <c r="G888" s="968"/>
      <c r="H888" s="971" t="s">
        <v>483</v>
      </c>
      <c r="I888" s="968"/>
      <c r="J888" s="968"/>
      <c r="K888" s="54"/>
      <c r="L888" s="969">
        <v>12</v>
      </c>
      <c r="M888" s="969">
        <v>1</v>
      </c>
      <c r="N888" s="969">
        <v>3</v>
      </c>
      <c r="O888" s="969">
        <v>9</v>
      </c>
      <c r="P888" s="969">
        <v>2</v>
      </c>
      <c r="Q888" s="969">
        <v>1</v>
      </c>
    </row>
    <row r="889" spans="1:17" s="4" customFormat="1" ht="15.75" customHeight="1" x14ac:dyDescent="0.25">
      <c r="A889" s="2380"/>
      <c r="B889" s="2369"/>
      <c r="C889" s="970" t="s">
        <v>775</v>
      </c>
      <c r="D889" s="970">
        <v>4</v>
      </c>
      <c r="E889" s="968"/>
      <c r="F889" s="951">
        <f t="shared" si="39"/>
        <v>0</v>
      </c>
      <c r="G889" s="968"/>
      <c r="H889" s="971" t="s">
        <v>483</v>
      </c>
      <c r="I889" s="968"/>
      <c r="J889" s="968"/>
      <c r="K889" s="54"/>
      <c r="L889" s="969">
        <v>12</v>
      </c>
      <c r="M889" s="969">
        <v>1</v>
      </c>
      <c r="N889" s="969">
        <v>3</v>
      </c>
      <c r="O889" s="969">
        <v>9</v>
      </c>
      <c r="P889" s="969">
        <v>2</v>
      </c>
      <c r="Q889" s="969">
        <v>1</v>
      </c>
    </row>
    <row r="890" spans="1:17" s="4" customFormat="1" ht="15.75" customHeight="1" x14ac:dyDescent="0.25">
      <c r="A890" s="2380"/>
      <c r="B890" s="2369"/>
      <c r="C890" s="970" t="s">
        <v>776</v>
      </c>
      <c r="D890" s="970">
        <v>1</v>
      </c>
      <c r="E890" s="968"/>
      <c r="F890" s="951">
        <f t="shared" si="39"/>
        <v>0</v>
      </c>
      <c r="G890" s="968"/>
      <c r="H890" s="971" t="s">
        <v>483</v>
      </c>
      <c r="I890" s="968"/>
      <c r="J890" s="968"/>
      <c r="K890" s="54"/>
      <c r="L890" s="969">
        <v>12</v>
      </c>
      <c r="M890" s="969">
        <v>1</v>
      </c>
      <c r="N890" s="969">
        <v>3</v>
      </c>
      <c r="O890" s="969">
        <v>9</v>
      </c>
      <c r="P890" s="969">
        <v>2</v>
      </c>
      <c r="Q890" s="969">
        <v>1</v>
      </c>
    </row>
    <row r="891" spans="1:17" s="4" customFormat="1" ht="15.75" customHeight="1" x14ac:dyDescent="0.25">
      <c r="A891" s="2380"/>
      <c r="B891" s="2369"/>
      <c r="C891" s="970" t="s">
        <v>777</v>
      </c>
      <c r="D891" s="970">
        <v>2</v>
      </c>
      <c r="E891" s="968"/>
      <c r="F891" s="951">
        <f t="shared" si="39"/>
        <v>0</v>
      </c>
      <c r="G891" s="968"/>
      <c r="H891" s="971" t="s">
        <v>483</v>
      </c>
      <c r="I891" s="968"/>
      <c r="J891" s="968"/>
      <c r="K891" s="54"/>
      <c r="L891" s="969">
        <v>12</v>
      </c>
      <c r="M891" s="969">
        <v>1</v>
      </c>
      <c r="N891" s="969">
        <v>3</v>
      </c>
      <c r="O891" s="969">
        <v>9</v>
      </c>
      <c r="P891" s="969">
        <v>2</v>
      </c>
      <c r="Q891" s="969">
        <v>1</v>
      </c>
    </row>
    <row r="892" spans="1:17" s="4" customFormat="1" ht="15.75" customHeight="1" x14ac:dyDescent="0.25">
      <c r="A892" s="2380"/>
      <c r="B892" s="2369"/>
      <c r="C892" s="970" t="s">
        <v>778</v>
      </c>
      <c r="D892" s="970">
        <v>4</v>
      </c>
      <c r="E892" s="968"/>
      <c r="F892" s="951">
        <f t="shared" si="39"/>
        <v>0</v>
      </c>
      <c r="G892" s="968"/>
      <c r="H892" s="971" t="s">
        <v>483</v>
      </c>
      <c r="I892" s="968"/>
      <c r="J892" s="968"/>
      <c r="K892" s="54"/>
      <c r="L892" s="969">
        <v>12</v>
      </c>
      <c r="M892" s="969">
        <v>1</v>
      </c>
      <c r="N892" s="969">
        <v>3</v>
      </c>
      <c r="O892" s="969">
        <v>9</v>
      </c>
      <c r="P892" s="969">
        <v>2</v>
      </c>
      <c r="Q892" s="969">
        <v>1</v>
      </c>
    </row>
    <row r="893" spans="1:17" s="4" customFormat="1" ht="15.75" customHeight="1" x14ac:dyDescent="0.25">
      <c r="A893" s="2380"/>
      <c r="B893" s="2369"/>
      <c r="C893" s="970" t="s">
        <v>779</v>
      </c>
      <c r="D893" s="970">
        <v>2</v>
      </c>
      <c r="E893" s="968"/>
      <c r="F893" s="951">
        <f t="shared" si="39"/>
        <v>0</v>
      </c>
      <c r="G893" s="968"/>
      <c r="H893" s="971" t="s">
        <v>483</v>
      </c>
      <c r="I893" s="968"/>
      <c r="J893" s="968"/>
      <c r="K893" s="54"/>
      <c r="L893" s="969">
        <v>12</v>
      </c>
      <c r="M893" s="969">
        <v>1</v>
      </c>
      <c r="N893" s="969">
        <v>3</v>
      </c>
      <c r="O893" s="969">
        <v>9</v>
      </c>
      <c r="P893" s="969">
        <v>2</v>
      </c>
      <c r="Q893" s="969">
        <v>1</v>
      </c>
    </row>
    <row r="894" spans="1:17" s="4" customFormat="1" ht="18" customHeight="1" x14ac:dyDescent="0.25">
      <c r="A894" s="2380"/>
      <c r="B894" s="2369"/>
      <c r="C894" s="970" t="s">
        <v>776</v>
      </c>
      <c r="D894" s="970">
        <v>3</v>
      </c>
      <c r="E894" s="968"/>
      <c r="F894" s="951">
        <f t="shared" si="39"/>
        <v>0</v>
      </c>
      <c r="G894" s="968"/>
      <c r="H894" s="971" t="s">
        <v>483</v>
      </c>
      <c r="I894" s="968"/>
      <c r="J894" s="968"/>
      <c r="K894" s="54"/>
      <c r="L894" s="969">
        <v>12</v>
      </c>
      <c r="M894" s="969">
        <v>1</v>
      </c>
      <c r="N894" s="969">
        <v>3</v>
      </c>
      <c r="O894" s="969">
        <v>9</v>
      </c>
      <c r="P894" s="969">
        <v>2</v>
      </c>
      <c r="Q894" s="969">
        <v>1</v>
      </c>
    </row>
    <row r="895" spans="1:17" s="4" customFormat="1" ht="33" customHeight="1" x14ac:dyDescent="0.25">
      <c r="A895" s="2380"/>
      <c r="B895" s="2369"/>
      <c r="C895" s="970" t="s">
        <v>780</v>
      </c>
      <c r="D895" s="970">
        <v>1</v>
      </c>
      <c r="E895" s="968"/>
      <c r="F895" s="951">
        <f t="shared" si="39"/>
        <v>0</v>
      </c>
      <c r="G895" s="968"/>
      <c r="H895" s="971" t="s">
        <v>483</v>
      </c>
      <c r="I895" s="968"/>
      <c r="J895" s="968"/>
      <c r="K895" s="54"/>
      <c r="L895" s="969">
        <v>12</v>
      </c>
      <c r="M895" s="969">
        <v>1</v>
      </c>
      <c r="N895" s="969">
        <v>3</v>
      </c>
      <c r="O895" s="969">
        <v>9</v>
      </c>
      <c r="P895" s="969">
        <v>2</v>
      </c>
      <c r="Q895" s="969">
        <v>1</v>
      </c>
    </row>
    <row r="896" spans="1:17" s="4" customFormat="1" ht="18" customHeight="1" x14ac:dyDescent="0.25">
      <c r="A896" s="2380"/>
      <c r="B896" s="2369"/>
      <c r="C896" s="970" t="s">
        <v>781</v>
      </c>
      <c r="D896" s="970">
        <v>100</v>
      </c>
      <c r="E896" s="968"/>
      <c r="F896" s="951">
        <f t="shared" si="39"/>
        <v>0</v>
      </c>
      <c r="G896" s="968"/>
      <c r="H896" s="971" t="s">
        <v>483</v>
      </c>
      <c r="I896" s="968"/>
      <c r="J896" s="968"/>
      <c r="K896" s="54"/>
      <c r="L896" s="969">
        <v>12</v>
      </c>
      <c r="M896" s="969">
        <v>1</v>
      </c>
      <c r="N896" s="969">
        <v>3</v>
      </c>
      <c r="O896" s="969">
        <v>9</v>
      </c>
      <c r="P896" s="969">
        <v>2</v>
      </c>
      <c r="Q896" s="969">
        <v>1</v>
      </c>
    </row>
    <row r="897" spans="1:17" s="4" customFormat="1" ht="18" customHeight="1" x14ac:dyDescent="0.25">
      <c r="A897" s="2380"/>
      <c r="B897" s="2369"/>
      <c r="C897" s="972" t="s">
        <v>782</v>
      </c>
      <c r="D897" s="973">
        <v>2</v>
      </c>
      <c r="E897" s="968"/>
      <c r="F897" s="951">
        <f t="shared" si="39"/>
        <v>0</v>
      </c>
      <c r="G897" s="968"/>
      <c r="H897" s="971" t="s">
        <v>483</v>
      </c>
      <c r="I897" s="968"/>
      <c r="J897" s="968"/>
      <c r="K897" s="54"/>
      <c r="L897" s="969">
        <v>12</v>
      </c>
      <c r="M897" s="969">
        <v>1</v>
      </c>
      <c r="N897" s="969">
        <v>3</v>
      </c>
      <c r="O897" s="969">
        <v>9</v>
      </c>
      <c r="P897" s="969">
        <v>2</v>
      </c>
      <c r="Q897" s="969">
        <v>1</v>
      </c>
    </row>
    <row r="898" spans="1:17" s="4" customFormat="1" ht="18" customHeight="1" x14ac:dyDescent="0.25">
      <c r="A898" s="2380"/>
      <c r="B898" s="2382"/>
      <c r="C898" s="974" t="s">
        <v>783</v>
      </c>
      <c r="D898" s="975">
        <v>4</v>
      </c>
      <c r="E898" s="976"/>
      <c r="F898" s="951">
        <f t="shared" si="39"/>
        <v>0</v>
      </c>
      <c r="G898" s="968"/>
      <c r="H898" s="971" t="s">
        <v>483</v>
      </c>
      <c r="I898" s="968"/>
      <c r="J898" s="968"/>
      <c r="K898" s="54"/>
      <c r="L898" s="969">
        <v>12</v>
      </c>
      <c r="M898" s="969">
        <v>1</v>
      </c>
      <c r="N898" s="969">
        <v>3</v>
      </c>
      <c r="O898" s="969">
        <v>9</v>
      </c>
      <c r="P898" s="969">
        <v>2</v>
      </c>
      <c r="Q898" s="969">
        <v>1</v>
      </c>
    </row>
    <row r="899" spans="1:17" s="4" customFormat="1" ht="18" customHeight="1" x14ac:dyDescent="0.25">
      <c r="A899" s="2380"/>
      <c r="B899" s="2382"/>
      <c r="C899" s="974" t="s">
        <v>784</v>
      </c>
      <c r="D899" s="975">
        <v>5</v>
      </c>
      <c r="E899" s="976"/>
      <c r="F899" s="951">
        <f t="shared" si="39"/>
        <v>0</v>
      </c>
      <c r="G899" s="968"/>
      <c r="H899" s="971" t="s">
        <v>483</v>
      </c>
      <c r="I899" s="968"/>
      <c r="J899" s="968"/>
      <c r="K899" s="54"/>
      <c r="L899" s="969">
        <v>12</v>
      </c>
      <c r="M899" s="969">
        <v>1</v>
      </c>
      <c r="N899" s="969">
        <v>3</v>
      </c>
      <c r="O899" s="969">
        <v>9</v>
      </c>
      <c r="P899" s="969">
        <v>2</v>
      </c>
      <c r="Q899" s="969">
        <v>1</v>
      </c>
    </row>
    <row r="900" spans="1:17" s="4" customFormat="1" ht="18" customHeight="1" x14ac:dyDescent="0.25">
      <c r="A900" s="2380"/>
      <c r="B900" s="2382"/>
      <c r="C900" s="974" t="s">
        <v>785</v>
      </c>
      <c r="D900" s="970">
        <v>12</v>
      </c>
      <c r="E900" s="976"/>
      <c r="F900" s="951">
        <f t="shared" si="39"/>
        <v>0</v>
      </c>
      <c r="G900" s="968"/>
      <c r="H900" s="971" t="s">
        <v>483</v>
      </c>
      <c r="I900" s="968"/>
      <c r="J900" s="968"/>
      <c r="K900" s="54"/>
      <c r="L900" s="969">
        <v>12</v>
      </c>
      <c r="M900" s="969">
        <v>1</v>
      </c>
      <c r="N900" s="969">
        <v>3</v>
      </c>
      <c r="O900" s="969">
        <v>9</v>
      </c>
      <c r="P900" s="969">
        <v>2</v>
      </c>
      <c r="Q900" s="969">
        <v>1</v>
      </c>
    </row>
    <row r="901" spans="1:17" s="4" customFormat="1" ht="18" customHeight="1" x14ac:dyDescent="0.25">
      <c r="A901" s="2380"/>
      <c r="B901" s="2382"/>
      <c r="C901" s="974" t="s">
        <v>786</v>
      </c>
      <c r="D901" s="970">
        <v>24</v>
      </c>
      <c r="E901" s="976"/>
      <c r="F901" s="951">
        <f t="shared" si="39"/>
        <v>0</v>
      </c>
      <c r="G901" s="968"/>
      <c r="H901" s="971" t="s">
        <v>483</v>
      </c>
      <c r="I901" s="968"/>
      <c r="J901" s="968"/>
      <c r="K901" s="54"/>
      <c r="L901" s="969">
        <v>12</v>
      </c>
      <c r="M901" s="969">
        <v>1</v>
      </c>
      <c r="N901" s="969">
        <v>3</v>
      </c>
      <c r="O901" s="969">
        <v>9</v>
      </c>
      <c r="P901" s="969">
        <v>2</v>
      </c>
      <c r="Q901" s="969">
        <v>1</v>
      </c>
    </row>
    <row r="902" spans="1:17" s="4" customFormat="1" ht="18" customHeight="1" x14ac:dyDescent="0.25">
      <c r="A902" s="2380"/>
      <c r="B902" s="2382"/>
      <c r="C902" s="974" t="s">
        <v>787</v>
      </c>
      <c r="D902" s="970">
        <v>280</v>
      </c>
      <c r="E902" s="976"/>
      <c r="F902" s="951">
        <f t="shared" si="39"/>
        <v>0</v>
      </c>
      <c r="G902" s="968"/>
      <c r="H902" s="971" t="s">
        <v>483</v>
      </c>
      <c r="I902" s="968"/>
      <c r="J902" s="968"/>
      <c r="K902" s="54"/>
      <c r="L902" s="969">
        <v>12</v>
      </c>
      <c r="M902" s="969">
        <v>1</v>
      </c>
      <c r="N902" s="969">
        <v>3</v>
      </c>
      <c r="O902" s="969">
        <v>9</v>
      </c>
      <c r="P902" s="969">
        <v>2</v>
      </c>
      <c r="Q902" s="969">
        <v>1</v>
      </c>
    </row>
    <row r="903" spans="1:17" s="4" customFormat="1" ht="18" customHeight="1" thickBot="1" x14ac:dyDescent="0.3">
      <c r="A903" s="2380"/>
      <c r="B903" s="2382"/>
      <c r="C903" s="977" t="s">
        <v>788</v>
      </c>
      <c r="D903" s="978">
        <v>2</v>
      </c>
      <c r="E903" s="976"/>
      <c r="F903" s="951">
        <f t="shared" si="39"/>
        <v>0</v>
      </c>
      <c r="G903" s="968"/>
      <c r="H903" s="971" t="s">
        <v>483</v>
      </c>
      <c r="I903" s="968"/>
      <c r="J903" s="968"/>
      <c r="K903" s="54"/>
      <c r="L903" s="969">
        <v>12</v>
      </c>
      <c r="M903" s="969">
        <v>1</v>
      </c>
      <c r="N903" s="969">
        <v>3</v>
      </c>
      <c r="O903" s="969">
        <v>9</v>
      </c>
      <c r="P903" s="969">
        <v>2</v>
      </c>
      <c r="Q903" s="969">
        <v>1</v>
      </c>
    </row>
    <row r="904" spans="1:17" s="4" customFormat="1" ht="18" customHeight="1" thickBot="1" x14ac:dyDescent="0.3">
      <c r="A904" s="2380"/>
      <c r="B904" s="2382"/>
      <c r="C904" s="979" t="s">
        <v>789</v>
      </c>
      <c r="D904" s="978">
        <v>5</v>
      </c>
      <c r="E904" s="976"/>
      <c r="F904" s="951">
        <f t="shared" si="39"/>
        <v>0</v>
      </c>
      <c r="G904" s="968"/>
      <c r="H904" s="971" t="s">
        <v>483</v>
      </c>
      <c r="I904" s="968"/>
      <c r="J904" s="968"/>
      <c r="K904" s="54"/>
      <c r="L904" s="969">
        <v>12</v>
      </c>
      <c r="M904" s="969">
        <v>1</v>
      </c>
      <c r="N904" s="969">
        <v>3</v>
      </c>
      <c r="O904" s="969">
        <v>9</v>
      </c>
      <c r="P904" s="969">
        <v>2</v>
      </c>
      <c r="Q904" s="969">
        <v>1</v>
      </c>
    </row>
    <row r="905" spans="1:17" s="4" customFormat="1" ht="18" customHeight="1" thickBot="1" x14ac:dyDescent="0.3">
      <c r="A905" s="2380"/>
      <c r="B905" s="2382"/>
      <c r="C905" s="979" t="s">
        <v>790</v>
      </c>
      <c r="D905" s="980">
        <v>20</v>
      </c>
      <c r="E905" s="976"/>
      <c r="F905" s="951">
        <f t="shared" si="39"/>
        <v>0</v>
      </c>
      <c r="G905" s="968"/>
      <c r="H905" s="971" t="s">
        <v>483</v>
      </c>
      <c r="I905" s="968"/>
      <c r="J905" s="968"/>
      <c r="K905" s="54"/>
      <c r="L905" s="969">
        <v>12</v>
      </c>
      <c r="M905" s="969">
        <v>1</v>
      </c>
      <c r="N905" s="969">
        <v>3</v>
      </c>
      <c r="O905" s="969">
        <v>9</v>
      </c>
      <c r="P905" s="969">
        <v>2</v>
      </c>
      <c r="Q905" s="969">
        <v>1</v>
      </c>
    </row>
    <row r="906" spans="1:17" s="4" customFormat="1" ht="18" customHeight="1" thickBot="1" x14ac:dyDescent="0.3">
      <c r="A906" s="2380"/>
      <c r="B906" s="2382"/>
      <c r="C906" s="979" t="s">
        <v>791</v>
      </c>
      <c r="D906" s="980">
        <v>10</v>
      </c>
      <c r="E906" s="976"/>
      <c r="F906" s="951">
        <f t="shared" si="39"/>
        <v>0</v>
      </c>
      <c r="G906" s="968"/>
      <c r="H906" s="971" t="s">
        <v>483</v>
      </c>
      <c r="I906" s="968"/>
      <c r="J906" s="968"/>
      <c r="K906" s="54"/>
      <c r="L906" s="969">
        <v>12</v>
      </c>
      <c r="M906" s="969">
        <v>1</v>
      </c>
      <c r="N906" s="969">
        <v>3</v>
      </c>
      <c r="O906" s="969">
        <v>9</v>
      </c>
      <c r="P906" s="969">
        <v>2</v>
      </c>
      <c r="Q906" s="969">
        <v>1</v>
      </c>
    </row>
    <row r="907" spans="1:17" s="4" customFormat="1" ht="18" customHeight="1" thickBot="1" x14ac:dyDescent="0.3">
      <c r="A907" s="2380"/>
      <c r="B907" s="2382"/>
      <c r="C907" s="979" t="s">
        <v>792</v>
      </c>
      <c r="D907" s="980">
        <v>10</v>
      </c>
      <c r="E907" s="976"/>
      <c r="F907" s="951">
        <f t="shared" si="39"/>
        <v>0</v>
      </c>
      <c r="G907" s="968"/>
      <c r="H907" s="971" t="s">
        <v>483</v>
      </c>
      <c r="I907" s="968"/>
      <c r="J907" s="968"/>
      <c r="K907" s="54"/>
      <c r="L907" s="969">
        <v>12</v>
      </c>
      <c r="M907" s="969">
        <v>1</v>
      </c>
      <c r="N907" s="969">
        <v>3</v>
      </c>
      <c r="O907" s="969">
        <v>9</v>
      </c>
      <c r="P907" s="969">
        <v>2</v>
      </c>
      <c r="Q907" s="969">
        <v>1</v>
      </c>
    </row>
    <row r="908" spans="1:17" s="4" customFormat="1" ht="18" customHeight="1" thickBot="1" x14ac:dyDescent="0.3">
      <c r="A908" s="2380"/>
      <c r="B908" s="2382"/>
      <c r="C908" s="979" t="s">
        <v>793</v>
      </c>
      <c r="D908" s="978">
        <v>10</v>
      </c>
      <c r="E908" s="976"/>
      <c r="F908" s="951">
        <f t="shared" si="39"/>
        <v>0</v>
      </c>
      <c r="G908" s="968"/>
      <c r="H908" s="971" t="s">
        <v>483</v>
      </c>
      <c r="I908" s="968"/>
      <c r="J908" s="968"/>
      <c r="K908" s="54"/>
      <c r="L908" s="969">
        <v>12</v>
      </c>
      <c r="M908" s="969">
        <v>1</v>
      </c>
      <c r="N908" s="969">
        <v>3</v>
      </c>
      <c r="O908" s="969">
        <v>9</v>
      </c>
      <c r="P908" s="969">
        <v>2</v>
      </c>
      <c r="Q908" s="969">
        <v>1</v>
      </c>
    </row>
    <row r="909" spans="1:17" s="4" customFormat="1" ht="18" customHeight="1" thickBot="1" x14ac:dyDescent="0.3">
      <c r="A909" s="2380"/>
      <c r="B909" s="2382"/>
      <c r="C909" s="979" t="s">
        <v>794</v>
      </c>
      <c r="D909" s="978">
        <v>2</v>
      </c>
      <c r="E909" s="976"/>
      <c r="F909" s="951">
        <f t="shared" si="39"/>
        <v>0</v>
      </c>
      <c r="G909" s="968"/>
      <c r="H909" s="971" t="s">
        <v>483</v>
      </c>
      <c r="I909" s="968"/>
      <c r="J909" s="968"/>
      <c r="K909" s="54"/>
      <c r="L909" s="969">
        <v>12</v>
      </c>
      <c r="M909" s="969">
        <v>1</v>
      </c>
      <c r="N909" s="969">
        <v>3</v>
      </c>
      <c r="O909" s="969">
        <v>9</v>
      </c>
      <c r="P909" s="969">
        <v>2</v>
      </c>
      <c r="Q909" s="969">
        <v>1</v>
      </c>
    </row>
    <row r="910" spans="1:17" s="4" customFormat="1" ht="18" customHeight="1" x14ac:dyDescent="0.25">
      <c r="A910" s="2380"/>
      <c r="B910" s="2382"/>
      <c r="C910" s="981" t="s">
        <v>795</v>
      </c>
      <c r="D910" s="982">
        <v>2</v>
      </c>
      <c r="E910" s="976"/>
      <c r="F910" s="951">
        <f t="shared" si="39"/>
        <v>0</v>
      </c>
      <c r="G910" s="968"/>
      <c r="H910" s="971" t="s">
        <v>483</v>
      </c>
      <c r="I910" s="968"/>
      <c r="J910" s="968"/>
      <c r="K910" s="54"/>
      <c r="L910" s="969">
        <v>12</v>
      </c>
      <c r="M910" s="969">
        <v>1</v>
      </c>
      <c r="N910" s="969">
        <v>3</v>
      </c>
      <c r="O910" s="969">
        <v>9</v>
      </c>
      <c r="P910" s="969">
        <v>2</v>
      </c>
      <c r="Q910" s="969">
        <v>1</v>
      </c>
    </row>
    <row r="911" spans="1:17" s="4" customFormat="1" ht="18" customHeight="1" x14ac:dyDescent="0.25">
      <c r="A911" s="2380"/>
      <c r="B911" s="2382"/>
      <c r="C911" s="974" t="s">
        <v>796</v>
      </c>
      <c r="D911" s="983">
        <v>2</v>
      </c>
      <c r="E911" s="976"/>
      <c r="F911" s="951">
        <f t="shared" si="39"/>
        <v>0</v>
      </c>
      <c r="G911" s="968"/>
      <c r="H911" s="971" t="s">
        <v>483</v>
      </c>
      <c r="I911" s="968"/>
      <c r="J911" s="968"/>
      <c r="K911" s="54"/>
      <c r="L911" s="969">
        <v>12</v>
      </c>
      <c r="M911" s="969">
        <v>1</v>
      </c>
      <c r="N911" s="969">
        <v>3</v>
      </c>
      <c r="O911" s="969">
        <v>9</v>
      </c>
      <c r="P911" s="969">
        <v>2</v>
      </c>
      <c r="Q911" s="969">
        <v>1</v>
      </c>
    </row>
    <row r="912" spans="1:17" s="4" customFormat="1" ht="18" customHeight="1" x14ac:dyDescent="0.25">
      <c r="A912" s="2380"/>
      <c r="B912" s="2382"/>
      <c r="C912" s="974" t="s">
        <v>797</v>
      </c>
      <c r="D912" s="975">
        <v>10</v>
      </c>
      <c r="E912" s="976"/>
      <c r="F912" s="951">
        <f t="shared" si="39"/>
        <v>0</v>
      </c>
      <c r="G912" s="968"/>
      <c r="H912" s="971" t="s">
        <v>483</v>
      </c>
      <c r="I912" s="968"/>
      <c r="J912" s="968"/>
      <c r="K912" s="54"/>
      <c r="L912" s="969">
        <v>12</v>
      </c>
      <c r="M912" s="969">
        <v>1</v>
      </c>
      <c r="N912" s="969">
        <v>3</v>
      </c>
      <c r="O912" s="969">
        <v>9</v>
      </c>
      <c r="P912" s="969">
        <v>2</v>
      </c>
      <c r="Q912" s="969">
        <v>1</v>
      </c>
    </row>
    <row r="913" spans="1:17" s="4" customFormat="1" ht="17.25" customHeight="1" x14ac:dyDescent="0.25">
      <c r="A913" s="2380"/>
      <c r="B913" s="2382"/>
      <c r="C913" s="974" t="s">
        <v>798</v>
      </c>
      <c r="D913" s="975">
        <v>2</v>
      </c>
      <c r="E913" s="984"/>
      <c r="F913" s="951">
        <f t="shared" si="39"/>
        <v>0</v>
      </c>
      <c r="G913" s="968"/>
      <c r="H913" s="971" t="s">
        <v>483</v>
      </c>
      <c r="I913" s="968"/>
      <c r="J913" s="968"/>
      <c r="K913" s="54"/>
      <c r="L913" s="969">
        <v>12</v>
      </c>
      <c r="M913" s="969">
        <v>1</v>
      </c>
      <c r="N913" s="969">
        <v>3</v>
      </c>
      <c r="O913" s="969">
        <v>9</v>
      </c>
      <c r="P913" s="969">
        <v>2</v>
      </c>
      <c r="Q913" s="969">
        <v>1</v>
      </c>
    </row>
    <row r="914" spans="1:17" s="4" customFormat="1" ht="18" customHeight="1" x14ac:dyDescent="0.25">
      <c r="A914" s="2380"/>
      <c r="B914" s="2382"/>
      <c r="C914" s="974" t="s">
        <v>799</v>
      </c>
      <c r="D914" s="975">
        <v>100</v>
      </c>
      <c r="E914" s="984"/>
      <c r="F914" s="951">
        <f t="shared" si="39"/>
        <v>0</v>
      </c>
      <c r="G914" s="968"/>
      <c r="H914" s="971" t="s">
        <v>483</v>
      </c>
      <c r="I914" s="968"/>
      <c r="J914" s="968"/>
      <c r="K914" s="54"/>
      <c r="L914" s="969">
        <v>12</v>
      </c>
      <c r="M914" s="969">
        <v>1</v>
      </c>
      <c r="N914" s="969">
        <v>3</v>
      </c>
      <c r="O914" s="969">
        <v>9</v>
      </c>
      <c r="P914" s="969">
        <v>2</v>
      </c>
      <c r="Q914" s="969">
        <v>1</v>
      </c>
    </row>
    <row r="915" spans="1:17" s="4" customFormat="1" ht="18" customHeight="1" x14ac:dyDescent="0.25">
      <c r="A915" s="2380"/>
      <c r="B915" s="2382"/>
      <c r="C915" s="974" t="s">
        <v>800</v>
      </c>
      <c r="D915" s="983">
        <v>20</v>
      </c>
      <c r="E915" s="984"/>
      <c r="F915" s="951">
        <f t="shared" si="39"/>
        <v>0</v>
      </c>
      <c r="G915" s="968"/>
      <c r="H915" s="971" t="s">
        <v>483</v>
      </c>
      <c r="I915" s="968"/>
      <c r="J915" s="968"/>
      <c r="K915" s="54"/>
      <c r="L915" s="969">
        <v>12</v>
      </c>
      <c r="M915" s="969">
        <v>1</v>
      </c>
      <c r="N915" s="969">
        <v>3</v>
      </c>
      <c r="O915" s="969">
        <v>9</v>
      </c>
      <c r="P915" s="969">
        <v>2</v>
      </c>
      <c r="Q915" s="969">
        <v>1</v>
      </c>
    </row>
    <row r="916" spans="1:17" s="4" customFormat="1" ht="16.5" customHeight="1" x14ac:dyDescent="0.25">
      <c r="A916" s="2380"/>
      <c r="B916" s="2369"/>
      <c r="C916" s="970" t="s">
        <v>801</v>
      </c>
      <c r="D916" s="970">
        <v>1</v>
      </c>
      <c r="E916" s="985"/>
      <c r="F916" s="951">
        <f t="shared" si="39"/>
        <v>0</v>
      </c>
      <c r="G916" s="968"/>
      <c r="H916" s="971" t="s">
        <v>483</v>
      </c>
      <c r="I916" s="968"/>
      <c r="J916" s="968"/>
      <c r="K916" s="54"/>
      <c r="L916" s="969">
        <v>12</v>
      </c>
      <c r="M916" s="969">
        <v>1</v>
      </c>
      <c r="N916" s="969">
        <v>3</v>
      </c>
      <c r="O916" s="969">
        <v>9</v>
      </c>
      <c r="P916" s="969">
        <v>2</v>
      </c>
      <c r="Q916" s="969">
        <v>1</v>
      </c>
    </row>
    <row r="917" spans="1:17" s="4" customFormat="1" ht="25.5" customHeight="1" x14ac:dyDescent="0.25">
      <c r="A917" s="2381"/>
      <c r="B917" s="2369"/>
      <c r="C917" s="970" t="s">
        <v>802</v>
      </c>
      <c r="D917" s="970">
        <v>2</v>
      </c>
      <c r="E917" s="985"/>
      <c r="F917" s="951">
        <f t="shared" si="39"/>
        <v>0</v>
      </c>
      <c r="G917" s="968"/>
      <c r="H917" s="971" t="s">
        <v>483</v>
      </c>
      <c r="I917" s="968"/>
      <c r="J917" s="968"/>
      <c r="K917" s="54"/>
      <c r="L917" s="969">
        <v>12</v>
      </c>
      <c r="M917" s="969">
        <v>1</v>
      </c>
      <c r="N917" s="969">
        <v>3</v>
      </c>
      <c r="O917" s="969">
        <v>9</v>
      </c>
      <c r="P917" s="969">
        <v>2</v>
      </c>
      <c r="Q917" s="969">
        <v>1</v>
      </c>
    </row>
    <row r="918" spans="1:17" s="4" customFormat="1" ht="19.5" customHeight="1" x14ac:dyDescent="0.25">
      <c r="A918" s="2383" t="s">
        <v>803</v>
      </c>
      <c r="B918" s="2385">
        <f>SUM(F918:F920)</f>
        <v>16200</v>
      </c>
      <c r="C918" s="986" t="s">
        <v>804</v>
      </c>
      <c r="D918" s="970">
        <v>8</v>
      </c>
      <c r="E918" s="987">
        <v>1500</v>
      </c>
      <c r="F918" s="951">
        <f t="shared" si="39"/>
        <v>12000</v>
      </c>
      <c r="G918" s="988"/>
      <c r="H918" s="987">
        <v>6000</v>
      </c>
      <c r="I918" s="968"/>
      <c r="J918" s="968"/>
      <c r="K918" s="54"/>
      <c r="L918" s="970">
        <v>12</v>
      </c>
      <c r="M918" s="970">
        <v>1</v>
      </c>
      <c r="N918" s="970">
        <v>2</v>
      </c>
      <c r="O918" s="970">
        <v>8</v>
      </c>
      <c r="P918" s="970">
        <v>7</v>
      </c>
      <c r="Q918" s="970">
        <v>4</v>
      </c>
    </row>
    <row r="919" spans="1:17" s="4" customFormat="1" ht="19.5" customHeight="1" x14ac:dyDescent="0.25">
      <c r="A919" s="2382"/>
      <c r="B919" s="2369"/>
      <c r="C919" s="986" t="s">
        <v>805</v>
      </c>
      <c r="D919" s="970">
        <v>60</v>
      </c>
      <c r="E919" s="987">
        <v>55</v>
      </c>
      <c r="F919" s="951">
        <f>+E919*D919</f>
        <v>3300</v>
      </c>
      <c r="G919" s="988"/>
      <c r="H919" s="987"/>
      <c r="I919" s="968"/>
      <c r="J919" s="968"/>
      <c r="K919" s="54"/>
      <c r="L919" s="970">
        <v>12</v>
      </c>
      <c r="M919" s="970">
        <v>3</v>
      </c>
      <c r="N919" s="970">
        <v>9</v>
      </c>
      <c r="O919" s="970">
        <v>2</v>
      </c>
      <c r="P919" s="970">
        <v>1</v>
      </c>
      <c r="Q919" s="970"/>
    </row>
    <row r="920" spans="1:17" s="4" customFormat="1" ht="19.5" customHeight="1" x14ac:dyDescent="0.25">
      <c r="A920" s="2382"/>
      <c r="B920" s="2369"/>
      <c r="C920" s="986" t="s">
        <v>781</v>
      </c>
      <c r="D920" s="970">
        <v>60</v>
      </c>
      <c r="E920" s="987">
        <v>15</v>
      </c>
      <c r="F920" s="951">
        <f>+E920*D920</f>
        <v>900</v>
      </c>
      <c r="G920" s="988"/>
      <c r="H920" s="987"/>
      <c r="I920" s="968"/>
      <c r="J920" s="968"/>
      <c r="K920" s="54"/>
      <c r="L920" s="970">
        <v>12</v>
      </c>
      <c r="M920" s="970">
        <v>1</v>
      </c>
      <c r="N920" s="970">
        <v>3</v>
      </c>
      <c r="O920" s="970">
        <v>9</v>
      </c>
      <c r="P920" s="970">
        <v>2</v>
      </c>
      <c r="Q920" s="970">
        <v>1</v>
      </c>
    </row>
    <row r="921" spans="1:17" s="4" customFormat="1" ht="33.75" customHeight="1" x14ac:dyDescent="0.25">
      <c r="A921" s="2384"/>
      <c r="B921" s="2370"/>
      <c r="C921" s="986" t="s">
        <v>314</v>
      </c>
      <c r="D921" s="970">
        <v>60</v>
      </c>
      <c r="E921" s="987">
        <v>195</v>
      </c>
      <c r="F921" s="951">
        <f t="shared" si="39"/>
        <v>11700</v>
      </c>
      <c r="G921" s="988"/>
      <c r="H921" s="987">
        <v>11700</v>
      </c>
      <c r="I921" s="968"/>
      <c r="J921" s="968"/>
      <c r="K921" s="54"/>
      <c r="L921" s="970">
        <v>12</v>
      </c>
      <c r="M921" s="970">
        <v>1</v>
      </c>
      <c r="N921" s="970">
        <v>3</v>
      </c>
      <c r="O921" s="970">
        <v>3</v>
      </c>
      <c r="P921" s="970">
        <v>1</v>
      </c>
      <c r="Q921" s="970">
        <v>3</v>
      </c>
    </row>
    <row r="922" spans="1:17" s="4" customFormat="1" ht="40.5" customHeight="1" x14ac:dyDescent="0.25">
      <c r="A922" s="2368" t="s">
        <v>806</v>
      </c>
      <c r="B922" s="2385">
        <f>SUM(F922:F925)</f>
        <v>24550</v>
      </c>
      <c r="C922" s="970" t="s">
        <v>804</v>
      </c>
      <c r="D922" s="970">
        <v>4</v>
      </c>
      <c r="E922" s="987">
        <v>1500</v>
      </c>
      <c r="F922" s="951">
        <f t="shared" si="39"/>
        <v>6000</v>
      </c>
      <c r="G922" s="988"/>
      <c r="H922" s="987">
        <v>6000</v>
      </c>
      <c r="I922" s="968"/>
      <c r="J922" s="968"/>
      <c r="K922" s="54"/>
      <c r="L922" s="970">
        <v>12</v>
      </c>
      <c r="M922" s="970">
        <v>1</v>
      </c>
      <c r="N922" s="970">
        <v>2</v>
      </c>
      <c r="O922" s="970">
        <v>8</v>
      </c>
      <c r="P922" s="970">
        <v>7</v>
      </c>
      <c r="Q922" s="970">
        <v>4</v>
      </c>
    </row>
    <row r="923" spans="1:17" s="4" customFormat="1" ht="40.5" customHeight="1" x14ac:dyDescent="0.25">
      <c r="A923" s="2369"/>
      <c r="B923" s="2369"/>
      <c r="C923" s="970" t="s">
        <v>805</v>
      </c>
      <c r="D923" s="970">
        <v>70</v>
      </c>
      <c r="E923" s="987">
        <v>55</v>
      </c>
      <c r="F923" s="951">
        <f>+E923*D923</f>
        <v>3850</v>
      </c>
      <c r="G923" s="988"/>
      <c r="H923" s="987"/>
      <c r="I923" s="968"/>
      <c r="J923" s="968"/>
      <c r="K923" s="54"/>
      <c r="L923" s="970">
        <v>12</v>
      </c>
      <c r="M923" s="970">
        <v>1</v>
      </c>
      <c r="N923" s="970">
        <v>3</v>
      </c>
      <c r="O923" s="970">
        <v>9</v>
      </c>
      <c r="P923" s="970">
        <v>2</v>
      </c>
      <c r="Q923" s="970">
        <v>1</v>
      </c>
    </row>
    <row r="924" spans="1:17" s="4" customFormat="1" ht="40.5" customHeight="1" x14ac:dyDescent="0.25">
      <c r="A924" s="2369"/>
      <c r="B924" s="2369"/>
      <c r="C924" s="970" t="s">
        <v>781</v>
      </c>
      <c r="D924" s="970">
        <v>70</v>
      </c>
      <c r="E924" s="987">
        <v>15</v>
      </c>
      <c r="F924" s="951">
        <f>+E924*D924</f>
        <v>1050</v>
      </c>
      <c r="G924" s="988"/>
      <c r="H924" s="987"/>
      <c r="I924" s="968"/>
      <c r="J924" s="968"/>
      <c r="K924" s="54"/>
      <c r="L924" s="970">
        <v>12</v>
      </c>
      <c r="M924" s="970">
        <v>1</v>
      </c>
      <c r="N924" s="970">
        <v>3</v>
      </c>
      <c r="O924" s="970">
        <v>9</v>
      </c>
      <c r="P924" s="970">
        <v>2</v>
      </c>
      <c r="Q924" s="970">
        <v>1</v>
      </c>
    </row>
    <row r="925" spans="1:17" s="4" customFormat="1" ht="21.75" customHeight="1" x14ac:dyDescent="0.25">
      <c r="A925" s="2369"/>
      <c r="B925" s="2370"/>
      <c r="C925" s="970" t="s">
        <v>314</v>
      </c>
      <c r="D925" s="970">
        <v>70</v>
      </c>
      <c r="E925" s="987">
        <v>195</v>
      </c>
      <c r="F925" s="951">
        <f t="shared" si="39"/>
        <v>13650</v>
      </c>
      <c r="G925" s="988"/>
      <c r="H925" s="987">
        <v>13650</v>
      </c>
      <c r="I925" s="968"/>
      <c r="J925" s="968"/>
      <c r="K925" s="54"/>
      <c r="L925" s="970">
        <v>12</v>
      </c>
      <c r="M925" s="970">
        <v>1</v>
      </c>
      <c r="N925" s="970">
        <v>3</v>
      </c>
      <c r="O925" s="970">
        <v>3</v>
      </c>
      <c r="P925" s="970">
        <v>1</v>
      </c>
      <c r="Q925" s="970">
        <v>3</v>
      </c>
    </row>
    <row r="926" spans="1:17" s="4" customFormat="1" ht="30" customHeight="1" x14ac:dyDescent="0.25">
      <c r="A926" s="1962" t="s">
        <v>807</v>
      </c>
      <c r="B926" s="2386">
        <f>SUM(F926:F929)</f>
        <v>24550</v>
      </c>
      <c r="C926" s="989" t="s">
        <v>804</v>
      </c>
      <c r="D926" s="970">
        <v>4</v>
      </c>
      <c r="E926" s="987">
        <v>1500</v>
      </c>
      <c r="F926" s="951">
        <f>D926*E926</f>
        <v>6000</v>
      </c>
      <c r="G926" s="988"/>
      <c r="H926" s="987">
        <v>6000</v>
      </c>
      <c r="I926" s="968"/>
      <c r="J926" s="968"/>
      <c r="K926" s="54"/>
      <c r="L926" s="970">
        <v>12</v>
      </c>
      <c r="M926" s="970">
        <v>1</v>
      </c>
      <c r="N926" s="970">
        <v>2</v>
      </c>
      <c r="O926" s="970">
        <v>8</v>
      </c>
      <c r="P926" s="970">
        <v>7</v>
      </c>
      <c r="Q926" s="970">
        <v>4</v>
      </c>
    </row>
    <row r="927" spans="1:17" s="4" customFormat="1" ht="30" customHeight="1" x14ac:dyDescent="0.25">
      <c r="A927" s="1963"/>
      <c r="B927" s="2369"/>
      <c r="C927" s="989" t="s">
        <v>805</v>
      </c>
      <c r="D927" s="970">
        <v>70</v>
      </c>
      <c r="E927" s="987">
        <v>55</v>
      </c>
      <c r="F927" s="951">
        <f>+E927*D927</f>
        <v>3850</v>
      </c>
      <c r="G927" s="988"/>
      <c r="H927" s="987"/>
      <c r="I927" s="968"/>
      <c r="J927" s="968"/>
      <c r="K927" s="54"/>
      <c r="L927" s="970">
        <v>12</v>
      </c>
      <c r="M927" s="970">
        <v>1</v>
      </c>
      <c r="N927" s="970">
        <v>3</v>
      </c>
      <c r="O927" s="970">
        <v>9</v>
      </c>
      <c r="P927" s="970">
        <v>2</v>
      </c>
      <c r="Q927" s="970">
        <v>1</v>
      </c>
    </row>
    <row r="928" spans="1:17" s="4" customFormat="1" ht="30" customHeight="1" x14ac:dyDescent="0.25">
      <c r="A928" s="1963"/>
      <c r="B928" s="2369"/>
      <c r="C928" s="989" t="s">
        <v>781</v>
      </c>
      <c r="D928" s="970">
        <v>70</v>
      </c>
      <c r="E928" s="987">
        <v>15</v>
      </c>
      <c r="F928" s="951">
        <f>+E928*D928</f>
        <v>1050</v>
      </c>
      <c r="G928" s="988"/>
      <c r="H928" s="987"/>
      <c r="I928" s="968"/>
      <c r="J928" s="968"/>
      <c r="K928" s="54"/>
      <c r="L928" s="970">
        <v>12</v>
      </c>
      <c r="M928" s="970">
        <v>1</v>
      </c>
      <c r="N928" s="970">
        <v>3</v>
      </c>
      <c r="O928" s="970">
        <v>9</v>
      </c>
      <c r="P928" s="970">
        <v>2</v>
      </c>
      <c r="Q928" s="970">
        <v>1</v>
      </c>
    </row>
    <row r="929" spans="1:17" s="4" customFormat="1" ht="24.75" customHeight="1" x14ac:dyDescent="0.25">
      <c r="A929" s="1964"/>
      <c r="B929" s="2370"/>
      <c r="C929" s="989" t="s">
        <v>314</v>
      </c>
      <c r="D929" s="970">
        <v>70</v>
      </c>
      <c r="E929" s="987">
        <v>195</v>
      </c>
      <c r="F929" s="951">
        <f t="shared" si="39"/>
        <v>13650</v>
      </c>
      <c r="G929" s="988"/>
      <c r="H929" s="987">
        <v>13650</v>
      </c>
      <c r="I929" s="968"/>
      <c r="J929" s="968"/>
      <c r="K929" s="54"/>
      <c r="L929" s="970">
        <v>12</v>
      </c>
      <c r="M929" s="970">
        <v>1</v>
      </c>
      <c r="N929" s="970">
        <v>3</v>
      </c>
      <c r="O929" s="970">
        <v>3</v>
      </c>
      <c r="P929" s="970">
        <v>1</v>
      </c>
      <c r="Q929" s="970">
        <v>2</v>
      </c>
    </row>
    <row r="930" spans="1:17" s="66" customFormat="1" ht="15.75" customHeight="1" x14ac:dyDescent="0.25">
      <c r="A930" s="2387" t="s">
        <v>808</v>
      </c>
      <c r="B930" s="2389">
        <f>SUM(F930:F933)</f>
        <v>62250</v>
      </c>
      <c r="C930" s="54" t="s">
        <v>804</v>
      </c>
      <c r="D930" s="959">
        <v>15</v>
      </c>
      <c r="E930" s="990">
        <v>1500</v>
      </c>
      <c r="F930" s="951">
        <f>D930*E930</f>
        <v>22500</v>
      </c>
      <c r="G930" s="950"/>
      <c r="H930" s="951">
        <v>90000</v>
      </c>
      <c r="I930" s="951"/>
      <c r="J930" s="951"/>
      <c r="K930" s="54"/>
      <c r="L930" s="950">
        <v>12</v>
      </c>
      <c r="M930" s="54">
        <v>1</v>
      </c>
      <c r="N930" s="54">
        <v>2</v>
      </c>
      <c r="O930" s="54">
        <v>8</v>
      </c>
      <c r="P930" s="54">
        <v>7</v>
      </c>
      <c r="Q930" s="54">
        <v>4</v>
      </c>
    </row>
    <row r="931" spans="1:17" s="66" customFormat="1" ht="15.75" customHeight="1" x14ac:dyDescent="0.25">
      <c r="A931" s="2387"/>
      <c r="B931" s="2389"/>
      <c r="C931" s="54" t="s">
        <v>805</v>
      </c>
      <c r="D931" s="959">
        <v>150</v>
      </c>
      <c r="E931" s="990">
        <v>55</v>
      </c>
      <c r="F931" s="951">
        <f>+E931*D931</f>
        <v>8250</v>
      </c>
      <c r="G931" s="950"/>
      <c r="H931" s="951"/>
      <c r="I931" s="951"/>
      <c r="J931" s="951"/>
      <c r="K931" s="54"/>
      <c r="L931" s="950"/>
      <c r="M931" s="54"/>
      <c r="N931" s="54"/>
      <c r="O931" s="54"/>
      <c r="P931" s="54"/>
      <c r="Q931" s="54"/>
    </row>
    <row r="932" spans="1:17" s="66" customFormat="1" ht="15" customHeight="1" x14ac:dyDescent="0.25">
      <c r="A932" s="2387"/>
      <c r="B932" s="2389"/>
      <c r="C932" s="54" t="s">
        <v>314</v>
      </c>
      <c r="D932" s="950">
        <v>150</v>
      </c>
      <c r="E932" s="990">
        <v>195</v>
      </c>
      <c r="F932" s="951">
        <f t="shared" si="39"/>
        <v>29250</v>
      </c>
      <c r="G932" s="951"/>
      <c r="H932" s="951">
        <v>29500</v>
      </c>
      <c r="I932" s="991"/>
      <c r="J932" s="991"/>
      <c r="K932" s="54"/>
      <c r="L932" s="950">
        <v>12</v>
      </c>
      <c r="M932" s="54">
        <v>1</v>
      </c>
      <c r="N932" s="54">
        <v>3</v>
      </c>
      <c r="O932" s="54">
        <v>3</v>
      </c>
      <c r="P932" s="54">
        <v>1</v>
      </c>
      <c r="Q932" s="54">
        <v>3</v>
      </c>
    </row>
    <row r="933" spans="1:17" s="66" customFormat="1" ht="39" customHeight="1" x14ac:dyDescent="0.25">
      <c r="A933" s="2388"/>
      <c r="B933" s="2389"/>
      <c r="C933" s="54" t="s">
        <v>809</v>
      </c>
      <c r="D933" s="950">
        <v>150</v>
      </c>
      <c r="E933" s="990">
        <v>15</v>
      </c>
      <c r="F933" s="951">
        <f t="shared" si="39"/>
        <v>2250</v>
      </c>
      <c r="G933" s="951"/>
      <c r="H933" s="951">
        <v>14250</v>
      </c>
      <c r="I933" s="991"/>
      <c r="J933" s="991"/>
      <c r="K933" s="54"/>
      <c r="L933" s="950">
        <v>12</v>
      </c>
      <c r="M933" s="54">
        <v>1</v>
      </c>
      <c r="N933" s="54">
        <v>3</v>
      </c>
      <c r="O933" s="54">
        <v>9</v>
      </c>
      <c r="P933" s="54">
        <v>2</v>
      </c>
      <c r="Q933" s="54">
        <v>1</v>
      </c>
    </row>
    <row r="934" spans="1:17" s="66" customFormat="1" ht="15" customHeight="1" x14ac:dyDescent="0.25">
      <c r="A934" s="2414" t="s">
        <v>810</v>
      </c>
      <c r="B934" s="2411">
        <f>SUM(F934:F940)</f>
        <v>506825</v>
      </c>
      <c r="C934" s="54" t="s">
        <v>804</v>
      </c>
      <c r="D934" s="959">
        <v>144</v>
      </c>
      <c r="E934" s="951">
        <v>1500</v>
      </c>
      <c r="F934" s="951">
        <f t="shared" si="39"/>
        <v>216000</v>
      </c>
      <c r="G934" s="951"/>
      <c r="H934" s="951">
        <v>216000</v>
      </c>
      <c r="I934" s="991"/>
      <c r="J934" s="991"/>
      <c r="K934" s="54"/>
      <c r="L934" s="950">
        <v>12</v>
      </c>
      <c r="M934" s="54">
        <v>1</v>
      </c>
      <c r="N934" s="54">
        <v>2</v>
      </c>
      <c r="O934" s="54">
        <v>8</v>
      </c>
      <c r="P934" s="54">
        <v>7</v>
      </c>
      <c r="Q934" s="54">
        <v>4</v>
      </c>
    </row>
    <row r="935" spans="1:17" s="66" customFormat="1" ht="15" customHeight="1" x14ac:dyDescent="0.25">
      <c r="A935" s="2387"/>
      <c r="B935" s="2412"/>
      <c r="C935" s="54" t="s">
        <v>762</v>
      </c>
      <c r="D935" s="950">
        <v>2000</v>
      </c>
      <c r="E935" s="951">
        <v>10</v>
      </c>
      <c r="F935" s="951">
        <f t="shared" si="39"/>
        <v>20000</v>
      </c>
      <c r="G935" s="951"/>
      <c r="H935" s="951">
        <v>200000</v>
      </c>
      <c r="I935" s="991"/>
      <c r="J935" s="991"/>
      <c r="K935" s="54"/>
      <c r="L935" s="950">
        <v>12</v>
      </c>
      <c r="M935" s="54">
        <v>1</v>
      </c>
      <c r="N935" s="54">
        <v>2</v>
      </c>
      <c r="O935" s="54">
        <v>2</v>
      </c>
      <c r="P935" s="54">
        <v>2</v>
      </c>
      <c r="Q935" s="54">
        <v>1</v>
      </c>
    </row>
    <row r="936" spans="1:17" s="66" customFormat="1" ht="15" customHeight="1" x14ac:dyDescent="0.25">
      <c r="A936" s="2387"/>
      <c r="B936" s="2412"/>
      <c r="C936" s="54" t="s">
        <v>314</v>
      </c>
      <c r="D936" s="950">
        <v>35</v>
      </c>
      <c r="E936" s="951">
        <v>195</v>
      </c>
      <c r="F936" s="951">
        <f t="shared" si="39"/>
        <v>6825</v>
      </c>
      <c r="G936" s="951"/>
      <c r="H936" s="951">
        <v>6825</v>
      </c>
      <c r="I936" s="991"/>
      <c r="J936" s="991"/>
      <c r="K936" s="54"/>
      <c r="L936" s="950">
        <v>12</v>
      </c>
      <c r="M936" s="54">
        <v>1</v>
      </c>
      <c r="N936" s="54">
        <v>3</v>
      </c>
      <c r="O936" s="54">
        <v>3</v>
      </c>
      <c r="P936" s="54">
        <v>1</v>
      </c>
      <c r="Q936" s="54">
        <v>3</v>
      </c>
    </row>
    <row r="937" spans="1:17" s="66" customFormat="1" ht="15" customHeight="1" x14ac:dyDescent="0.25">
      <c r="A937" s="2387"/>
      <c r="B937" s="2412"/>
      <c r="C937" s="68" t="s">
        <v>757</v>
      </c>
      <c r="D937" s="959">
        <v>1</v>
      </c>
      <c r="E937" s="960">
        <v>100000</v>
      </c>
      <c r="F937" s="951">
        <f t="shared" si="39"/>
        <v>100000</v>
      </c>
      <c r="G937" s="951"/>
      <c r="H937" s="951">
        <v>100000</v>
      </c>
      <c r="I937" s="991"/>
      <c r="J937" s="991"/>
      <c r="K937" s="54"/>
      <c r="L937" s="950">
        <v>12</v>
      </c>
      <c r="M937" s="54">
        <v>1</v>
      </c>
      <c r="N937" s="54">
        <v>2</v>
      </c>
      <c r="O937" s="54">
        <v>8</v>
      </c>
      <c r="P937" s="54">
        <v>7</v>
      </c>
      <c r="Q937" s="54">
        <v>4</v>
      </c>
    </row>
    <row r="938" spans="1:17" s="66" customFormat="1" ht="15" customHeight="1" x14ac:dyDescent="0.25">
      <c r="A938" s="2387"/>
      <c r="B938" s="2412"/>
      <c r="C938" s="68" t="s">
        <v>758</v>
      </c>
      <c r="D938" s="959">
        <v>1</v>
      </c>
      <c r="E938" s="960">
        <v>50000</v>
      </c>
      <c r="F938" s="951">
        <f t="shared" si="39"/>
        <v>50000</v>
      </c>
      <c r="G938" s="951"/>
      <c r="H938" s="951">
        <v>50000</v>
      </c>
      <c r="I938" s="991"/>
      <c r="J938" s="991"/>
      <c r="K938" s="54"/>
      <c r="L938" s="950">
        <v>12</v>
      </c>
      <c r="M938" s="54">
        <v>1</v>
      </c>
      <c r="N938" s="54">
        <v>2</v>
      </c>
      <c r="O938" s="54">
        <v>3</v>
      </c>
      <c r="P938" s="54">
        <v>1</v>
      </c>
      <c r="Q938" s="54">
        <v>1</v>
      </c>
    </row>
    <row r="939" spans="1:17" s="66" customFormat="1" ht="15" customHeight="1" x14ac:dyDescent="0.25">
      <c r="A939" s="2387"/>
      <c r="B939" s="2412"/>
      <c r="C939" s="961" t="s">
        <v>759</v>
      </c>
      <c r="D939" s="959">
        <v>2</v>
      </c>
      <c r="E939" s="960">
        <v>7000</v>
      </c>
      <c r="F939" s="951">
        <f t="shared" si="39"/>
        <v>14000</v>
      </c>
      <c r="G939" s="951"/>
      <c r="H939" s="951">
        <v>25000</v>
      </c>
      <c r="I939" s="991"/>
      <c r="J939" s="991"/>
      <c r="K939" s="54"/>
      <c r="L939" s="950">
        <v>12</v>
      </c>
      <c r="M939" s="54">
        <v>1</v>
      </c>
      <c r="N939" s="54">
        <v>2</v>
      </c>
      <c r="O939" s="54">
        <v>2</v>
      </c>
      <c r="P939" s="54">
        <v>2</v>
      </c>
      <c r="Q939" s="54">
        <v>2</v>
      </c>
    </row>
    <row r="940" spans="1:17" s="66" customFormat="1" ht="15" customHeight="1" x14ac:dyDescent="0.25">
      <c r="A940" s="2388"/>
      <c r="B940" s="2413"/>
      <c r="C940" s="54" t="s">
        <v>760</v>
      </c>
      <c r="D940" s="950">
        <v>1</v>
      </c>
      <c r="E940" s="953">
        <v>100000</v>
      </c>
      <c r="F940" s="951">
        <f t="shared" si="39"/>
        <v>100000</v>
      </c>
      <c r="G940" s="951"/>
      <c r="H940" s="951"/>
      <c r="I940" s="991"/>
      <c r="J940" s="991"/>
      <c r="K940" s="54"/>
      <c r="L940" s="950">
        <v>12</v>
      </c>
      <c r="M940" s="54">
        <v>1</v>
      </c>
      <c r="N940" s="54">
        <v>2</v>
      </c>
      <c r="O940" s="54">
        <v>8</v>
      </c>
      <c r="P940" s="54">
        <v>7</v>
      </c>
      <c r="Q940" s="54">
        <v>4</v>
      </c>
    </row>
    <row r="941" spans="1:17" s="66" customFormat="1" ht="19.5" customHeight="1" x14ac:dyDescent="0.25">
      <c r="A941" s="2368" t="s">
        <v>811</v>
      </c>
      <c r="B941" s="2411">
        <f>SUM(F940:F944)</f>
        <v>135000</v>
      </c>
      <c r="C941" s="68" t="s">
        <v>283</v>
      </c>
      <c r="D941" s="950">
        <v>3</v>
      </c>
      <c r="E941" s="951">
        <v>1500</v>
      </c>
      <c r="F941" s="951">
        <f t="shared" si="39"/>
        <v>4500</v>
      </c>
      <c r="G941" s="951"/>
      <c r="H941" s="951">
        <v>3000</v>
      </c>
      <c r="I941" s="991"/>
      <c r="J941" s="991"/>
      <c r="K941" s="54"/>
      <c r="L941" s="950">
        <v>12</v>
      </c>
      <c r="M941" s="54">
        <v>1</v>
      </c>
      <c r="N941" s="54">
        <v>2</v>
      </c>
      <c r="O941" s="54">
        <v>3</v>
      </c>
      <c r="P941" s="54">
        <v>1</v>
      </c>
      <c r="Q941" s="54">
        <v>1</v>
      </c>
    </row>
    <row r="942" spans="1:17" s="66" customFormat="1" ht="20.25" customHeight="1" x14ac:dyDescent="0.25">
      <c r="A942" s="2369"/>
      <c r="B942" s="2412"/>
      <c r="C942" s="68" t="s">
        <v>748</v>
      </c>
      <c r="D942" s="950">
        <v>6</v>
      </c>
      <c r="E942" s="951">
        <v>1800</v>
      </c>
      <c r="F942" s="951">
        <f t="shared" si="39"/>
        <v>10800</v>
      </c>
      <c r="G942" s="951"/>
      <c r="H942" s="951">
        <v>7200</v>
      </c>
      <c r="I942" s="991"/>
      <c r="J942" s="991"/>
      <c r="K942" s="54"/>
      <c r="L942" s="950">
        <v>12</v>
      </c>
      <c r="M942" s="54">
        <v>1</v>
      </c>
      <c r="N942" s="54">
        <v>2</v>
      </c>
      <c r="O942" s="54">
        <v>3</v>
      </c>
      <c r="P942" s="54">
        <v>1</v>
      </c>
      <c r="Q942" s="54">
        <v>1</v>
      </c>
    </row>
    <row r="943" spans="1:17" s="66" customFormat="1" ht="18" customHeight="1" x14ac:dyDescent="0.25">
      <c r="A943" s="2369"/>
      <c r="B943" s="2412"/>
      <c r="C943" s="68" t="s">
        <v>812</v>
      </c>
      <c r="D943" s="950">
        <v>3</v>
      </c>
      <c r="E943" s="951">
        <v>2400</v>
      </c>
      <c r="F943" s="951">
        <f t="shared" si="39"/>
        <v>7200</v>
      </c>
      <c r="G943" s="951"/>
      <c r="H943" s="951">
        <v>4800</v>
      </c>
      <c r="I943" s="991"/>
      <c r="J943" s="991"/>
      <c r="K943" s="54"/>
      <c r="L943" s="950">
        <v>12</v>
      </c>
      <c r="M943" s="54">
        <v>1</v>
      </c>
      <c r="N943" s="54">
        <v>2</v>
      </c>
      <c r="O943" s="54">
        <v>3</v>
      </c>
      <c r="P943" s="54">
        <v>1</v>
      </c>
      <c r="Q943" s="54">
        <v>1</v>
      </c>
    </row>
    <row r="944" spans="1:17" s="66" customFormat="1" ht="18" customHeight="1" x14ac:dyDescent="0.25">
      <c r="A944" s="2370"/>
      <c r="B944" s="2413"/>
      <c r="C944" s="68" t="s">
        <v>453</v>
      </c>
      <c r="D944" s="950">
        <v>50</v>
      </c>
      <c r="E944" s="951">
        <v>250</v>
      </c>
      <c r="F944" s="951">
        <f t="shared" si="39"/>
        <v>12500</v>
      </c>
      <c r="G944" s="951"/>
      <c r="H944" s="951">
        <v>11000</v>
      </c>
      <c r="I944" s="991"/>
      <c r="J944" s="991"/>
      <c r="K944" s="54"/>
      <c r="L944" s="950">
        <v>12</v>
      </c>
      <c r="M944" s="54">
        <v>1</v>
      </c>
      <c r="N944" s="54">
        <v>3</v>
      </c>
      <c r="O944" s="54">
        <v>7</v>
      </c>
      <c r="P944" s="54">
        <v>1</v>
      </c>
      <c r="Q944" s="54">
        <v>2</v>
      </c>
    </row>
    <row r="945" spans="1:17" s="59" customFormat="1" ht="45" customHeight="1" x14ac:dyDescent="0.25">
      <c r="A945" s="68" t="s">
        <v>813</v>
      </c>
      <c r="B945" s="951">
        <f>SUM(F945)</f>
        <v>225000</v>
      </c>
      <c r="C945" s="68" t="s">
        <v>814</v>
      </c>
      <c r="D945" s="959">
        <v>15</v>
      </c>
      <c r="E945" s="958">
        <v>15000</v>
      </c>
      <c r="F945" s="951">
        <f t="shared" si="39"/>
        <v>225000</v>
      </c>
      <c r="G945" s="958"/>
      <c r="H945" s="958"/>
      <c r="I945" s="958">
        <v>225000</v>
      </c>
      <c r="J945" s="958"/>
      <c r="K945" s="959"/>
      <c r="L945" s="950">
        <v>12</v>
      </c>
      <c r="M945" s="959">
        <v>1</v>
      </c>
      <c r="N945" s="959">
        <v>4</v>
      </c>
      <c r="O945" s="959">
        <v>1</v>
      </c>
      <c r="P945" s="959">
        <v>4</v>
      </c>
      <c r="Q945" s="959">
        <v>1</v>
      </c>
    </row>
    <row r="946" spans="1:17" s="59" customFormat="1" ht="42.75" customHeight="1" x14ac:dyDescent="0.25">
      <c r="A946" s="992" t="s">
        <v>815</v>
      </c>
      <c r="B946" s="993">
        <v>1432816</v>
      </c>
      <c r="C946" s="68" t="s">
        <v>816</v>
      </c>
      <c r="D946" s="959">
        <v>1</v>
      </c>
      <c r="E946" s="994">
        <v>1432816</v>
      </c>
      <c r="F946" s="951"/>
      <c r="G946" s="958"/>
      <c r="H946" s="958">
        <v>750000</v>
      </c>
      <c r="I946" s="958"/>
      <c r="J946" s="958"/>
      <c r="K946" s="959"/>
      <c r="L946" s="950">
        <v>12</v>
      </c>
      <c r="M946" s="959">
        <v>1</v>
      </c>
      <c r="N946" s="959">
        <v>2</v>
      </c>
      <c r="O946" s="959">
        <v>8</v>
      </c>
      <c r="P946" s="959">
        <v>7</v>
      </c>
      <c r="Q946" s="959">
        <v>4</v>
      </c>
    </row>
    <row r="947" spans="1:17" s="952" customFormat="1" ht="14.25" customHeight="1" x14ac:dyDescent="0.25">
      <c r="A947" s="2377" t="s">
        <v>817</v>
      </c>
      <c r="B947" s="2389">
        <f>SUM(F947:F948)</f>
        <v>109500</v>
      </c>
      <c r="C947" s="995" t="s">
        <v>453</v>
      </c>
      <c r="D947" s="959">
        <v>150</v>
      </c>
      <c r="E947" s="951">
        <v>250</v>
      </c>
      <c r="F947" s="951">
        <f t="shared" si="39"/>
        <v>37500</v>
      </c>
      <c r="G947" s="951"/>
      <c r="H947" s="951">
        <v>18750</v>
      </c>
      <c r="I947" s="951">
        <v>18750</v>
      </c>
      <c r="J947" s="951"/>
      <c r="K947" s="950"/>
      <c r="L947" s="950">
        <v>12</v>
      </c>
      <c r="M947" s="959">
        <v>1</v>
      </c>
      <c r="N947" s="950">
        <v>3</v>
      </c>
      <c r="O947" s="950">
        <v>7</v>
      </c>
      <c r="P947" s="950">
        <v>1</v>
      </c>
      <c r="Q947" s="950">
        <v>2</v>
      </c>
    </row>
    <row r="948" spans="1:17" s="952" customFormat="1" ht="50.25" customHeight="1" x14ac:dyDescent="0.25">
      <c r="A948" s="2377"/>
      <c r="B948" s="2389"/>
      <c r="C948" s="68" t="s">
        <v>749</v>
      </c>
      <c r="D948" s="959">
        <v>160</v>
      </c>
      <c r="E948" s="958">
        <v>450</v>
      </c>
      <c r="F948" s="951">
        <f t="shared" si="39"/>
        <v>72000</v>
      </c>
      <c r="G948" s="958"/>
      <c r="H948" s="958">
        <v>36000</v>
      </c>
      <c r="I948" s="958">
        <v>36000</v>
      </c>
      <c r="J948" s="958"/>
      <c r="K948" s="959"/>
      <c r="L948" s="950">
        <v>12</v>
      </c>
      <c r="M948" s="959">
        <v>1</v>
      </c>
      <c r="N948" s="959">
        <v>3</v>
      </c>
      <c r="O948" s="959">
        <v>1</v>
      </c>
      <c r="P948" s="959">
        <v>1</v>
      </c>
      <c r="Q948" s="959">
        <v>1</v>
      </c>
    </row>
    <row r="949" spans="1:17" s="588" customFormat="1" ht="15" customHeight="1" x14ac:dyDescent="0.25">
      <c r="A949" s="2368" t="s">
        <v>818</v>
      </c>
      <c r="B949" s="2407">
        <f>SUM(F949:F964)</f>
        <v>685000</v>
      </c>
      <c r="C949" s="37" t="s">
        <v>453</v>
      </c>
      <c r="D949" s="959">
        <v>1200</v>
      </c>
      <c r="E949" s="951">
        <v>250</v>
      </c>
      <c r="F949" s="951">
        <f t="shared" si="39"/>
        <v>300000</v>
      </c>
      <c r="G949" s="951">
        <v>82500</v>
      </c>
      <c r="H949" s="951">
        <v>82500</v>
      </c>
      <c r="I949" s="951">
        <v>82500</v>
      </c>
      <c r="J949" s="951">
        <v>82500</v>
      </c>
      <c r="K949" s="950"/>
      <c r="L949" s="950">
        <v>12</v>
      </c>
      <c r="M949" s="959">
        <v>1</v>
      </c>
      <c r="N949" s="950">
        <v>3</v>
      </c>
      <c r="O949" s="950">
        <v>7</v>
      </c>
      <c r="P949" s="950">
        <v>1</v>
      </c>
      <c r="Q949" s="950">
        <v>2</v>
      </c>
    </row>
    <row r="950" spans="1:17" s="588" customFormat="1" x14ac:dyDescent="0.25">
      <c r="A950" s="2369"/>
      <c r="B950" s="2408"/>
      <c r="C950" s="996" t="s">
        <v>819</v>
      </c>
      <c r="D950" s="959">
        <v>1</v>
      </c>
      <c r="E950" s="951">
        <v>100000</v>
      </c>
      <c r="F950" s="951">
        <f t="shared" ref="F950:F1021" si="40">D950*E950</f>
        <v>100000</v>
      </c>
      <c r="G950" s="951"/>
      <c r="H950" s="951"/>
      <c r="I950" s="951"/>
      <c r="J950" s="951"/>
      <c r="K950" s="951"/>
      <c r="L950" s="950">
        <v>12</v>
      </c>
      <c r="M950" s="959">
        <v>1</v>
      </c>
      <c r="N950" s="950">
        <v>3</v>
      </c>
      <c r="O950" s="950">
        <v>9</v>
      </c>
      <c r="P950" s="950">
        <v>2</v>
      </c>
      <c r="Q950" s="950">
        <v>1</v>
      </c>
    </row>
    <row r="951" spans="1:17" s="588" customFormat="1" x14ac:dyDescent="0.25">
      <c r="A951" s="2369"/>
      <c r="B951" s="2408"/>
      <c r="C951" s="996" t="s">
        <v>820</v>
      </c>
      <c r="D951" s="959"/>
      <c r="E951" s="951"/>
      <c r="F951" s="951">
        <f t="shared" si="40"/>
        <v>0</v>
      </c>
      <c r="G951" s="951"/>
      <c r="H951" s="951"/>
      <c r="I951" s="951"/>
      <c r="J951" s="951"/>
      <c r="K951" s="951"/>
      <c r="L951" s="950">
        <v>12</v>
      </c>
      <c r="M951" s="959">
        <v>1</v>
      </c>
      <c r="N951" s="950">
        <v>3</v>
      </c>
      <c r="O951" s="950">
        <v>9</v>
      </c>
      <c r="P951" s="950">
        <v>2</v>
      </c>
      <c r="Q951" s="950">
        <v>1</v>
      </c>
    </row>
    <row r="952" spans="1:17" s="588" customFormat="1" x14ac:dyDescent="0.25">
      <c r="A952" s="2369"/>
      <c r="B952" s="2408"/>
      <c r="C952" s="996" t="s">
        <v>821</v>
      </c>
      <c r="D952" s="959"/>
      <c r="E952" s="951"/>
      <c r="F952" s="951">
        <f t="shared" si="40"/>
        <v>0</v>
      </c>
      <c r="G952" s="951"/>
      <c r="H952" s="951"/>
      <c r="I952" s="951"/>
      <c r="J952" s="951"/>
      <c r="K952" s="951"/>
      <c r="L952" s="950">
        <v>12</v>
      </c>
      <c r="M952" s="959">
        <v>1</v>
      </c>
      <c r="N952" s="950">
        <v>3</v>
      </c>
      <c r="O952" s="950">
        <v>9</v>
      </c>
      <c r="P952" s="950">
        <v>2</v>
      </c>
      <c r="Q952" s="950">
        <v>1</v>
      </c>
    </row>
    <row r="953" spans="1:17" s="588" customFormat="1" x14ac:dyDescent="0.25">
      <c r="A953" s="2369"/>
      <c r="B953" s="2408"/>
      <c r="C953" s="996" t="s">
        <v>822</v>
      </c>
      <c r="D953" s="959"/>
      <c r="E953" s="951"/>
      <c r="F953" s="951">
        <f t="shared" si="40"/>
        <v>0</v>
      </c>
      <c r="G953" s="951"/>
      <c r="H953" s="951"/>
      <c r="I953" s="951"/>
      <c r="J953" s="951"/>
      <c r="K953" s="951"/>
      <c r="L953" s="950">
        <v>12</v>
      </c>
      <c r="M953" s="959">
        <v>1</v>
      </c>
      <c r="N953" s="950">
        <v>3</v>
      </c>
      <c r="O953" s="950">
        <v>9</v>
      </c>
      <c r="P953" s="950">
        <v>2</v>
      </c>
      <c r="Q953" s="950">
        <v>1</v>
      </c>
    </row>
    <row r="954" spans="1:17" s="588" customFormat="1" x14ac:dyDescent="0.25">
      <c r="A954" s="2369"/>
      <c r="B954" s="2408"/>
      <c r="C954" s="996" t="s">
        <v>823</v>
      </c>
      <c r="D954" s="959"/>
      <c r="E954" s="951"/>
      <c r="F954" s="951">
        <f t="shared" si="40"/>
        <v>0</v>
      </c>
      <c r="G954" s="951"/>
      <c r="H954" s="951"/>
      <c r="I954" s="951"/>
      <c r="J954" s="951"/>
      <c r="K954" s="951"/>
      <c r="L954" s="950">
        <v>12</v>
      </c>
      <c r="M954" s="959">
        <v>1</v>
      </c>
      <c r="N954" s="950">
        <v>3</v>
      </c>
      <c r="O954" s="950">
        <v>9</v>
      </c>
      <c r="P954" s="950">
        <v>2</v>
      </c>
      <c r="Q954" s="950">
        <v>1</v>
      </c>
    </row>
    <row r="955" spans="1:17" s="588" customFormat="1" x14ac:dyDescent="0.25">
      <c r="A955" s="2369"/>
      <c r="B955" s="2408"/>
      <c r="C955" s="996" t="s">
        <v>824</v>
      </c>
      <c r="D955" s="959"/>
      <c r="E955" s="951"/>
      <c r="F955" s="951">
        <f t="shared" si="40"/>
        <v>0</v>
      </c>
      <c r="G955" s="951"/>
      <c r="H955" s="951"/>
      <c r="I955" s="951"/>
      <c r="J955" s="951"/>
      <c r="K955" s="951"/>
      <c r="L955" s="950">
        <v>12</v>
      </c>
      <c r="M955" s="959">
        <v>1</v>
      </c>
      <c r="N955" s="950">
        <v>3</v>
      </c>
      <c r="O955" s="950">
        <v>9</v>
      </c>
      <c r="P955" s="950">
        <v>2</v>
      </c>
      <c r="Q955" s="950">
        <v>1</v>
      </c>
    </row>
    <row r="956" spans="1:17" s="588" customFormat="1" x14ac:dyDescent="0.25">
      <c r="A956" s="2369"/>
      <c r="B956" s="2408"/>
      <c r="C956" s="996" t="s">
        <v>825</v>
      </c>
      <c r="D956" s="959"/>
      <c r="E956" s="951"/>
      <c r="F956" s="951">
        <f t="shared" si="40"/>
        <v>0</v>
      </c>
      <c r="G956" s="951"/>
      <c r="H956" s="951"/>
      <c r="I956" s="951"/>
      <c r="J956" s="951"/>
      <c r="K956" s="951"/>
      <c r="L956" s="950">
        <v>12</v>
      </c>
      <c r="M956" s="959">
        <v>1</v>
      </c>
      <c r="N956" s="950">
        <v>2</v>
      </c>
      <c r="O956" s="950">
        <v>3</v>
      </c>
      <c r="P956" s="950">
        <v>3</v>
      </c>
      <c r="Q956" s="950">
        <v>2</v>
      </c>
    </row>
    <row r="957" spans="1:17" s="588" customFormat="1" x14ac:dyDescent="0.25">
      <c r="A957" s="2369"/>
      <c r="B957" s="2408"/>
      <c r="C957" s="996" t="s">
        <v>826</v>
      </c>
      <c r="D957" s="959"/>
      <c r="E957" s="951"/>
      <c r="F957" s="951">
        <f t="shared" si="40"/>
        <v>0</v>
      </c>
      <c r="G957" s="951"/>
      <c r="H957" s="951"/>
      <c r="I957" s="951"/>
      <c r="J957" s="951"/>
      <c r="K957" s="951"/>
      <c r="L957" s="950">
        <v>12</v>
      </c>
      <c r="M957" s="959">
        <v>1</v>
      </c>
      <c r="N957" s="950">
        <v>3</v>
      </c>
      <c r="O957" s="950">
        <v>9</v>
      </c>
      <c r="P957" s="950">
        <v>2</v>
      </c>
      <c r="Q957" s="950">
        <v>1</v>
      </c>
    </row>
    <row r="958" spans="1:17" s="588" customFormat="1" x14ac:dyDescent="0.25">
      <c r="A958" s="2369"/>
      <c r="B958" s="2408"/>
      <c r="C958" s="996" t="s">
        <v>827</v>
      </c>
      <c r="D958" s="959"/>
      <c r="E958" s="951"/>
      <c r="F958" s="951">
        <f t="shared" si="40"/>
        <v>0</v>
      </c>
      <c r="G958" s="951"/>
      <c r="H958" s="951"/>
      <c r="I958" s="951"/>
      <c r="J958" s="951"/>
      <c r="K958" s="951"/>
      <c r="L958" s="950">
        <v>12</v>
      </c>
      <c r="M958" s="959">
        <v>1</v>
      </c>
      <c r="N958" s="950">
        <v>3</v>
      </c>
      <c r="O958" s="950">
        <v>9</v>
      </c>
      <c r="P958" s="950">
        <v>2</v>
      </c>
      <c r="Q958" s="950">
        <v>1</v>
      </c>
    </row>
    <row r="959" spans="1:17" s="588" customFormat="1" x14ac:dyDescent="0.25">
      <c r="A959" s="2369"/>
      <c r="B959" s="2408"/>
      <c r="C959" s="996" t="s">
        <v>828</v>
      </c>
      <c r="D959" s="959"/>
      <c r="E959" s="951"/>
      <c r="F959" s="951">
        <f t="shared" si="40"/>
        <v>0</v>
      </c>
      <c r="G959" s="951"/>
      <c r="H959" s="951"/>
      <c r="I959" s="951"/>
      <c r="J959" s="951"/>
      <c r="K959" s="951"/>
      <c r="L959" s="950">
        <v>12</v>
      </c>
      <c r="M959" s="959">
        <v>1</v>
      </c>
      <c r="N959" s="950">
        <v>3</v>
      </c>
      <c r="O959" s="950">
        <v>9</v>
      </c>
      <c r="P959" s="950">
        <v>2</v>
      </c>
      <c r="Q959" s="950">
        <v>1</v>
      </c>
    </row>
    <row r="960" spans="1:17" s="588" customFormat="1" x14ac:dyDescent="0.25">
      <c r="A960" s="2369"/>
      <c r="B960" s="2408"/>
      <c r="C960" s="996" t="s">
        <v>829</v>
      </c>
      <c r="D960" s="959"/>
      <c r="E960" s="951"/>
      <c r="F960" s="951">
        <f t="shared" si="40"/>
        <v>0</v>
      </c>
      <c r="G960" s="951"/>
      <c r="H960" s="951"/>
      <c r="I960" s="951"/>
      <c r="J960" s="951"/>
      <c r="K960" s="951"/>
      <c r="L960" s="950">
        <v>12</v>
      </c>
      <c r="M960" s="959">
        <v>1</v>
      </c>
      <c r="N960" s="950">
        <v>3</v>
      </c>
      <c r="O960" s="950">
        <v>9</v>
      </c>
      <c r="P960" s="950">
        <v>2</v>
      </c>
      <c r="Q960" s="950">
        <v>1</v>
      </c>
    </row>
    <row r="961" spans="1:17" s="588" customFormat="1" x14ac:dyDescent="0.25">
      <c r="A961" s="2369"/>
      <c r="B961" s="2408"/>
      <c r="C961" s="996" t="s">
        <v>830</v>
      </c>
      <c r="D961" s="959"/>
      <c r="E961" s="951"/>
      <c r="F961" s="951">
        <f t="shared" si="40"/>
        <v>0</v>
      </c>
      <c r="G961" s="951"/>
      <c r="H961" s="951"/>
      <c r="I961" s="951"/>
      <c r="J961" s="951"/>
      <c r="K961" s="951"/>
      <c r="L961" s="950">
        <v>12</v>
      </c>
      <c r="M961" s="959">
        <v>1</v>
      </c>
      <c r="N961" s="950">
        <v>2</v>
      </c>
      <c r="O961" s="950">
        <v>3</v>
      </c>
      <c r="P961" s="950">
        <v>1</v>
      </c>
      <c r="Q961" s="950">
        <v>1</v>
      </c>
    </row>
    <row r="962" spans="1:17" s="588" customFormat="1" x14ac:dyDescent="0.25">
      <c r="A962" s="2369"/>
      <c r="B962" s="2408"/>
      <c r="C962" s="37" t="s">
        <v>748</v>
      </c>
      <c r="D962" s="959">
        <v>50</v>
      </c>
      <c r="E962" s="951">
        <v>1800</v>
      </c>
      <c r="F962" s="951">
        <f t="shared" si="40"/>
        <v>90000</v>
      </c>
      <c r="G962" s="951">
        <v>22500</v>
      </c>
      <c r="H962" s="951">
        <v>22500</v>
      </c>
      <c r="I962" s="951">
        <v>22500</v>
      </c>
      <c r="J962" s="951">
        <v>22500</v>
      </c>
      <c r="K962" s="951"/>
      <c r="L962" s="950">
        <v>12</v>
      </c>
      <c r="M962" s="959">
        <v>1</v>
      </c>
      <c r="N962" s="950">
        <v>2</v>
      </c>
      <c r="O962" s="950">
        <v>3</v>
      </c>
      <c r="P962" s="950">
        <v>1</v>
      </c>
      <c r="Q962" s="950">
        <v>1</v>
      </c>
    </row>
    <row r="963" spans="1:17" s="588" customFormat="1" x14ac:dyDescent="0.25">
      <c r="A963" s="2369"/>
      <c r="B963" s="2408"/>
      <c r="C963" s="37" t="s">
        <v>812</v>
      </c>
      <c r="D963" s="959">
        <v>50</v>
      </c>
      <c r="E963" s="951">
        <v>2400</v>
      </c>
      <c r="F963" s="951">
        <f t="shared" si="40"/>
        <v>120000</v>
      </c>
      <c r="G963" s="951">
        <v>30000</v>
      </c>
      <c r="H963" s="951">
        <v>30000</v>
      </c>
      <c r="I963" s="951">
        <v>30000</v>
      </c>
      <c r="J963" s="951">
        <v>30000</v>
      </c>
      <c r="K963" s="951"/>
      <c r="L963" s="950">
        <v>12</v>
      </c>
      <c r="M963" s="959">
        <v>1</v>
      </c>
      <c r="N963" s="950">
        <v>2</v>
      </c>
      <c r="O963" s="950">
        <v>3</v>
      </c>
      <c r="P963" s="950">
        <v>1</v>
      </c>
      <c r="Q963" s="950">
        <v>1</v>
      </c>
    </row>
    <row r="964" spans="1:17" s="4" customFormat="1" x14ac:dyDescent="0.25">
      <c r="A964" s="2369"/>
      <c r="B964" s="2408"/>
      <c r="C964" s="995" t="s">
        <v>283</v>
      </c>
      <c r="D964" s="959">
        <v>50</v>
      </c>
      <c r="E964" s="951">
        <v>1500</v>
      </c>
      <c r="F964" s="951">
        <f t="shared" si="40"/>
        <v>75000</v>
      </c>
      <c r="G964" s="951">
        <v>18750</v>
      </c>
      <c r="H964" s="951">
        <v>18750</v>
      </c>
      <c r="I964" s="951">
        <v>18750</v>
      </c>
      <c r="J964" s="951">
        <v>18750</v>
      </c>
      <c r="K964" s="950"/>
      <c r="L964" s="950">
        <v>12</v>
      </c>
      <c r="M964" s="959">
        <v>1</v>
      </c>
      <c r="N964" s="950">
        <v>2</v>
      </c>
      <c r="O964" s="950">
        <v>3</v>
      </c>
      <c r="P964" s="950">
        <v>1</v>
      </c>
      <c r="Q964" s="950">
        <v>1</v>
      </c>
    </row>
    <row r="965" spans="1:17" s="58" customFormat="1" ht="14.25" customHeight="1" x14ac:dyDescent="0.25">
      <c r="A965" s="2377" t="s">
        <v>831</v>
      </c>
      <c r="B965" s="2389">
        <f>SUM(F965:F970)</f>
        <v>210600</v>
      </c>
      <c r="C965" s="995" t="s">
        <v>453</v>
      </c>
      <c r="D965" s="959">
        <v>150</v>
      </c>
      <c r="E965" s="951">
        <v>250</v>
      </c>
      <c r="F965" s="951">
        <f t="shared" si="40"/>
        <v>37500</v>
      </c>
      <c r="G965" s="951">
        <v>12500</v>
      </c>
      <c r="H965" s="951">
        <v>12500</v>
      </c>
      <c r="I965" s="951">
        <v>12500</v>
      </c>
      <c r="J965" s="951"/>
      <c r="K965" s="950"/>
      <c r="L965" s="950">
        <v>12</v>
      </c>
      <c r="M965" s="950">
        <v>1</v>
      </c>
      <c r="N965" s="950">
        <v>3</v>
      </c>
      <c r="O965" s="950">
        <v>7</v>
      </c>
      <c r="P965" s="950">
        <v>1</v>
      </c>
      <c r="Q965" s="950">
        <v>2</v>
      </c>
    </row>
    <row r="966" spans="1:17" s="58" customFormat="1" x14ac:dyDescent="0.25">
      <c r="A966" s="2377"/>
      <c r="B966" s="2389"/>
      <c r="C966" s="68" t="s">
        <v>283</v>
      </c>
      <c r="D966" s="959">
        <v>10</v>
      </c>
      <c r="E966" s="958">
        <v>1500</v>
      </c>
      <c r="F966" s="951">
        <f t="shared" si="40"/>
        <v>15000</v>
      </c>
      <c r="G966" s="958">
        <v>3000</v>
      </c>
      <c r="H966" s="958">
        <v>3000</v>
      </c>
      <c r="I966" s="958">
        <v>3000</v>
      </c>
      <c r="J966" s="958"/>
      <c r="K966" s="959"/>
      <c r="L966" s="950">
        <v>12</v>
      </c>
      <c r="M966" s="950">
        <v>1</v>
      </c>
      <c r="N966" s="959">
        <v>2</v>
      </c>
      <c r="O966" s="959">
        <v>3</v>
      </c>
      <c r="P966" s="959">
        <v>1</v>
      </c>
      <c r="Q966" s="959">
        <v>1</v>
      </c>
    </row>
    <row r="967" spans="1:17" s="58" customFormat="1" x14ac:dyDescent="0.25">
      <c r="A967" s="2377"/>
      <c r="B967" s="2389"/>
      <c r="C967" s="68" t="s">
        <v>748</v>
      </c>
      <c r="D967" s="959">
        <v>20</v>
      </c>
      <c r="E967" s="951">
        <v>1800</v>
      </c>
      <c r="F967" s="951">
        <f t="shared" si="40"/>
        <v>36000</v>
      </c>
      <c r="G967" s="951">
        <v>7200</v>
      </c>
      <c r="H967" s="951">
        <v>7200</v>
      </c>
      <c r="I967" s="951">
        <v>7200</v>
      </c>
      <c r="J967" s="951"/>
      <c r="K967" s="950"/>
      <c r="L967" s="950">
        <v>12</v>
      </c>
      <c r="M967" s="950">
        <v>1</v>
      </c>
      <c r="N967" s="950">
        <v>2</v>
      </c>
      <c r="O967" s="950">
        <v>3</v>
      </c>
      <c r="P967" s="950">
        <v>1</v>
      </c>
      <c r="Q967" s="950">
        <v>1</v>
      </c>
    </row>
    <row r="968" spans="1:17" s="58" customFormat="1" x14ac:dyDescent="0.25">
      <c r="A968" s="2377"/>
      <c r="B968" s="2389"/>
      <c r="C968" s="68" t="s">
        <v>812</v>
      </c>
      <c r="D968" s="959">
        <v>10</v>
      </c>
      <c r="E968" s="958">
        <v>2400</v>
      </c>
      <c r="F968" s="951">
        <f t="shared" si="40"/>
        <v>24000</v>
      </c>
      <c r="G968" s="958">
        <v>4800</v>
      </c>
      <c r="H968" s="958">
        <v>4800</v>
      </c>
      <c r="I968" s="958">
        <v>4800</v>
      </c>
      <c r="J968" s="958"/>
      <c r="K968" s="959"/>
      <c r="L968" s="950">
        <v>12</v>
      </c>
      <c r="M968" s="950">
        <v>1</v>
      </c>
      <c r="N968" s="959">
        <v>2</v>
      </c>
      <c r="O968" s="959">
        <v>3</v>
      </c>
      <c r="P968" s="959">
        <v>1</v>
      </c>
      <c r="Q968" s="959">
        <v>1</v>
      </c>
    </row>
    <row r="969" spans="1:17" s="58" customFormat="1" x14ac:dyDescent="0.25">
      <c r="A969" s="2377"/>
      <c r="B969" s="2389"/>
      <c r="C969" s="68" t="s">
        <v>832</v>
      </c>
      <c r="D969" s="959">
        <v>180</v>
      </c>
      <c r="E969" s="958">
        <v>350</v>
      </c>
      <c r="F969" s="951">
        <f t="shared" si="40"/>
        <v>63000</v>
      </c>
      <c r="G969" s="958">
        <v>21000</v>
      </c>
      <c r="H969" s="958">
        <v>21000</v>
      </c>
      <c r="I969" s="958">
        <v>21000</v>
      </c>
      <c r="J969" s="958"/>
      <c r="K969" s="959"/>
      <c r="L969" s="950">
        <v>12</v>
      </c>
      <c r="M969" s="950">
        <v>1</v>
      </c>
      <c r="N969" s="959"/>
      <c r="O969" s="959"/>
      <c r="P969" s="959"/>
      <c r="Q969" s="959"/>
    </row>
    <row r="970" spans="1:17" s="58" customFormat="1" x14ac:dyDescent="0.25">
      <c r="A970" s="2377"/>
      <c r="B970" s="2389"/>
      <c r="C970" s="68" t="s">
        <v>314</v>
      </c>
      <c r="D970" s="959">
        <v>180</v>
      </c>
      <c r="E970" s="958">
        <v>195</v>
      </c>
      <c r="F970" s="951">
        <f t="shared" si="40"/>
        <v>35100</v>
      </c>
      <c r="G970" s="958">
        <f>+F970/3</f>
        <v>11700</v>
      </c>
      <c r="H970" s="958">
        <v>11700</v>
      </c>
      <c r="I970" s="958">
        <v>11700</v>
      </c>
      <c r="J970" s="958"/>
      <c r="K970" s="959"/>
      <c r="L970" s="950">
        <v>12</v>
      </c>
      <c r="M970" s="950">
        <v>1</v>
      </c>
      <c r="N970" s="959">
        <v>3</v>
      </c>
      <c r="O970" s="959">
        <v>3</v>
      </c>
      <c r="P970" s="959">
        <v>1</v>
      </c>
      <c r="Q970" s="959">
        <v>3</v>
      </c>
    </row>
    <row r="971" spans="1:17" s="58" customFormat="1" ht="14.25" customHeight="1" x14ac:dyDescent="0.25">
      <c r="A971" s="2368" t="s">
        <v>833</v>
      </c>
      <c r="B971" s="2407">
        <f>SUM(F971:F974)</f>
        <v>44050</v>
      </c>
      <c r="C971" s="995" t="s">
        <v>453</v>
      </c>
      <c r="D971" s="959">
        <v>75</v>
      </c>
      <c r="E971" s="951">
        <v>250</v>
      </c>
      <c r="F971" s="951">
        <f t="shared" si="40"/>
        <v>18750</v>
      </c>
      <c r="G971" s="951"/>
      <c r="H971" s="951">
        <v>8250</v>
      </c>
      <c r="I971" s="951">
        <v>8250</v>
      </c>
      <c r="J971" s="951"/>
      <c r="K971" s="950"/>
      <c r="L971" s="950">
        <v>12</v>
      </c>
      <c r="M971" s="950">
        <v>1</v>
      </c>
      <c r="N971" s="950">
        <v>3</v>
      </c>
      <c r="O971" s="950">
        <v>7</v>
      </c>
      <c r="P971" s="950">
        <v>1</v>
      </c>
      <c r="Q971" s="950">
        <v>2</v>
      </c>
    </row>
    <row r="972" spans="1:17" s="58" customFormat="1" x14ac:dyDescent="0.25">
      <c r="A972" s="2369"/>
      <c r="B972" s="2408"/>
      <c r="C972" s="68" t="s">
        <v>283</v>
      </c>
      <c r="D972" s="959">
        <v>3</v>
      </c>
      <c r="E972" s="958">
        <v>1500</v>
      </c>
      <c r="F972" s="951">
        <f t="shared" si="40"/>
        <v>4500</v>
      </c>
      <c r="G972" s="958"/>
      <c r="H972" s="958">
        <v>2250</v>
      </c>
      <c r="I972" s="958">
        <v>2250</v>
      </c>
      <c r="J972" s="958"/>
      <c r="K972" s="959"/>
      <c r="L972" s="950">
        <v>12</v>
      </c>
      <c r="M972" s="959">
        <v>1</v>
      </c>
      <c r="N972" s="959">
        <v>2</v>
      </c>
      <c r="O972" s="959">
        <v>3</v>
      </c>
      <c r="P972" s="959">
        <v>1</v>
      </c>
      <c r="Q972" s="959">
        <v>1</v>
      </c>
    </row>
    <row r="973" spans="1:17" s="58" customFormat="1" x14ac:dyDescent="0.25">
      <c r="A973" s="2369"/>
      <c r="B973" s="2408"/>
      <c r="C973" s="68" t="s">
        <v>834</v>
      </c>
      <c r="D973" s="959">
        <v>1</v>
      </c>
      <c r="E973" s="958">
        <v>10000</v>
      </c>
      <c r="F973" s="951">
        <f t="shared" si="40"/>
        <v>10000</v>
      </c>
      <c r="G973" s="958"/>
      <c r="H973" s="958"/>
      <c r="I973" s="958"/>
      <c r="J973" s="958"/>
      <c r="K973" s="959"/>
      <c r="L973" s="950">
        <v>12</v>
      </c>
      <c r="M973" s="959">
        <v>1</v>
      </c>
      <c r="N973" s="959">
        <v>2</v>
      </c>
      <c r="O973" s="959">
        <v>2</v>
      </c>
      <c r="P973" s="959">
        <v>2</v>
      </c>
      <c r="Q973" s="959">
        <v>1</v>
      </c>
    </row>
    <row r="974" spans="1:17" s="58" customFormat="1" ht="24" customHeight="1" x14ac:dyDescent="0.25">
      <c r="A974" s="2369"/>
      <c r="B974" s="2408"/>
      <c r="C974" s="68" t="s">
        <v>835</v>
      </c>
      <c r="D974" s="959">
        <v>6</v>
      </c>
      <c r="E974" s="951">
        <v>1800</v>
      </c>
      <c r="F974" s="951">
        <f t="shared" si="40"/>
        <v>10800</v>
      </c>
      <c r="G974" s="951"/>
      <c r="H974" s="951">
        <v>5400</v>
      </c>
      <c r="I974" s="951">
        <v>5400</v>
      </c>
      <c r="J974" s="951"/>
      <c r="K974" s="950"/>
      <c r="L974" s="950">
        <v>12</v>
      </c>
      <c r="M974" s="950">
        <v>1</v>
      </c>
      <c r="N974" s="950">
        <v>2</v>
      </c>
      <c r="O974" s="950">
        <v>3</v>
      </c>
      <c r="P974" s="950">
        <v>1</v>
      </c>
      <c r="Q974" s="950">
        <v>1</v>
      </c>
    </row>
    <row r="975" spans="1:17" s="999" customFormat="1" ht="17.25" customHeight="1" x14ac:dyDescent="0.25">
      <c r="A975" s="2366" t="s">
        <v>836</v>
      </c>
      <c r="B975" s="2389">
        <f>SUM(F975:F979)</f>
        <v>845750</v>
      </c>
      <c r="C975" s="68" t="s">
        <v>837</v>
      </c>
      <c r="D975" s="970">
        <v>83</v>
      </c>
      <c r="E975" s="997">
        <v>1500</v>
      </c>
      <c r="F975" s="951">
        <f>D975*E975</f>
        <v>124500</v>
      </c>
      <c r="G975" s="951"/>
      <c r="H975" s="998"/>
      <c r="I975" s="991"/>
      <c r="J975" s="991"/>
      <c r="K975" s="54"/>
      <c r="L975" s="950">
        <v>12</v>
      </c>
      <c r="M975" s="54">
        <v>1</v>
      </c>
      <c r="N975" s="54">
        <v>2</v>
      </c>
      <c r="O975" s="54">
        <v>8</v>
      </c>
      <c r="P975" s="54">
        <v>7</v>
      </c>
      <c r="Q975" s="54">
        <v>4</v>
      </c>
    </row>
    <row r="976" spans="1:17" s="999" customFormat="1" ht="17.25" customHeight="1" x14ac:dyDescent="0.25">
      <c r="A976" s="2366"/>
      <c r="B976" s="2389"/>
      <c r="C976" s="68" t="s">
        <v>838</v>
      </c>
      <c r="D976" s="970">
        <v>35</v>
      </c>
      <c r="E976" s="997">
        <v>1000</v>
      </c>
      <c r="F976" s="951">
        <f t="shared" si="40"/>
        <v>35000</v>
      </c>
      <c r="G976" s="951"/>
      <c r="H976" s="998"/>
      <c r="I976" s="991"/>
      <c r="J976" s="991"/>
      <c r="K976" s="54"/>
      <c r="L976" s="950">
        <v>12</v>
      </c>
      <c r="M976" s="54">
        <v>1</v>
      </c>
      <c r="N976" s="54">
        <v>2</v>
      </c>
      <c r="O976" s="54">
        <v>3</v>
      </c>
      <c r="P976" s="54">
        <v>3</v>
      </c>
      <c r="Q976" s="54">
        <v>5</v>
      </c>
    </row>
    <row r="977" spans="1:17" s="999" customFormat="1" ht="17.25" customHeight="1" x14ac:dyDescent="0.25">
      <c r="A977" s="2366"/>
      <c r="B977" s="2389"/>
      <c r="C977" s="68" t="s">
        <v>755</v>
      </c>
      <c r="D977" s="970">
        <v>5</v>
      </c>
      <c r="E977" s="997">
        <v>10000</v>
      </c>
      <c r="F977" s="951">
        <v>50000</v>
      </c>
      <c r="G977" s="951"/>
      <c r="H977" s="998"/>
      <c r="I977" s="991"/>
      <c r="J977" s="991"/>
      <c r="K977" s="54"/>
      <c r="L977" s="950">
        <v>12</v>
      </c>
      <c r="M977" s="54">
        <v>1</v>
      </c>
      <c r="N977" s="54">
        <v>3</v>
      </c>
      <c r="O977" s="54">
        <v>9</v>
      </c>
      <c r="P977" s="54">
        <v>2</v>
      </c>
      <c r="Q977" s="54">
        <v>1</v>
      </c>
    </row>
    <row r="978" spans="1:17" s="999" customFormat="1" ht="17.25" customHeight="1" x14ac:dyDescent="0.25">
      <c r="A978" s="2366"/>
      <c r="B978" s="2389"/>
      <c r="C978" s="68" t="s">
        <v>839</v>
      </c>
      <c r="D978" s="970">
        <f>15*35</f>
        <v>525</v>
      </c>
      <c r="E978" s="997">
        <f>750+450</f>
        <v>1200</v>
      </c>
      <c r="F978" s="951">
        <f>+E978*D978</f>
        <v>630000</v>
      </c>
      <c r="G978" s="951"/>
      <c r="H978" s="998"/>
      <c r="I978" s="991"/>
      <c r="J978" s="991"/>
      <c r="K978" s="54"/>
      <c r="L978" s="950">
        <v>12</v>
      </c>
      <c r="M978" s="54">
        <v>1</v>
      </c>
      <c r="N978" s="54">
        <v>3</v>
      </c>
      <c r="O978" s="54">
        <v>1</v>
      </c>
      <c r="P978" s="54">
        <v>1</v>
      </c>
      <c r="Q978" s="54">
        <v>1</v>
      </c>
    </row>
    <row r="979" spans="1:17" s="999" customFormat="1" ht="39.75" customHeight="1" x14ac:dyDescent="0.25">
      <c r="A979" s="2366"/>
      <c r="B979" s="2389"/>
      <c r="C979" s="68" t="s">
        <v>453</v>
      </c>
      <c r="D979" s="950">
        <v>25</v>
      </c>
      <c r="E979" s="951">
        <v>250</v>
      </c>
      <c r="F979" s="951">
        <f t="shared" si="40"/>
        <v>6250</v>
      </c>
      <c r="G979" s="951"/>
      <c r="H979" s="951">
        <v>5500</v>
      </c>
      <c r="I979" s="951"/>
      <c r="J979" s="951"/>
      <c r="K979" s="54"/>
      <c r="L979" s="950">
        <v>12</v>
      </c>
      <c r="M979" s="54">
        <v>1</v>
      </c>
      <c r="N979" s="54">
        <v>3</v>
      </c>
      <c r="O979" s="54">
        <v>7</v>
      </c>
      <c r="P979" s="54">
        <v>1</v>
      </c>
      <c r="Q979" s="54">
        <v>2</v>
      </c>
    </row>
    <row r="980" spans="1:17" s="59" customFormat="1" ht="45" customHeight="1" x14ac:dyDescent="0.25">
      <c r="A980" s="1000" t="s">
        <v>840</v>
      </c>
      <c r="B980" s="993">
        <f>SUM(F980)</f>
        <v>450000</v>
      </c>
      <c r="C980" s="995" t="s">
        <v>841</v>
      </c>
      <c r="D980" s="950">
        <v>30</v>
      </c>
      <c r="E980" s="951">
        <v>15000</v>
      </c>
      <c r="F980" s="951">
        <f t="shared" si="40"/>
        <v>450000</v>
      </c>
      <c r="G980" s="951"/>
      <c r="H980" s="951"/>
      <c r="I980" s="951">
        <v>300000</v>
      </c>
      <c r="J980" s="951"/>
      <c r="K980" s="950"/>
      <c r="L980" s="950">
        <v>12</v>
      </c>
      <c r="M980" s="950">
        <v>1</v>
      </c>
      <c r="N980" s="950">
        <v>4</v>
      </c>
      <c r="O980" s="950">
        <v>1</v>
      </c>
      <c r="P980" s="950">
        <v>4</v>
      </c>
      <c r="Q980" s="950">
        <v>1</v>
      </c>
    </row>
    <row r="981" spans="1:17" s="58" customFormat="1" ht="14.25" customHeight="1" x14ac:dyDescent="0.25">
      <c r="A981" s="2377" t="s">
        <v>842</v>
      </c>
      <c r="B981" s="2389">
        <f>SUM(F981:F983)</f>
        <v>65500</v>
      </c>
      <c r="C981" s="995" t="s">
        <v>453</v>
      </c>
      <c r="D981" s="950">
        <v>50</v>
      </c>
      <c r="E981" s="951">
        <v>250</v>
      </c>
      <c r="F981" s="951">
        <f t="shared" si="40"/>
        <v>12500</v>
      </c>
      <c r="G981" s="951"/>
      <c r="H981" s="951"/>
      <c r="I981" s="951"/>
      <c r="J981" s="951"/>
      <c r="K981" s="950"/>
      <c r="L981" s="950">
        <v>12</v>
      </c>
      <c r="M981" s="950">
        <v>1</v>
      </c>
      <c r="N981" s="950">
        <v>3</v>
      </c>
      <c r="O981" s="950">
        <v>7</v>
      </c>
      <c r="P981" s="950">
        <v>1</v>
      </c>
      <c r="Q981" s="950">
        <v>2</v>
      </c>
    </row>
    <row r="982" spans="1:17" s="58" customFormat="1" x14ac:dyDescent="0.25">
      <c r="A982" s="2377"/>
      <c r="B982" s="2389"/>
      <c r="C982" s="68" t="s">
        <v>804</v>
      </c>
      <c r="D982" s="959">
        <v>12</v>
      </c>
      <c r="E982" s="958">
        <v>1500</v>
      </c>
      <c r="F982" s="951">
        <f t="shared" si="40"/>
        <v>18000</v>
      </c>
      <c r="G982" s="958"/>
      <c r="H982" s="958"/>
      <c r="I982" s="958"/>
      <c r="J982" s="958"/>
      <c r="K982" s="959"/>
      <c r="L982" s="950">
        <v>12</v>
      </c>
      <c r="M982" s="959">
        <v>1</v>
      </c>
      <c r="N982" s="959">
        <v>2</v>
      </c>
      <c r="O982" s="959">
        <v>8</v>
      </c>
      <c r="P982" s="959">
        <v>7</v>
      </c>
      <c r="Q982" s="959">
        <v>4</v>
      </c>
    </row>
    <row r="983" spans="1:17" s="58" customFormat="1" ht="29.25" customHeight="1" x14ac:dyDescent="0.25">
      <c r="A983" s="2377"/>
      <c r="B983" s="2389"/>
      <c r="C983" s="68" t="s">
        <v>834</v>
      </c>
      <c r="D983" s="950">
        <v>1</v>
      </c>
      <c r="E983" s="951">
        <v>35000</v>
      </c>
      <c r="F983" s="951">
        <f t="shared" si="40"/>
        <v>35000</v>
      </c>
      <c r="G983" s="951"/>
      <c r="H983" s="951"/>
      <c r="I983" s="951"/>
      <c r="J983" s="951"/>
      <c r="K983" s="950"/>
      <c r="L983" s="950">
        <v>12</v>
      </c>
      <c r="M983" s="950">
        <v>1</v>
      </c>
      <c r="N983" s="950">
        <v>2</v>
      </c>
      <c r="O983" s="950">
        <v>2</v>
      </c>
      <c r="P983" s="950">
        <v>2</v>
      </c>
      <c r="Q983" s="950">
        <v>2</v>
      </c>
    </row>
    <row r="984" spans="1:17" s="58" customFormat="1" ht="14.25" customHeight="1" x14ac:dyDescent="0.25">
      <c r="A984" s="2377" t="s">
        <v>843</v>
      </c>
      <c r="B984" s="2389">
        <f>SUM(F984:F988)</f>
        <v>102300</v>
      </c>
      <c r="C984" s="995" t="s">
        <v>453</v>
      </c>
      <c r="D984" s="950">
        <v>25</v>
      </c>
      <c r="E984" s="951">
        <v>250</v>
      </c>
      <c r="F984" s="951">
        <f t="shared" si="40"/>
        <v>6250</v>
      </c>
      <c r="G984" s="951"/>
      <c r="H984" s="1001">
        <v>3125</v>
      </c>
      <c r="I984" s="951">
        <v>3125</v>
      </c>
      <c r="J984" s="951"/>
      <c r="K984" s="950"/>
      <c r="L984" s="950">
        <v>12</v>
      </c>
      <c r="M984" s="950">
        <v>1</v>
      </c>
      <c r="N984" s="950">
        <v>3</v>
      </c>
      <c r="O984" s="950">
        <v>7</v>
      </c>
      <c r="P984" s="950">
        <v>1</v>
      </c>
      <c r="Q984" s="950">
        <v>2</v>
      </c>
    </row>
    <row r="985" spans="1:17" s="58" customFormat="1" x14ac:dyDescent="0.25">
      <c r="A985" s="2377"/>
      <c r="B985" s="2389"/>
      <c r="C985" s="68" t="s">
        <v>749</v>
      </c>
      <c r="D985" s="959">
        <v>90</v>
      </c>
      <c r="E985" s="958">
        <v>450</v>
      </c>
      <c r="F985" s="951">
        <f t="shared" si="40"/>
        <v>40500</v>
      </c>
      <c r="G985" s="958"/>
      <c r="H985" s="1001">
        <v>20250</v>
      </c>
      <c r="I985" s="951">
        <v>20250</v>
      </c>
      <c r="J985" s="958"/>
      <c r="K985" s="959"/>
      <c r="L985" s="950">
        <v>12</v>
      </c>
      <c r="M985" s="959">
        <v>1</v>
      </c>
      <c r="N985" s="959">
        <v>3</v>
      </c>
      <c r="O985" s="959">
        <v>1</v>
      </c>
      <c r="P985" s="959">
        <v>1</v>
      </c>
      <c r="Q985" s="959">
        <v>1</v>
      </c>
    </row>
    <row r="986" spans="1:17" s="58" customFormat="1" x14ac:dyDescent="0.25">
      <c r="A986" s="2377"/>
      <c r="B986" s="2389"/>
      <c r="C986" s="68" t="s">
        <v>804</v>
      </c>
      <c r="D986" s="950">
        <v>12</v>
      </c>
      <c r="E986" s="951">
        <v>1500</v>
      </c>
      <c r="F986" s="951">
        <f t="shared" si="40"/>
        <v>18000</v>
      </c>
      <c r="G986" s="951"/>
      <c r="H986" s="1001">
        <v>9000</v>
      </c>
      <c r="I986" s="951">
        <v>9000</v>
      </c>
      <c r="J986" s="951"/>
      <c r="K986" s="950"/>
      <c r="L986" s="950">
        <v>12</v>
      </c>
      <c r="M986" s="950">
        <v>1</v>
      </c>
      <c r="N986" s="950">
        <v>2</v>
      </c>
      <c r="O986" s="950">
        <v>8</v>
      </c>
      <c r="P986" s="950">
        <v>7</v>
      </c>
      <c r="Q986" s="950">
        <v>4</v>
      </c>
    </row>
    <row r="987" spans="1:17" s="58" customFormat="1" x14ac:dyDescent="0.25">
      <c r="A987" s="2377"/>
      <c r="B987" s="2389"/>
      <c r="C987" s="68" t="s">
        <v>762</v>
      </c>
      <c r="D987" s="950">
        <v>2000</v>
      </c>
      <c r="E987" s="951">
        <v>10</v>
      </c>
      <c r="F987" s="951">
        <f t="shared" si="40"/>
        <v>20000</v>
      </c>
      <c r="G987" s="951"/>
      <c r="H987" s="1001">
        <v>10000</v>
      </c>
      <c r="I987" s="951">
        <v>10000</v>
      </c>
      <c r="J987" s="951"/>
      <c r="K987" s="950"/>
      <c r="L987" s="950">
        <v>12</v>
      </c>
      <c r="M987" s="950">
        <v>1</v>
      </c>
      <c r="N987" s="950"/>
      <c r="O987" s="950"/>
      <c r="P987" s="950"/>
      <c r="Q987" s="950"/>
    </row>
    <row r="988" spans="1:17" s="58" customFormat="1" x14ac:dyDescent="0.25">
      <c r="A988" s="2377"/>
      <c r="B988" s="2389"/>
      <c r="C988" s="68" t="s">
        <v>314</v>
      </c>
      <c r="D988" s="959">
        <v>90</v>
      </c>
      <c r="E988" s="958">
        <v>195</v>
      </c>
      <c r="F988" s="951">
        <f t="shared" si="40"/>
        <v>17550</v>
      </c>
      <c r="G988" s="958"/>
      <c r="H988" s="1001">
        <v>8775</v>
      </c>
      <c r="I988" s="951">
        <v>8775</v>
      </c>
      <c r="J988" s="958"/>
      <c r="K988" s="959"/>
      <c r="L988" s="950">
        <v>12</v>
      </c>
      <c r="M988" s="959">
        <v>1</v>
      </c>
      <c r="N988" s="959">
        <v>3</v>
      </c>
      <c r="O988" s="959">
        <v>9</v>
      </c>
      <c r="P988" s="959">
        <v>2</v>
      </c>
      <c r="Q988" s="959">
        <v>1</v>
      </c>
    </row>
    <row r="989" spans="1:17" s="66" customFormat="1" x14ac:dyDescent="0.25">
      <c r="A989" s="2409" t="s">
        <v>844</v>
      </c>
      <c r="B989" s="2411">
        <f>SUM(F989:F991)</f>
        <v>773000</v>
      </c>
      <c r="C989" s="68" t="s">
        <v>845</v>
      </c>
      <c r="D989" s="950">
        <v>1</v>
      </c>
      <c r="E989" s="951">
        <v>75000</v>
      </c>
      <c r="F989" s="951">
        <f t="shared" si="40"/>
        <v>75000</v>
      </c>
      <c r="G989" s="951"/>
      <c r="H989" s="951"/>
      <c r="I989" s="951"/>
      <c r="J989" s="951"/>
      <c r="K989" s="54"/>
      <c r="L989" s="950">
        <v>12</v>
      </c>
      <c r="M989" s="54">
        <v>1</v>
      </c>
      <c r="N989" s="54">
        <v>2</v>
      </c>
      <c r="O989" s="54">
        <v>2</v>
      </c>
      <c r="P989" s="54">
        <v>2</v>
      </c>
      <c r="Q989" s="54">
        <v>1</v>
      </c>
    </row>
    <row r="990" spans="1:17" s="66" customFormat="1" ht="16.5" customHeight="1" x14ac:dyDescent="0.25">
      <c r="A990" s="2410"/>
      <c r="B990" s="2412"/>
      <c r="C990" s="68" t="s">
        <v>749</v>
      </c>
      <c r="D990" s="950">
        <v>1440</v>
      </c>
      <c r="E990" s="951">
        <v>450</v>
      </c>
      <c r="F990" s="951">
        <f t="shared" si="40"/>
        <v>648000</v>
      </c>
      <c r="G990" s="1002">
        <v>540000</v>
      </c>
      <c r="H990" s="951"/>
      <c r="I990" s="991">
        <v>540000</v>
      </c>
      <c r="J990" s="991"/>
      <c r="K990" s="54"/>
      <c r="L990" s="950">
        <v>12</v>
      </c>
      <c r="M990" s="54">
        <v>1</v>
      </c>
      <c r="N990" s="54">
        <v>3</v>
      </c>
      <c r="O990" s="54">
        <v>1</v>
      </c>
      <c r="P990" s="54">
        <v>1</v>
      </c>
      <c r="Q990" s="54">
        <v>1</v>
      </c>
    </row>
    <row r="991" spans="1:17" s="66" customFormat="1" ht="32.25" customHeight="1" x14ac:dyDescent="0.25">
      <c r="A991" s="2410"/>
      <c r="B991" s="2413"/>
      <c r="C991" s="68" t="s">
        <v>453</v>
      </c>
      <c r="D991" s="950">
        <v>200</v>
      </c>
      <c r="E991" s="951">
        <v>250</v>
      </c>
      <c r="F991" s="951">
        <f t="shared" si="40"/>
        <v>50000</v>
      </c>
      <c r="G991" s="951">
        <v>22000</v>
      </c>
      <c r="H991" s="951"/>
      <c r="I991" s="991">
        <v>22000</v>
      </c>
      <c r="J991" s="991"/>
      <c r="K991" s="54"/>
      <c r="L991" s="950">
        <v>12</v>
      </c>
      <c r="M991" s="54">
        <v>1</v>
      </c>
      <c r="N991" s="54">
        <v>3</v>
      </c>
      <c r="O991" s="54">
        <v>7</v>
      </c>
      <c r="P991" s="54">
        <v>1</v>
      </c>
      <c r="Q991" s="54">
        <v>2</v>
      </c>
    </row>
    <row r="992" spans="1:17" s="59" customFormat="1" ht="49.5" customHeight="1" x14ac:dyDescent="0.25">
      <c r="A992" s="2415" t="s">
        <v>846</v>
      </c>
      <c r="B992" s="2411">
        <f>SUM(F992:F998)</f>
        <v>431000</v>
      </c>
      <c r="C992" s="995" t="s">
        <v>847</v>
      </c>
      <c r="D992" s="950">
        <v>30</v>
      </c>
      <c r="E992" s="951">
        <v>1500</v>
      </c>
      <c r="F992" s="951">
        <f t="shared" si="40"/>
        <v>45000</v>
      </c>
      <c r="G992" s="951"/>
      <c r="H992" s="951"/>
      <c r="I992" s="951"/>
      <c r="J992" s="951"/>
      <c r="K992" s="950"/>
      <c r="L992" s="950">
        <v>12</v>
      </c>
      <c r="M992" s="950">
        <v>1</v>
      </c>
      <c r="N992" s="950">
        <v>2</v>
      </c>
      <c r="O992" s="950">
        <v>8</v>
      </c>
      <c r="P992" s="950">
        <v>7</v>
      </c>
      <c r="Q992" s="950">
        <v>4</v>
      </c>
    </row>
    <row r="993" spans="1:17" s="59" customFormat="1" ht="49.5" customHeight="1" x14ac:dyDescent="0.25">
      <c r="A993" s="2416"/>
      <c r="B993" s="2412"/>
      <c r="C993" s="995" t="s">
        <v>58</v>
      </c>
      <c r="D993" s="950">
        <v>300</v>
      </c>
      <c r="E993" s="951">
        <v>450</v>
      </c>
      <c r="F993" s="951">
        <f t="shared" si="40"/>
        <v>135000</v>
      </c>
      <c r="G993" s="951"/>
      <c r="H993" s="951"/>
      <c r="I993" s="951"/>
      <c r="J993" s="951"/>
      <c r="K993" s="950"/>
      <c r="L993" s="950">
        <v>12</v>
      </c>
      <c r="M993" s="950">
        <v>1</v>
      </c>
      <c r="N993" s="950">
        <v>3</v>
      </c>
      <c r="O993" s="950">
        <v>1</v>
      </c>
      <c r="P993" s="950">
        <v>1</v>
      </c>
      <c r="Q993" s="950">
        <v>1</v>
      </c>
    </row>
    <row r="994" spans="1:17" s="59" customFormat="1" ht="49.5" customHeight="1" x14ac:dyDescent="0.25">
      <c r="A994" s="2416"/>
      <c r="B994" s="2412"/>
      <c r="C994" s="995" t="s">
        <v>314</v>
      </c>
      <c r="D994" s="950">
        <v>300</v>
      </c>
      <c r="E994" s="951">
        <v>195</v>
      </c>
      <c r="F994" s="951">
        <f t="shared" si="40"/>
        <v>58500</v>
      </c>
      <c r="G994" s="951"/>
      <c r="H994" s="951"/>
      <c r="I994" s="951"/>
      <c r="J994" s="951"/>
      <c r="K994" s="950"/>
      <c r="L994" s="950">
        <v>12</v>
      </c>
      <c r="M994" s="950">
        <v>1</v>
      </c>
      <c r="N994" s="950">
        <v>3</v>
      </c>
      <c r="O994" s="950">
        <v>9</v>
      </c>
      <c r="P994" s="950">
        <v>2</v>
      </c>
      <c r="Q994" s="950">
        <v>1</v>
      </c>
    </row>
    <row r="995" spans="1:17" s="59" customFormat="1" ht="49.5" customHeight="1" x14ac:dyDescent="0.25">
      <c r="A995" s="2416"/>
      <c r="B995" s="2412"/>
      <c r="C995" s="995" t="s">
        <v>834</v>
      </c>
      <c r="D995" s="950">
        <v>1</v>
      </c>
      <c r="E995" s="951">
        <v>50000</v>
      </c>
      <c r="F995" s="951">
        <f t="shared" si="40"/>
        <v>50000</v>
      </c>
      <c r="G995" s="951"/>
      <c r="H995" s="951"/>
      <c r="I995" s="951"/>
      <c r="J995" s="951"/>
      <c r="K995" s="950"/>
      <c r="L995" s="950">
        <v>12</v>
      </c>
      <c r="M995" s="950">
        <v>1</v>
      </c>
      <c r="N995" s="950">
        <v>2</v>
      </c>
      <c r="O995" s="950">
        <v>2</v>
      </c>
      <c r="P995" s="950">
        <v>2</v>
      </c>
      <c r="Q995" s="950">
        <v>1</v>
      </c>
    </row>
    <row r="996" spans="1:17" s="59" customFormat="1" ht="49.5" customHeight="1" x14ac:dyDescent="0.25">
      <c r="A996" s="2416"/>
      <c r="B996" s="2412"/>
      <c r="C996" s="995" t="s">
        <v>755</v>
      </c>
      <c r="D996" s="950">
        <v>2</v>
      </c>
      <c r="E996" s="951">
        <v>50000</v>
      </c>
      <c r="F996" s="951">
        <f t="shared" si="40"/>
        <v>100000</v>
      </c>
      <c r="G996" s="951">
        <v>50000</v>
      </c>
      <c r="H996" s="58"/>
      <c r="I996" s="951">
        <v>50000</v>
      </c>
      <c r="J996" s="58"/>
      <c r="K996" s="950"/>
      <c r="L996" s="950">
        <v>12</v>
      </c>
      <c r="M996" s="950">
        <v>1</v>
      </c>
      <c r="N996" s="950">
        <v>3</v>
      </c>
      <c r="O996" s="950">
        <v>9</v>
      </c>
      <c r="P996" s="950">
        <v>2</v>
      </c>
      <c r="Q996" s="950">
        <v>1</v>
      </c>
    </row>
    <row r="997" spans="1:17" s="59" customFormat="1" ht="49.5" customHeight="1" x14ac:dyDescent="0.25">
      <c r="A997" s="2416"/>
      <c r="B997" s="2412"/>
      <c r="C997" s="995" t="s">
        <v>762</v>
      </c>
      <c r="D997" s="950">
        <v>3000</v>
      </c>
      <c r="E997" s="951">
        <v>10</v>
      </c>
      <c r="F997" s="951">
        <f t="shared" si="40"/>
        <v>30000</v>
      </c>
      <c r="G997" s="951"/>
      <c r="H997" s="951"/>
      <c r="I997" s="951"/>
      <c r="J997" s="951"/>
      <c r="K997" s="950"/>
      <c r="L997" s="950">
        <v>12</v>
      </c>
      <c r="M997" s="950">
        <v>1</v>
      </c>
      <c r="N997" s="950"/>
      <c r="O997" s="950"/>
      <c r="P997" s="950"/>
      <c r="Q997" s="950"/>
    </row>
    <row r="998" spans="1:17" s="59" customFormat="1" ht="49.5" customHeight="1" x14ac:dyDescent="0.25">
      <c r="A998" s="2417"/>
      <c r="B998" s="2413"/>
      <c r="C998" s="995" t="s">
        <v>453</v>
      </c>
      <c r="D998" s="950">
        <v>50</v>
      </c>
      <c r="E998" s="951">
        <v>250</v>
      </c>
      <c r="F998" s="951">
        <f t="shared" si="40"/>
        <v>12500</v>
      </c>
      <c r="G998" s="951"/>
      <c r="H998" s="951"/>
      <c r="I998" s="951"/>
      <c r="J998" s="951"/>
      <c r="K998" s="950"/>
      <c r="L998" s="950">
        <v>12</v>
      </c>
      <c r="M998" s="950">
        <v>1</v>
      </c>
      <c r="N998" s="950">
        <v>3</v>
      </c>
      <c r="O998" s="950">
        <v>7</v>
      </c>
      <c r="P998" s="950">
        <v>1</v>
      </c>
      <c r="Q998" s="950">
        <v>2</v>
      </c>
    </row>
    <row r="999" spans="1:17" s="59" customFormat="1" ht="14.25" customHeight="1" x14ac:dyDescent="0.25">
      <c r="A999" s="2377" t="s">
        <v>848</v>
      </c>
      <c r="B999" s="2411">
        <f>SUM(E999)</f>
        <v>850000</v>
      </c>
      <c r="C999" s="995" t="s">
        <v>849</v>
      </c>
      <c r="D999" s="950">
        <v>1</v>
      </c>
      <c r="E999" s="951">
        <v>850000</v>
      </c>
      <c r="F999" s="951">
        <f t="shared" si="40"/>
        <v>850000</v>
      </c>
      <c r="G999" s="951"/>
      <c r="H999" s="951">
        <v>67500</v>
      </c>
      <c r="I999" s="951">
        <v>67500</v>
      </c>
      <c r="J999" s="951"/>
      <c r="K999" s="950"/>
      <c r="L999" s="950">
        <v>12</v>
      </c>
      <c r="M999" s="950">
        <v>2</v>
      </c>
      <c r="N999" s="950">
        <v>2</v>
      </c>
      <c r="O999" s="950">
        <v>8</v>
      </c>
      <c r="P999" s="950">
        <v>7</v>
      </c>
      <c r="Q999" s="950">
        <v>4</v>
      </c>
    </row>
    <row r="1000" spans="1:17" s="59" customFormat="1" x14ac:dyDescent="0.25">
      <c r="A1000" s="2377"/>
      <c r="B1000" s="2412"/>
      <c r="C1000" s="68"/>
      <c r="D1000" s="959"/>
      <c r="E1000" s="958"/>
      <c r="F1000" s="951"/>
      <c r="G1000" s="958"/>
      <c r="H1000" s="958">
        <v>7300</v>
      </c>
      <c r="I1000" s="958">
        <v>7300</v>
      </c>
      <c r="J1000" s="958"/>
      <c r="K1000" s="959"/>
      <c r="L1000" s="950">
        <v>1</v>
      </c>
      <c r="M1000" s="959"/>
      <c r="N1000" s="959"/>
      <c r="O1000" s="959"/>
      <c r="P1000" s="959"/>
      <c r="Q1000" s="959"/>
    </row>
    <row r="1001" spans="1:17" s="59" customFormat="1" x14ac:dyDescent="0.25">
      <c r="A1001" s="2414"/>
      <c r="B1001" s="2412"/>
      <c r="C1001" s="992"/>
      <c r="D1001" s="1003"/>
      <c r="E1001" s="1004"/>
      <c r="F1001" s="951"/>
      <c r="G1001" s="1004"/>
      <c r="H1001" s="1004"/>
      <c r="I1001" s="1004"/>
      <c r="J1001" s="1004"/>
      <c r="K1001" s="1003"/>
      <c r="L1001" s="1005"/>
      <c r="M1001" s="1003"/>
      <c r="N1001" s="1003"/>
      <c r="O1001" s="1003"/>
      <c r="P1001" s="1003"/>
      <c r="Q1001" s="1003"/>
    </row>
    <row r="1002" spans="1:17" s="59" customFormat="1" x14ac:dyDescent="0.25">
      <c r="A1002" s="2414"/>
      <c r="B1002" s="2412"/>
      <c r="C1002" s="992"/>
      <c r="D1002" s="1003"/>
      <c r="E1002" s="1004"/>
      <c r="F1002" s="951"/>
      <c r="G1002" s="1004"/>
      <c r="H1002" s="1004"/>
      <c r="I1002" s="1004"/>
      <c r="J1002" s="1004"/>
      <c r="K1002" s="1003"/>
      <c r="L1002" s="1005"/>
      <c r="M1002" s="1003"/>
      <c r="N1002" s="1003"/>
      <c r="O1002" s="1003"/>
      <c r="P1002" s="1003"/>
      <c r="Q1002" s="1003"/>
    </row>
    <row r="1003" spans="1:17" s="59" customFormat="1" x14ac:dyDescent="0.25">
      <c r="A1003" s="2414"/>
      <c r="B1003" s="2412"/>
      <c r="C1003" s="992"/>
      <c r="D1003" s="1003"/>
      <c r="E1003" s="1004"/>
      <c r="F1003" s="951"/>
      <c r="G1003" s="1004"/>
      <c r="H1003" s="1004"/>
      <c r="I1003" s="1004"/>
      <c r="J1003" s="1004"/>
      <c r="K1003" s="1003"/>
      <c r="L1003" s="1005"/>
      <c r="M1003" s="1003"/>
      <c r="N1003" s="1003"/>
      <c r="O1003" s="1003"/>
      <c r="P1003" s="1003"/>
      <c r="Q1003" s="1003"/>
    </row>
    <row r="1004" spans="1:17" s="588" customFormat="1" ht="33" customHeight="1" x14ac:dyDescent="0.25">
      <c r="A1004" s="2414"/>
      <c r="B1004" s="2413"/>
      <c r="C1004" s="992"/>
      <c r="D1004" s="1003"/>
      <c r="E1004" s="1004"/>
      <c r="F1004" s="951"/>
      <c r="G1004" s="1004"/>
      <c r="H1004" s="1004">
        <v>15000</v>
      </c>
      <c r="I1004" s="1004">
        <v>15000</v>
      </c>
      <c r="J1004" s="1004"/>
      <c r="K1004" s="1003"/>
      <c r="L1004" s="1005">
        <v>1</v>
      </c>
      <c r="M1004" s="1003"/>
      <c r="N1004" s="1003"/>
      <c r="O1004" s="1003"/>
      <c r="P1004" s="1003"/>
      <c r="Q1004" s="1003"/>
    </row>
    <row r="1005" spans="1:17" s="588" customFormat="1" x14ac:dyDescent="0.25">
      <c r="A1005" s="2414" t="s">
        <v>850</v>
      </c>
      <c r="B1005" s="2412">
        <v>4700000</v>
      </c>
      <c r="C1005" s="68" t="s">
        <v>771</v>
      </c>
      <c r="D1005" s="959">
        <v>9</v>
      </c>
      <c r="E1005" s="958"/>
      <c r="F1005" s="951">
        <f t="shared" si="40"/>
        <v>0</v>
      </c>
      <c r="G1005" s="958"/>
      <c r="H1005" s="958">
        <f>F1005</f>
        <v>0</v>
      </c>
      <c r="I1005" s="958"/>
      <c r="J1005" s="958"/>
      <c r="K1005" s="959"/>
      <c r="L1005" s="950"/>
      <c r="M1005" s="959"/>
      <c r="N1005" s="959"/>
      <c r="O1005" s="959"/>
      <c r="P1005" s="959"/>
      <c r="Q1005" s="959"/>
    </row>
    <row r="1006" spans="1:17" s="58" customFormat="1" x14ac:dyDescent="0.25">
      <c r="A1006" s="2387"/>
      <c r="B1006" s="2412"/>
      <c r="C1006" s="68" t="s">
        <v>851</v>
      </c>
      <c r="D1006" s="959">
        <v>10</v>
      </c>
      <c r="E1006" s="958"/>
      <c r="F1006" s="951">
        <f t="shared" si="40"/>
        <v>0</v>
      </c>
      <c r="G1006" s="958"/>
      <c r="H1006" s="958">
        <f t="shared" ref="H1006:H1069" si="41">F1006</f>
        <v>0</v>
      </c>
      <c r="I1006" s="958"/>
      <c r="J1006" s="958"/>
      <c r="K1006" s="959"/>
      <c r="L1006" s="950"/>
      <c r="M1006" s="959"/>
      <c r="N1006" s="959"/>
      <c r="O1006" s="959"/>
      <c r="P1006" s="959"/>
      <c r="Q1006" s="959"/>
    </row>
    <row r="1007" spans="1:17" s="58" customFormat="1" x14ac:dyDescent="0.25">
      <c r="A1007" s="2387"/>
      <c r="B1007" s="2412"/>
      <c r="C1007" s="950" t="s">
        <v>852</v>
      </c>
      <c r="D1007" s="959">
        <v>1</v>
      </c>
      <c r="E1007" s="958"/>
      <c r="F1007" s="951">
        <f t="shared" si="40"/>
        <v>0</v>
      </c>
      <c r="G1007" s="958"/>
      <c r="H1007" s="958">
        <f t="shared" si="41"/>
        <v>0</v>
      </c>
      <c r="I1007" s="958"/>
      <c r="J1007" s="958"/>
      <c r="K1007" s="959"/>
      <c r="L1007" s="950"/>
      <c r="M1007" s="959"/>
      <c r="N1007" s="959"/>
      <c r="O1007" s="959"/>
      <c r="P1007" s="959"/>
      <c r="Q1007" s="959"/>
    </row>
    <row r="1008" spans="1:17" s="58" customFormat="1" x14ac:dyDescent="0.25">
      <c r="A1008" s="2387"/>
      <c r="B1008" s="2412"/>
      <c r="C1008" s="950" t="s">
        <v>853</v>
      </c>
      <c r="D1008" s="959">
        <v>3</v>
      </c>
      <c r="E1008" s="958"/>
      <c r="F1008" s="951">
        <f t="shared" si="40"/>
        <v>0</v>
      </c>
      <c r="G1008" s="958"/>
      <c r="H1008" s="958">
        <f t="shared" si="41"/>
        <v>0</v>
      </c>
      <c r="I1008" s="958"/>
      <c r="J1008" s="958"/>
      <c r="K1008" s="959"/>
      <c r="L1008" s="950"/>
      <c r="M1008" s="959"/>
      <c r="N1008" s="959"/>
      <c r="O1008" s="959"/>
      <c r="P1008" s="959"/>
      <c r="Q1008" s="959"/>
    </row>
    <row r="1009" spans="1:17" s="58" customFormat="1" x14ac:dyDescent="0.25">
      <c r="A1009" s="2387"/>
      <c r="B1009" s="2412"/>
      <c r="C1009" s="950" t="s">
        <v>774</v>
      </c>
      <c r="D1009" s="959">
        <v>1</v>
      </c>
      <c r="E1009" s="958"/>
      <c r="F1009" s="951">
        <f t="shared" si="40"/>
        <v>0</v>
      </c>
      <c r="G1009" s="958"/>
      <c r="H1009" s="958">
        <f t="shared" si="41"/>
        <v>0</v>
      </c>
      <c r="I1009" s="958"/>
      <c r="J1009" s="958"/>
      <c r="K1009" s="959"/>
      <c r="L1009" s="950"/>
      <c r="M1009" s="959"/>
      <c r="N1009" s="959"/>
      <c r="O1009" s="959"/>
      <c r="P1009" s="959"/>
      <c r="Q1009" s="959"/>
    </row>
    <row r="1010" spans="1:17" s="58" customFormat="1" x14ac:dyDescent="0.25">
      <c r="A1010" s="2387"/>
      <c r="B1010" s="2412"/>
      <c r="C1010" s="950" t="s">
        <v>776</v>
      </c>
      <c r="D1010" s="959">
        <v>3</v>
      </c>
      <c r="E1010" s="958"/>
      <c r="F1010" s="951">
        <f t="shared" si="40"/>
        <v>0</v>
      </c>
      <c r="G1010" s="958"/>
      <c r="H1010" s="958">
        <f t="shared" si="41"/>
        <v>0</v>
      </c>
      <c r="I1010" s="958"/>
      <c r="J1010" s="958"/>
      <c r="K1010" s="959"/>
      <c r="L1010" s="950"/>
      <c r="M1010" s="959"/>
      <c r="N1010" s="959"/>
      <c r="O1010" s="959"/>
      <c r="P1010" s="959"/>
      <c r="Q1010" s="959"/>
    </row>
    <row r="1011" spans="1:17" s="58" customFormat="1" x14ac:dyDescent="0.25">
      <c r="A1011" s="2387"/>
      <c r="B1011" s="2412"/>
      <c r="C1011" s="950" t="s">
        <v>854</v>
      </c>
      <c r="D1011" s="959">
        <v>2</v>
      </c>
      <c r="E1011" s="958"/>
      <c r="F1011" s="951">
        <f t="shared" si="40"/>
        <v>0</v>
      </c>
      <c r="G1011" s="958"/>
      <c r="H1011" s="958">
        <f t="shared" si="41"/>
        <v>0</v>
      </c>
      <c r="I1011" s="958"/>
      <c r="J1011" s="958"/>
      <c r="K1011" s="959"/>
      <c r="L1011" s="950"/>
      <c r="M1011" s="959"/>
      <c r="N1011" s="959"/>
      <c r="O1011" s="959"/>
      <c r="P1011" s="959"/>
      <c r="Q1011" s="959"/>
    </row>
    <row r="1012" spans="1:17" s="58" customFormat="1" x14ac:dyDescent="0.25">
      <c r="A1012" s="2387"/>
      <c r="B1012" s="2412"/>
      <c r="C1012" s="950" t="s">
        <v>855</v>
      </c>
      <c r="D1012" s="959">
        <v>10</v>
      </c>
      <c r="E1012" s="958"/>
      <c r="F1012" s="951">
        <f t="shared" si="40"/>
        <v>0</v>
      </c>
      <c r="G1012" s="958"/>
      <c r="H1012" s="958">
        <f t="shared" si="41"/>
        <v>0</v>
      </c>
      <c r="I1012" s="958"/>
      <c r="J1012" s="958"/>
      <c r="K1012" s="959"/>
      <c r="L1012" s="950"/>
      <c r="M1012" s="959"/>
      <c r="N1012" s="959"/>
      <c r="O1012" s="959"/>
      <c r="P1012" s="959"/>
      <c r="Q1012" s="959"/>
    </row>
    <row r="1013" spans="1:17" s="58" customFormat="1" x14ac:dyDescent="0.25">
      <c r="A1013" s="2387"/>
      <c r="B1013" s="2412"/>
      <c r="C1013" s="950" t="s">
        <v>856</v>
      </c>
      <c r="D1013" s="959">
        <v>10</v>
      </c>
      <c r="E1013" s="958"/>
      <c r="F1013" s="951">
        <f t="shared" si="40"/>
        <v>0</v>
      </c>
      <c r="G1013" s="958"/>
      <c r="H1013" s="958">
        <f t="shared" si="41"/>
        <v>0</v>
      </c>
      <c r="I1013" s="958"/>
      <c r="J1013" s="958"/>
      <c r="K1013" s="959"/>
      <c r="L1013" s="950"/>
      <c r="M1013" s="959"/>
      <c r="N1013" s="959"/>
      <c r="O1013" s="959"/>
      <c r="P1013" s="959"/>
      <c r="Q1013" s="959"/>
    </row>
    <row r="1014" spans="1:17" s="4" customFormat="1" x14ac:dyDescent="0.25">
      <c r="A1014" s="2387"/>
      <c r="B1014" s="2412"/>
      <c r="C1014" s="950" t="s">
        <v>857</v>
      </c>
      <c r="D1014" s="950">
        <v>2</v>
      </c>
      <c r="E1014" s="950"/>
      <c r="F1014" s="951">
        <f t="shared" si="40"/>
        <v>0</v>
      </c>
      <c r="G1014" s="950"/>
      <c r="H1014" s="958">
        <f t="shared" si="41"/>
        <v>0</v>
      </c>
      <c r="I1014" s="950"/>
      <c r="J1014" s="950"/>
      <c r="K1014" s="950"/>
      <c r="L1014" s="950"/>
      <c r="M1014" s="950"/>
      <c r="N1014" s="950"/>
      <c r="O1014" s="950"/>
      <c r="P1014" s="950"/>
      <c r="Q1014" s="950"/>
    </row>
    <row r="1015" spans="1:17" s="4" customFormat="1" x14ac:dyDescent="0.25">
      <c r="A1015" s="2387"/>
      <c r="B1015" s="2412"/>
      <c r="C1015" s="950" t="s">
        <v>858</v>
      </c>
      <c r="D1015" s="950">
        <v>2</v>
      </c>
      <c r="E1015" s="950"/>
      <c r="F1015" s="951">
        <f t="shared" si="40"/>
        <v>0</v>
      </c>
      <c r="G1015" s="950"/>
      <c r="H1015" s="958">
        <f t="shared" si="41"/>
        <v>0</v>
      </c>
      <c r="I1015" s="950"/>
      <c r="J1015" s="950"/>
      <c r="K1015" s="950"/>
      <c r="L1015" s="950"/>
      <c r="M1015" s="950"/>
      <c r="N1015" s="950"/>
      <c r="O1015" s="950"/>
      <c r="P1015" s="950"/>
      <c r="Q1015" s="950"/>
    </row>
    <row r="1016" spans="1:17" s="4" customFormat="1" x14ac:dyDescent="0.25">
      <c r="A1016" s="2387"/>
      <c r="B1016" s="2412"/>
      <c r="C1016" s="950" t="s">
        <v>859</v>
      </c>
      <c r="D1016" s="950">
        <v>2</v>
      </c>
      <c r="E1016" s="950"/>
      <c r="F1016" s="951">
        <f t="shared" si="40"/>
        <v>0</v>
      </c>
      <c r="G1016" s="950"/>
      <c r="H1016" s="958">
        <f t="shared" si="41"/>
        <v>0</v>
      </c>
      <c r="I1016" s="950"/>
      <c r="J1016" s="950"/>
      <c r="K1016" s="950"/>
      <c r="L1016" s="950"/>
      <c r="M1016" s="950"/>
      <c r="N1016" s="950"/>
      <c r="O1016" s="950"/>
      <c r="P1016" s="950"/>
      <c r="Q1016" s="950"/>
    </row>
    <row r="1017" spans="1:17" s="4" customFormat="1" x14ac:dyDescent="0.25">
      <c r="A1017" s="2387"/>
      <c r="B1017" s="2412"/>
      <c r="C1017" s="950" t="s">
        <v>860</v>
      </c>
      <c r="D1017" s="950">
        <v>2</v>
      </c>
      <c r="E1017" s="950"/>
      <c r="F1017" s="951">
        <f t="shared" si="40"/>
        <v>0</v>
      </c>
      <c r="G1017" s="950"/>
      <c r="H1017" s="958">
        <f t="shared" si="41"/>
        <v>0</v>
      </c>
      <c r="I1017" s="950"/>
      <c r="J1017" s="950"/>
      <c r="K1017" s="950"/>
      <c r="L1017" s="950"/>
      <c r="M1017" s="950"/>
      <c r="N1017" s="950"/>
      <c r="O1017" s="950"/>
      <c r="P1017" s="950"/>
      <c r="Q1017" s="950"/>
    </row>
    <row r="1018" spans="1:17" s="4" customFormat="1" x14ac:dyDescent="0.25">
      <c r="A1018" s="2387"/>
      <c r="B1018" s="2412"/>
      <c r="C1018" s="950" t="s">
        <v>861</v>
      </c>
      <c r="D1018" s="950">
        <v>2</v>
      </c>
      <c r="E1018" s="950"/>
      <c r="F1018" s="951">
        <f t="shared" si="40"/>
        <v>0</v>
      </c>
      <c r="G1018" s="950"/>
      <c r="H1018" s="958">
        <f t="shared" si="41"/>
        <v>0</v>
      </c>
      <c r="I1018" s="950"/>
      <c r="J1018" s="950"/>
      <c r="K1018" s="950"/>
      <c r="L1018" s="950"/>
      <c r="M1018" s="950"/>
      <c r="N1018" s="950"/>
      <c r="O1018" s="950"/>
      <c r="P1018" s="950"/>
      <c r="Q1018" s="950"/>
    </row>
    <row r="1019" spans="1:17" s="4" customFormat="1" x14ac:dyDescent="0.25">
      <c r="A1019" s="2387"/>
      <c r="B1019" s="2412"/>
      <c r="C1019" s="950" t="s">
        <v>862</v>
      </c>
      <c r="D1019" s="950">
        <v>4</v>
      </c>
      <c r="E1019" s="950"/>
      <c r="F1019" s="951">
        <f t="shared" si="40"/>
        <v>0</v>
      </c>
      <c r="G1019" s="950"/>
      <c r="H1019" s="958">
        <f t="shared" si="41"/>
        <v>0</v>
      </c>
      <c r="I1019" s="950"/>
      <c r="J1019" s="950"/>
      <c r="K1019" s="950"/>
      <c r="L1019" s="950"/>
      <c r="M1019" s="950"/>
      <c r="N1019" s="950"/>
      <c r="O1019" s="950"/>
      <c r="P1019" s="950"/>
      <c r="Q1019" s="950"/>
    </row>
    <row r="1020" spans="1:17" s="4" customFormat="1" x14ac:dyDescent="0.25">
      <c r="A1020" s="2387"/>
      <c r="B1020" s="2412"/>
      <c r="C1020" s="950" t="s">
        <v>863</v>
      </c>
      <c r="D1020" s="950">
        <v>4</v>
      </c>
      <c r="E1020" s="950"/>
      <c r="F1020" s="951">
        <f t="shared" si="40"/>
        <v>0</v>
      </c>
      <c r="G1020" s="950"/>
      <c r="H1020" s="958">
        <f t="shared" si="41"/>
        <v>0</v>
      </c>
      <c r="I1020" s="950"/>
      <c r="J1020" s="950"/>
      <c r="K1020" s="950"/>
      <c r="L1020" s="950"/>
      <c r="M1020" s="950"/>
      <c r="N1020" s="950"/>
      <c r="O1020" s="950"/>
      <c r="P1020" s="950"/>
      <c r="Q1020" s="950"/>
    </row>
    <row r="1021" spans="1:17" s="4" customFormat="1" x14ac:dyDescent="0.25">
      <c r="A1021" s="2387"/>
      <c r="B1021" s="2412"/>
      <c r="C1021" s="950" t="s">
        <v>779</v>
      </c>
      <c r="D1021" s="950">
        <v>1</v>
      </c>
      <c r="E1021" s="950"/>
      <c r="F1021" s="951">
        <f t="shared" si="40"/>
        <v>0</v>
      </c>
      <c r="G1021" s="950"/>
      <c r="H1021" s="958">
        <f t="shared" si="41"/>
        <v>0</v>
      </c>
      <c r="I1021" s="950"/>
      <c r="J1021" s="950"/>
      <c r="K1021" s="950"/>
      <c r="L1021" s="950"/>
      <c r="M1021" s="950"/>
      <c r="N1021" s="950"/>
      <c r="O1021" s="950"/>
      <c r="P1021" s="950"/>
      <c r="Q1021" s="950"/>
    </row>
    <row r="1022" spans="1:17" s="4" customFormat="1" x14ac:dyDescent="0.25">
      <c r="A1022" s="2387"/>
      <c r="B1022" s="2412"/>
      <c r="C1022" s="950" t="s">
        <v>864</v>
      </c>
      <c r="D1022" s="950">
        <v>2</v>
      </c>
      <c r="E1022" s="950"/>
      <c r="F1022" s="951">
        <f t="shared" ref="F1022:F1085" si="42">D1022*E1022</f>
        <v>0</v>
      </c>
      <c r="G1022" s="950"/>
      <c r="H1022" s="958">
        <f t="shared" si="41"/>
        <v>0</v>
      </c>
      <c r="I1022" s="950"/>
      <c r="J1022" s="950"/>
      <c r="K1022" s="950"/>
      <c r="L1022" s="950"/>
      <c r="M1022" s="950"/>
      <c r="N1022" s="950"/>
      <c r="O1022" s="950"/>
      <c r="P1022" s="950"/>
      <c r="Q1022" s="950"/>
    </row>
    <row r="1023" spans="1:17" s="4" customFormat="1" x14ac:dyDescent="0.25">
      <c r="A1023" s="2387"/>
      <c r="B1023" s="2412"/>
      <c r="C1023" s="950" t="s">
        <v>865</v>
      </c>
      <c r="D1023" s="950">
        <v>1</v>
      </c>
      <c r="E1023" s="950"/>
      <c r="F1023" s="951">
        <f t="shared" si="42"/>
        <v>0</v>
      </c>
      <c r="G1023" s="950"/>
      <c r="H1023" s="958">
        <f t="shared" si="41"/>
        <v>0</v>
      </c>
      <c r="I1023" s="950"/>
      <c r="J1023" s="950"/>
      <c r="K1023" s="950"/>
      <c r="L1023" s="950"/>
      <c r="M1023" s="950"/>
      <c r="N1023" s="950"/>
      <c r="O1023" s="950"/>
      <c r="P1023" s="950"/>
      <c r="Q1023" s="950"/>
    </row>
    <row r="1024" spans="1:17" s="4" customFormat="1" x14ac:dyDescent="0.25">
      <c r="A1024" s="2387"/>
      <c r="B1024" s="2412"/>
      <c r="C1024" s="950" t="s">
        <v>866</v>
      </c>
      <c r="D1024" s="950">
        <v>1</v>
      </c>
      <c r="E1024" s="950"/>
      <c r="F1024" s="951">
        <f t="shared" si="42"/>
        <v>0</v>
      </c>
      <c r="G1024" s="950"/>
      <c r="H1024" s="958">
        <f t="shared" si="41"/>
        <v>0</v>
      </c>
      <c r="I1024" s="950"/>
      <c r="J1024" s="950"/>
      <c r="K1024" s="950"/>
      <c r="L1024" s="950"/>
      <c r="M1024" s="950"/>
      <c r="N1024" s="950"/>
      <c r="O1024" s="950"/>
      <c r="P1024" s="950"/>
      <c r="Q1024" s="950"/>
    </row>
    <row r="1025" spans="1:17" s="4" customFormat="1" x14ac:dyDescent="0.25">
      <c r="A1025" s="2387"/>
      <c r="B1025" s="2412"/>
      <c r="C1025" s="950" t="s">
        <v>867</v>
      </c>
      <c r="D1025" s="950">
        <v>2</v>
      </c>
      <c r="E1025" s="950"/>
      <c r="F1025" s="951">
        <f t="shared" si="42"/>
        <v>0</v>
      </c>
      <c r="G1025" s="950"/>
      <c r="H1025" s="958">
        <f t="shared" si="41"/>
        <v>0</v>
      </c>
      <c r="I1025" s="950"/>
      <c r="J1025" s="950"/>
      <c r="K1025" s="950"/>
      <c r="L1025" s="950"/>
      <c r="M1025" s="950"/>
      <c r="N1025" s="950"/>
      <c r="O1025" s="950"/>
      <c r="P1025" s="950"/>
      <c r="Q1025" s="950"/>
    </row>
    <row r="1026" spans="1:17" s="4" customFormat="1" x14ac:dyDescent="0.25">
      <c r="A1026" s="2387"/>
      <c r="B1026" s="2412"/>
      <c r="C1026" s="950" t="s">
        <v>780</v>
      </c>
      <c r="D1026" s="950">
        <v>1</v>
      </c>
      <c r="E1026" s="950"/>
      <c r="F1026" s="951">
        <f t="shared" si="42"/>
        <v>0</v>
      </c>
      <c r="G1026" s="950"/>
      <c r="H1026" s="958">
        <f t="shared" si="41"/>
        <v>0</v>
      </c>
      <c r="I1026" s="950"/>
      <c r="J1026" s="950"/>
      <c r="K1026" s="950"/>
      <c r="L1026" s="950"/>
      <c r="M1026" s="950"/>
      <c r="N1026" s="950"/>
      <c r="O1026" s="950"/>
      <c r="P1026" s="950"/>
      <c r="Q1026" s="950"/>
    </row>
    <row r="1027" spans="1:17" s="4" customFormat="1" x14ac:dyDescent="0.25">
      <c r="A1027" s="2387"/>
      <c r="B1027" s="2412"/>
      <c r="C1027" s="950" t="s">
        <v>868</v>
      </c>
      <c r="D1027" s="950">
        <v>4</v>
      </c>
      <c r="E1027" s="950"/>
      <c r="F1027" s="951">
        <f t="shared" si="42"/>
        <v>0</v>
      </c>
      <c r="G1027" s="950"/>
      <c r="H1027" s="958">
        <f t="shared" si="41"/>
        <v>0</v>
      </c>
      <c r="I1027" s="950"/>
      <c r="J1027" s="950"/>
      <c r="K1027" s="950"/>
      <c r="L1027" s="950"/>
      <c r="M1027" s="950"/>
      <c r="N1027" s="950"/>
      <c r="O1027" s="950"/>
      <c r="P1027" s="950"/>
      <c r="Q1027" s="950"/>
    </row>
    <row r="1028" spans="1:17" s="4" customFormat="1" x14ac:dyDescent="0.25">
      <c r="A1028" s="2387"/>
      <c r="B1028" s="2412"/>
      <c r="C1028" s="950" t="s">
        <v>782</v>
      </c>
      <c r="D1028" s="950">
        <v>4</v>
      </c>
      <c r="E1028" s="950"/>
      <c r="F1028" s="951">
        <f t="shared" si="42"/>
        <v>0</v>
      </c>
      <c r="G1028" s="950"/>
      <c r="H1028" s="958">
        <f t="shared" si="41"/>
        <v>0</v>
      </c>
      <c r="I1028" s="950"/>
      <c r="J1028" s="950"/>
      <c r="K1028" s="950"/>
      <c r="L1028" s="950"/>
      <c r="M1028" s="950"/>
      <c r="N1028" s="950"/>
      <c r="O1028" s="950"/>
      <c r="P1028" s="950"/>
      <c r="Q1028" s="950"/>
    </row>
    <row r="1029" spans="1:17" s="4" customFormat="1" x14ac:dyDescent="0.25">
      <c r="A1029" s="2387"/>
      <c r="B1029" s="2412"/>
      <c r="C1029" s="950" t="s">
        <v>783</v>
      </c>
      <c r="D1029" s="950">
        <v>2</v>
      </c>
      <c r="E1029" s="950"/>
      <c r="F1029" s="951">
        <f t="shared" si="42"/>
        <v>0</v>
      </c>
      <c r="G1029" s="950"/>
      <c r="H1029" s="958">
        <f t="shared" si="41"/>
        <v>0</v>
      </c>
      <c r="I1029" s="950"/>
      <c r="J1029" s="950"/>
      <c r="K1029" s="950"/>
      <c r="L1029" s="950"/>
      <c r="M1029" s="950"/>
      <c r="N1029" s="950"/>
      <c r="O1029" s="950"/>
      <c r="P1029" s="950"/>
      <c r="Q1029" s="950"/>
    </row>
    <row r="1030" spans="1:17" s="4" customFormat="1" x14ac:dyDescent="0.25">
      <c r="A1030" s="2387"/>
      <c r="B1030" s="2412"/>
      <c r="C1030" s="950" t="s">
        <v>784</v>
      </c>
      <c r="D1030" s="950">
        <v>8</v>
      </c>
      <c r="E1030" s="950"/>
      <c r="F1030" s="951">
        <f t="shared" si="42"/>
        <v>0</v>
      </c>
      <c r="G1030" s="950"/>
      <c r="H1030" s="958">
        <f t="shared" si="41"/>
        <v>0</v>
      </c>
      <c r="I1030" s="950"/>
      <c r="J1030" s="1006"/>
      <c r="K1030" s="950"/>
      <c r="L1030" s="950"/>
      <c r="M1030" s="950"/>
      <c r="N1030" s="950"/>
      <c r="O1030" s="950"/>
      <c r="P1030" s="950"/>
      <c r="Q1030" s="950"/>
    </row>
    <row r="1031" spans="1:17" s="4" customFormat="1" x14ac:dyDescent="0.25">
      <c r="A1031" s="2387"/>
      <c r="B1031" s="2412"/>
      <c r="C1031" s="54" t="s">
        <v>869</v>
      </c>
      <c r="D1031" s="950">
        <v>2</v>
      </c>
      <c r="E1031" s="950"/>
      <c r="F1031" s="951">
        <f t="shared" si="42"/>
        <v>0</v>
      </c>
      <c r="G1031" s="950"/>
      <c r="H1031" s="958">
        <f t="shared" si="41"/>
        <v>0</v>
      </c>
      <c r="I1031" s="950"/>
      <c r="J1031" s="950"/>
      <c r="K1031" s="950"/>
      <c r="L1031" s="950"/>
      <c r="M1031" s="950"/>
      <c r="N1031" s="950"/>
      <c r="O1031" s="950"/>
      <c r="P1031" s="950"/>
      <c r="Q1031" s="950"/>
    </row>
    <row r="1032" spans="1:17" s="4" customFormat="1" x14ac:dyDescent="0.25">
      <c r="A1032" s="2387"/>
      <c r="B1032" s="2412"/>
      <c r="C1032" s="962" t="s">
        <v>870</v>
      </c>
      <c r="D1032" s="950">
        <v>2</v>
      </c>
      <c r="E1032" s="950"/>
      <c r="F1032" s="951">
        <f t="shared" si="42"/>
        <v>0</v>
      </c>
      <c r="G1032" s="950"/>
      <c r="H1032" s="958">
        <f t="shared" si="41"/>
        <v>0</v>
      </c>
      <c r="I1032" s="950"/>
      <c r="J1032" s="950"/>
      <c r="K1032" s="950"/>
      <c r="L1032" s="950"/>
      <c r="M1032" s="950"/>
      <c r="N1032" s="950"/>
      <c r="O1032" s="950"/>
      <c r="P1032" s="950"/>
      <c r="Q1032" s="950"/>
    </row>
    <row r="1033" spans="1:17" s="4" customFormat="1" x14ac:dyDescent="0.25">
      <c r="A1033" s="2387"/>
      <c r="B1033" s="2412"/>
      <c r="C1033" s="950" t="s">
        <v>871</v>
      </c>
      <c r="D1033" s="950">
        <v>4</v>
      </c>
      <c r="E1033" s="950"/>
      <c r="F1033" s="951">
        <f t="shared" si="42"/>
        <v>0</v>
      </c>
      <c r="G1033" s="950"/>
      <c r="H1033" s="958">
        <f t="shared" si="41"/>
        <v>0</v>
      </c>
      <c r="I1033" s="950"/>
      <c r="J1033" s="950"/>
      <c r="K1033" s="950"/>
      <c r="L1033" s="950"/>
      <c r="M1033" s="950"/>
      <c r="N1033" s="950"/>
      <c r="O1033" s="950"/>
      <c r="P1033" s="950"/>
      <c r="Q1033" s="950"/>
    </row>
    <row r="1034" spans="1:17" s="4" customFormat="1" x14ac:dyDescent="0.25">
      <c r="A1034" s="2387"/>
      <c r="B1034" s="2412"/>
      <c r="C1034" s="950" t="s">
        <v>872</v>
      </c>
      <c r="D1034" s="950">
        <v>6</v>
      </c>
      <c r="E1034" s="950"/>
      <c r="F1034" s="951">
        <f t="shared" si="42"/>
        <v>0</v>
      </c>
      <c r="G1034" s="950"/>
      <c r="H1034" s="958">
        <f t="shared" si="41"/>
        <v>0</v>
      </c>
      <c r="I1034" s="950"/>
      <c r="J1034" s="950"/>
      <c r="K1034" s="950"/>
      <c r="L1034" s="950"/>
      <c r="M1034" s="950"/>
      <c r="N1034" s="950"/>
      <c r="O1034" s="950"/>
      <c r="P1034" s="950"/>
      <c r="Q1034" s="950"/>
    </row>
    <row r="1035" spans="1:17" s="4" customFormat="1" x14ac:dyDescent="0.25">
      <c r="A1035" s="2387"/>
      <c r="B1035" s="2412"/>
      <c r="C1035" s="950" t="s">
        <v>873</v>
      </c>
      <c r="D1035" s="950">
        <v>2</v>
      </c>
      <c r="E1035" s="950"/>
      <c r="F1035" s="951">
        <f t="shared" si="42"/>
        <v>0</v>
      </c>
      <c r="G1035" s="950"/>
      <c r="H1035" s="958">
        <f t="shared" si="41"/>
        <v>0</v>
      </c>
      <c r="I1035" s="950"/>
      <c r="J1035" s="950"/>
      <c r="K1035" s="950"/>
      <c r="L1035" s="950"/>
      <c r="M1035" s="950"/>
      <c r="N1035" s="950"/>
      <c r="O1035" s="950"/>
      <c r="P1035" s="950"/>
      <c r="Q1035" s="950"/>
    </row>
    <row r="1036" spans="1:17" s="4" customFormat="1" x14ac:dyDescent="0.25">
      <c r="A1036" s="2387"/>
      <c r="B1036" s="2412"/>
      <c r="C1036" s="950" t="s">
        <v>874</v>
      </c>
      <c r="D1036" s="950">
        <v>2</v>
      </c>
      <c r="E1036" s="950"/>
      <c r="F1036" s="951">
        <f t="shared" si="42"/>
        <v>0</v>
      </c>
      <c r="G1036" s="950"/>
      <c r="H1036" s="958">
        <f t="shared" si="41"/>
        <v>0</v>
      </c>
      <c r="I1036" s="950"/>
      <c r="J1036" s="950"/>
      <c r="K1036" s="950"/>
      <c r="L1036" s="950"/>
      <c r="M1036" s="950"/>
      <c r="N1036" s="950"/>
      <c r="O1036" s="950"/>
      <c r="P1036" s="950"/>
      <c r="Q1036" s="950"/>
    </row>
    <row r="1037" spans="1:17" s="4" customFormat="1" x14ac:dyDescent="0.25">
      <c r="A1037" s="2387"/>
      <c r="B1037" s="2412"/>
      <c r="C1037" s="950" t="s">
        <v>875</v>
      </c>
      <c r="D1037" s="950">
        <v>4</v>
      </c>
      <c r="E1037" s="950"/>
      <c r="F1037" s="951">
        <f t="shared" si="42"/>
        <v>0</v>
      </c>
      <c r="G1037" s="950"/>
      <c r="H1037" s="958">
        <f t="shared" si="41"/>
        <v>0</v>
      </c>
      <c r="I1037" s="950"/>
      <c r="J1037" s="950"/>
      <c r="K1037" s="950"/>
      <c r="L1037" s="950"/>
      <c r="M1037" s="950"/>
      <c r="N1037" s="950"/>
      <c r="O1037" s="950"/>
      <c r="P1037" s="950"/>
      <c r="Q1037" s="950"/>
    </row>
    <row r="1038" spans="1:17" s="4" customFormat="1" x14ac:dyDescent="0.25">
      <c r="A1038" s="2387"/>
      <c r="B1038" s="2412"/>
      <c r="C1038" s="950" t="s">
        <v>876</v>
      </c>
      <c r="D1038" s="950">
        <v>2</v>
      </c>
      <c r="E1038" s="950"/>
      <c r="F1038" s="951">
        <f t="shared" si="42"/>
        <v>0</v>
      </c>
      <c r="G1038" s="950"/>
      <c r="H1038" s="958">
        <f t="shared" si="41"/>
        <v>0</v>
      </c>
      <c r="I1038" s="950"/>
      <c r="J1038" s="950"/>
      <c r="K1038" s="950"/>
      <c r="L1038" s="950"/>
      <c r="M1038" s="950"/>
      <c r="N1038" s="950"/>
      <c r="O1038" s="950"/>
      <c r="P1038" s="950"/>
      <c r="Q1038" s="950"/>
    </row>
    <row r="1039" spans="1:17" s="4" customFormat="1" x14ac:dyDescent="0.25">
      <c r="A1039" s="2387"/>
      <c r="B1039" s="2412"/>
      <c r="C1039" s="950" t="s">
        <v>877</v>
      </c>
      <c r="D1039" s="950">
        <v>2</v>
      </c>
      <c r="E1039" s="950"/>
      <c r="F1039" s="951">
        <f t="shared" si="42"/>
        <v>0</v>
      </c>
      <c r="G1039" s="950"/>
      <c r="H1039" s="958">
        <f t="shared" si="41"/>
        <v>0</v>
      </c>
      <c r="I1039" s="950"/>
      <c r="J1039" s="950"/>
      <c r="K1039" s="950"/>
      <c r="L1039" s="950"/>
      <c r="M1039" s="950"/>
      <c r="N1039" s="950"/>
      <c r="O1039" s="950"/>
      <c r="P1039" s="950"/>
      <c r="Q1039" s="950"/>
    </row>
    <row r="1040" spans="1:17" s="4" customFormat="1" x14ac:dyDescent="0.25">
      <c r="A1040" s="2387"/>
      <c r="B1040" s="2412"/>
      <c r="C1040" s="950" t="s">
        <v>878</v>
      </c>
      <c r="D1040" s="950">
        <v>2</v>
      </c>
      <c r="E1040" s="950"/>
      <c r="F1040" s="951">
        <f t="shared" si="42"/>
        <v>0</v>
      </c>
      <c r="G1040" s="950"/>
      <c r="H1040" s="958">
        <f t="shared" si="41"/>
        <v>0</v>
      </c>
      <c r="I1040" s="950"/>
      <c r="J1040" s="950"/>
      <c r="K1040" s="950"/>
      <c r="L1040" s="950"/>
      <c r="M1040" s="950"/>
      <c r="N1040" s="950"/>
      <c r="O1040" s="950"/>
      <c r="P1040" s="950"/>
      <c r="Q1040" s="950"/>
    </row>
    <row r="1041" spans="1:17" s="4" customFormat="1" x14ac:dyDescent="0.25">
      <c r="A1041" s="2387"/>
      <c r="B1041" s="2412"/>
      <c r="C1041" s="950" t="s">
        <v>879</v>
      </c>
      <c r="D1041" s="950">
        <v>10</v>
      </c>
      <c r="E1041" s="950"/>
      <c r="F1041" s="951">
        <f t="shared" si="42"/>
        <v>0</v>
      </c>
      <c r="G1041" s="950"/>
      <c r="H1041" s="958">
        <f t="shared" si="41"/>
        <v>0</v>
      </c>
      <c r="I1041" s="950"/>
      <c r="J1041" s="950"/>
      <c r="K1041" s="950"/>
      <c r="L1041" s="950"/>
      <c r="M1041" s="950"/>
      <c r="N1041" s="950"/>
      <c r="O1041" s="950"/>
      <c r="P1041" s="950"/>
      <c r="Q1041" s="950"/>
    </row>
    <row r="1042" spans="1:17" s="4" customFormat="1" x14ac:dyDescent="0.25">
      <c r="A1042" s="2387"/>
      <c r="B1042" s="2412"/>
      <c r="C1042" s="950" t="s">
        <v>880</v>
      </c>
      <c r="D1042" s="950">
        <v>1</v>
      </c>
      <c r="E1042" s="950"/>
      <c r="F1042" s="951">
        <f t="shared" si="42"/>
        <v>0</v>
      </c>
      <c r="G1042" s="950"/>
      <c r="H1042" s="958">
        <f t="shared" si="41"/>
        <v>0</v>
      </c>
      <c r="I1042" s="950"/>
      <c r="J1042" s="950"/>
      <c r="K1042" s="950"/>
      <c r="L1042" s="950"/>
      <c r="M1042" s="950"/>
      <c r="N1042" s="950"/>
      <c r="O1042" s="950"/>
      <c r="P1042" s="950"/>
      <c r="Q1042" s="950"/>
    </row>
    <row r="1043" spans="1:17" s="4" customFormat="1" x14ac:dyDescent="0.25">
      <c r="A1043" s="2387"/>
      <c r="B1043" s="2412"/>
      <c r="C1043" s="950" t="s">
        <v>881</v>
      </c>
      <c r="D1043" s="950">
        <v>1</v>
      </c>
      <c r="E1043" s="950"/>
      <c r="F1043" s="951">
        <f t="shared" si="42"/>
        <v>0</v>
      </c>
      <c r="G1043" s="950"/>
      <c r="H1043" s="958">
        <f t="shared" si="41"/>
        <v>0</v>
      </c>
      <c r="I1043" s="950"/>
      <c r="J1043" s="950"/>
      <c r="K1043" s="950"/>
      <c r="L1043" s="950"/>
      <c r="M1043" s="950"/>
      <c r="N1043" s="950"/>
      <c r="O1043" s="950"/>
      <c r="P1043" s="950"/>
      <c r="Q1043" s="950"/>
    </row>
    <row r="1044" spans="1:17" s="4" customFormat="1" x14ac:dyDescent="0.25">
      <c r="A1044" s="2387"/>
      <c r="B1044" s="2412"/>
      <c r="C1044" s="950" t="s">
        <v>882</v>
      </c>
      <c r="D1044" s="950">
        <v>2</v>
      </c>
      <c r="E1044" s="950"/>
      <c r="F1044" s="951">
        <f t="shared" si="42"/>
        <v>0</v>
      </c>
      <c r="G1044" s="950"/>
      <c r="H1044" s="958">
        <f t="shared" si="41"/>
        <v>0</v>
      </c>
      <c r="I1044" s="950"/>
      <c r="J1044" s="950"/>
      <c r="K1044" s="950"/>
      <c r="L1044" s="950"/>
      <c r="M1044" s="950"/>
      <c r="N1044" s="950"/>
      <c r="O1044" s="950"/>
      <c r="P1044" s="950"/>
      <c r="Q1044" s="950"/>
    </row>
    <row r="1045" spans="1:17" s="4" customFormat="1" x14ac:dyDescent="0.25">
      <c r="A1045" s="2387"/>
      <c r="B1045" s="2412"/>
      <c r="C1045" s="950" t="s">
        <v>883</v>
      </c>
      <c r="D1045" s="950">
        <v>2</v>
      </c>
      <c r="E1045" s="950"/>
      <c r="F1045" s="951">
        <f t="shared" si="42"/>
        <v>0</v>
      </c>
      <c r="G1045" s="950"/>
      <c r="H1045" s="958">
        <f t="shared" si="41"/>
        <v>0</v>
      </c>
      <c r="I1045" s="950"/>
      <c r="J1045" s="950"/>
      <c r="K1045" s="950"/>
      <c r="L1045" s="950"/>
      <c r="M1045" s="950"/>
      <c r="N1045" s="950"/>
      <c r="O1045" s="950"/>
      <c r="P1045" s="950"/>
      <c r="Q1045" s="950"/>
    </row>
    <row r="1046" spans="1:17" s="4" customFormat="1" x14ac:dyDescent="0.25">
      <c r="A1046" s="2387"/>
      <c r="B1046" s="2412"/>
      <c r="C1046" s="950" t="s">
        <v>884</v>
      </c>
      <c r="D1046" s="950">
        <v>4</v>
      </c>
      <c r="E1046" s="950"/>
      <c r="F1046" s="951">
        <f t="shared" si="42"/>
        <v>0</v>
      </c>
      <c r="G1046" s="950"/>
      <c r="H1046" s="958">
        <f t="shared" si="41"/>
        <v>0</v>
      </c>
      <c r="I1046" s="950"/>
      <c r="J1046" s="950"/>
      <c r="K1046" s="950"/>
      <c r="L1046" s="950"/>
      <c r="M1046" s="950"/>
      <c r="N1046" s="950"/>
      <c r="O1046" s="950"/>
      <c r="P1046" s="950"/>
      <c r="Q1046" s="950"/>
    </row>
    <row r="1047" spans="1:17" s="4" customFormat="1" x14ac:dyDescent="0.25">
      <c r="A1047" s="2387"/>
      <c r="B1047" s="2412"/>
      <c r="C1047" s="950" t="s">
        <v>885</v>
      </c>
      <c r="D1047" s="950">
        <v>3</v>
      </c>
      <c r="E1047" s="950"/>
      <c r="F1047" s="951">
        <f t="shared" si="42"/>
        <v>0</v>
      </c>
      <c r="G1047" s="950"/>
      <c r="H1047" s="958">
        <f t="shared" si="41"/>
        <v>0</v>
      </c>
      <c r="I1047" s="950"/>
      <c r="J1047" s="950"/>
      <c r="K1047" s="950"/>
      <c r="L1047" s="950"/>
      <c r="M1047" s="950"/>
      <c r="N1047" s="950"/>
      <c r="O1047" s="950"/>
      <c r="P1047" s="950"/>
      <c r="Q1047" s="950"/>
    </row>
    <row r="1048" spans="1:17" s="4" customFormat="1" x14ac:dyDescent="0.25">
      <c r="A1048" s="2387"/>
      <c r="B1048" s="2412"/>
      <c r="C1048" s="950" t="s">
        <v>886</v>
      </c>
      <c r="D1048" s="950">
        <v>4</v>
      </c>
      <c r="E1048" s="950"/>
      <c r="F1048" s="951">
        <f t="shared" si="42"/>
        <v>0</v>
      </c>
      <c r="G1048" s="950"/>
      <c r="H1048" s="958">
        <f t="shared" si="41"/>
        <v>0</v>
      </c>
      <c r="I1048" s="950"/>
      <c r="J1048" s="950"/>
      <c r="K1048" s="950"/>
      <c r="L1048" s="950"/>
      <c r="M1048" s="950"/>
      <c r="N1048" s="950"/>
      <c r="O1048" s="950"/>
      <c r="P1048" s="950"/>
      <c r="Q1048" s="950"/>
    </row>
    <row r="1049" spans="1:17" s="4" customFormat="1" x14ac:dyDescent="0.25">
      <c r="A1049" s="2387"/>
      <c r="B1049" s="2412"/>
      <c r="C1049" s="950" t="s">
        <v>887</v>
      </c>
      <c r="D1049" s="950">
        <v>2</v>
      </c>
      <c r="E1049" s="950"/>
      <c r="F1049" s="951">
        <f t="shared" si="42"/>
        <v>0</v>
      </c>
      <c r="G1049" s="950"/>
      <c r="H1049" s="958">
        <f t="shared" si="41"/>
        <v>0</v>
      </c>
      <c r="I1049" s="950"/>
      <c r="J1049" s="950"/>
      <c r="K1049" s="950"/>
      <c r="L1049" s="950"/>
      <c r="M1049" s="950"/>
      <c r="N1049" s="950"/>
      <c r="O1049" s="950"/>
      <c r="P1049" s="950"/>
      <c r="Q1049" s="950"/>
    </row>
    <row r="1050" spans="1:17" s="4" customFormat="1" x14ac:dyDescent="0.25">
      <c r="A1050" s="2387"/>
      <c r="B1050" s="2412"/>
      <c r="C1050" s="950" t="s">
        <v>888</v>
      </c>
      <c r="D1050" s="950">
        <v>1</v>
      </c>
      <c r="E1050" s="950"/>
      <c r="F1050" s="951">
        <f t="shared" si="42"/>
        <v>0</v>
      </c>
      <c r="G1050" s="950"/>
      <c r="H1050" s="958">
        <f t="shared" si="41"/>
        <v>0</v>
      </c>
      <c r="I1050" s="950"/>
      <c r="J1050" s="950"/>
      <c r="K1050" s="950"/>
      <c r="L1050" s="950"/>
      <c r="M1050" s="950"/>
      <c r="N1050" s="950"/>
      <c r="O1050" s="950"/>
      <c r="P1050" s="950"/>
      <c r="Q1050" s="950"/>
    </row>
    <row r="1051" spans="1:17" s="4" customFormat="1" x14ac:dyDescent="0.25">
      <c r="A1051" s="2387"/>
      <c r="B1051" s="2412"/>
      <c r="C1051" s="962" t="s">
        <v>889</v>
      </c>
      <c r="D1051" s="950">
        <v>32</v>
      </c>
      <c r="E1051" s="950"/>
      <c r="F1051" s="951">
        <f t="shared" si="42"/>
        <v>0</v>
      </c>
      <c r="G1051" s="950"/>
      <c r="H1051" s="958">
        <f t="shared" si="41"/>
        <v>0</v>
      </c>
      <c r="I1051" s="950"/>
      <c r="J1051" s="950"/>
      <c r="K1051" s="950"/>
      <c r="L1051" s="950"/>
      <c r="M1051" s="950"/>
      <c r="N1051" s="950"/>
      <c r="O1051" s="950"/>
      <c r="P1051" s="950"/>
      <c r="Q1051" s="950"/>
    </row>
    <row r="1052" spans="1:17" s="4" customFormat="1" x14ac:dyDescent="0.25">
      <c r="A1052" s="2387"/>
      <c r="B1052" s="2412"/>
      <c r="C1052" s="37" t="s">
        <v>890</v>
      </c>
      <c r="D1052" s="950">
        <v>40</v>
      </c>
      <c r="E1052" s="950"/>
      <c r="F1052" s="951">
        <f t="shared" si="42"/>
        <v>0</v>
      </c>
      <c r="G1052" s="950"/>
      <c r="H1052" s="958">
        <f t="shared" si="41"/>
        <v>0</v>
      </c>
      <c r="I1052" s="950"/>
      <c r="J1052" s="950"/>
      <c r="K1052" s="950"/>
      <c r="L1052" s="950"/>
      <c r="M1052" s="950"/>
      <c r="N1052" s="950"/>
      <c r="O1052" s="950"/>
      <c r="P1052" s="950"/>
      <c r="Q1052" s="950"/>
    </row>
    <row r="1053" spans="1:17" s="4" customFormat="1" x14ac:dyDescent="0.25">
      <c r="A1053" s="2387"/>
      <c r="B1053" s="2412"/>
      <c r="C1053" s="37" t="s">
        <v>779</v>
      </c>
      <c r="D1053" s="950">
        <v>2</v>
      </c>
      <c r="E1053" s="950"/>
      <c r="F1053" s="951">
        <f t="shared" si="42"/>
        <v>0</v>
      </c>
      <c r="G1053" s="950"/>
      <c r="H1053" s="958">
        <f t="shared" si="41"/>
        <v>0</v>
      </c>
      <c r="I1053" s="950"/>
      <c r="J1053" s="950"/>
      <c r="K1053" s="950"/>
      <c r="L1053" s="950"/>
      <c r="M1053" s="950"/>
      <c r="N1053" s="950"/>
      <c r="O1053" s="950"/>
      <c r="P1053" s="950"/>
      <c r="Q1053" s="950"/>
    </row>
    <row r="1054" spans="1:17" s="4" customFormat="1" x14ac:dyDescent="0.25">
      <c r="A1054" s="2387"/>
      <c r="B1054" s="2412"/>
      <c r="C1054" s="37" t="s">
        <v>891</v>
      </c>
      <c r="D1054" s="950">
        <v>15</v>
      </c>
      <c r="E1054" s="950"/>
      <c r="F1054" s="951">
        <f t="shared" si="42"/>
        <v>0</v>
      </c>
      <c r="G1054" s="950"/>
      <c r="H1054" s="958">
        <f t="shared" si="41"/>
        <v>0</v>
      </c>
      <c r="I1054" s="950"/>
      <c r="J1054" s="950"/>
      <c r="K1054" s="950"/>
      <c r="L1054" s="950"/>
      <c r="M1054" s="950"/>
      <c r="N1054" s="950"/>
      <c r="O1054" s="950"/>
      <c r="P1054" s="950"/>
      <c r="Q1054" s="950"/>
    </row>
    <row r="1055" spans="1:17" s="4" customFormat="1" x14ac:dyDescent="0.25">
      <c r="A1055" s="2387"/>
      <c r="B1055" s="2412"/>
      <c r="C1055" s="37" t="s">
        <v>892</v>
      </c>
      <c r="D1055" s="950">
        <v>4</v>
      </c>
      <c r="E1055" s="950"/>
      <c r="F1055" s="951">
        <f t="shared" si="42"/>
        <v>0</v>
      </c>
      <c r="G1055" s="950"/>
      <c r="H1055" s="958">
        <f t="shared" si="41"/>
        <v>0</v>
      </c>
      <c r="I1055" s="950"/>
      <c r="J1055" s="950"/>
      <c r="K1055" s="950"/>
      <c r="L1055" s="950"/>
      <c r="M1055" s="950"/>
      <c r="N1055" s="950"/>
      <c r="O1055" s="950"/>
      <c r="P1055" s="950"/>
      <c r="Q1055" s="950"/>
    </row>
    <row r="1056" spans="1:17" s="4" customFormat="1" x14ac:dyDescent="0.25">
      <c r="A1056" s="2387"/>
      <c r="B1056" s="2412"/>
      <c r="C1056" s="37" t="s">
        <v>893</v>
      </c>
      <c r="D1056" s="950">
        <v>6</v>
      </c>
      <c r="E1056" s="950"/>
      <c r="F1056" s="951">
        <f t="shared" si="42"/>
        <v>0</v>
      </c>
      <c r="G1056" s="950"/>
      <c r="H1056" s="958">
        <f t="shared" si="41"/>
        <v>0</v>
      </c>
      <c r="I1056" s="950"/>
      <c r="J1056" s="950"/>
      <c r="K1056" s="950"/>
      <c r="L1056" s="950"/>
      <c r="M1056" s="950"/>
      <c r="N1056" s="950"/>
      <c r="O1056" s="950"/>
      <c r="P1056" s="950"/>
      <c r="Q1056" s="950"/>
    </row>
    <row r="1057" spans="1:17" s="4" customFormat="1" x14ac:dyDescent="0.25">
      <c r="A1057" s="2387"/>
      <c r="B1057" s="2412"/>
      <c r="C1057" s="37" t="s">
        <v>894</v>
      </c>
      <c r="D1057" s="950">
        <v>50</v>
      </c>
      <c r="E1057" s="950"/>
      <c r="F1057" s="951">
        <f t="shared" si="42"/>
        <v>0</v>
      </c>
      <c r="G1057" s="950"/>
      <c r="H1057" s="958">
        <f t="shared" si="41"/>
        <v>0</v>
      </c>
      <c r="I1057" s="950"/>
      <c r="J1057" s="950"/>
      <c r="K1057" s="950"/>
      <c r="L1057" s="950"/>
      <c r="M1057" s="950"/>
      <c r="N1057" s="950"/>
      <c r="O1057" s="950"/>
      <c r="P1057" s="950"/>
      <c r="Q1057" s="950"/>
    </row>
    <row r="1058" spans="1:17" s="4" customFormat="1" x14ac:dyDescent="0.25">
      <c r="A1058" s="2387"/>
      <c r="B1058" s="2412"/>
      <c r="C1058" s="995" t="s">
        <v>895</v>
      </c>
      <c r="D1058" s="950">
        <v>50</v>
      </c>
      <c r="E1058" s="950"/>
      <c r="F1058" s="951">
        <f t="shared" si="42"/>
        <v>0</v>
      </c>
      <c r="G1058" s="950"/>
      <c r="H1058" s="958">
        <f t="shared" si="41"/>
        <v>0</v>
      </c>
      <c r="I1058" s="950"/>
      <c r="J1058" s="950"/>
      <c r="K1058" s="950"/>
      <c r="L1058" s="950"/>
      <c r="M1058" s="950"/>
      <c r="N1058" s="950"/>
      <c r="O1058" s="950"/>
      <c r="P1058" s="950"/>
      <c r="Q1058" s="950"/>
    </row>
    <row r="1059" spans="1:17" s="4" customFormat="1" ht="22.5" customHeight="1" x14ac:dyDescent="0.25">
      <c r="A1059" s="2387"/>
      <c r="B1059" s="2412"/>
      <c r="C1059" s="995" t="s">
        <v>896</v>
      </c>
      <c r="D1059" s="950">
        <v>50</v>
      </c>
      <c r="E1059" s="950"/>
      <c r="F1059" s="951">
        <f t="shared" si="42"/>
        <v>0</v>
      </c>
      <c r="G1059" s="950"/>
      <c r="H1059" s="958">
        <f t="shared" si="41"/>
        <v>0</v>
      </c>
      <c r="I1059" s="950"/>
      <c r="J1059" s="950"/>
      <c r="K1059" s="950"/>
      <c r="L1059" s="950"/>
      <c r="M1059" s="950"/>
      <c r="N1059" s="950"/>
      <c r="O1059" s="950"/>
      <c r="P1059" s="950"/>
      <c r="Q1059" s="950"/>
    </row>
    <row r="1060" spans="1:17" s="4" customFormat="1" x14ac:dyDescent="0.25">
      <c r="A1060" s="2387"/>
      <c r="B1060" s="2412"/>
      <c r="C1060" s="54" t="s">
        <v>897</v>
      </c>
      <c r="D1060" s="950">
        <v>20</v>
      </c>
      <c r="E1060" s="950"/>
      <c r="F1060" s="951">
        <f t="shared" si="42"/>
        <v>0</v>
      </c>
      <c r="G1060" s="950"/>
      <c r="H1060" s="958">
        <f t="shared" si="41"/>
        <v>0</v>
      </c>
      <c r="I1060" s="950"/>
      <c r="J1060" s="950"/>
      <c r="K1060" s="950"/>
      <c r="L1060" s="950"/>
      <c r="M1060" s="950"/>
      <c r="N1060" s="950"/>
      <c r="O1060" s="950"/>
      <c r="P1060" s="950"/>
      <c r="Q1060" s="950"/>
    </row>
    <row r="1061" spans="1:17" s="4" customFormat="1" x14ac:dyDescent="0.25">
      <c r="A1061" s="2387"/>
      <c r="B1061" s="2412"/>
      <c r="C1061" s="54" t="s">
        <v>898</v>
      </c>
      <c r="D1061" s="950">
        <v>20</v>
      </c>
      <c r="E1061" s="950"/>
      <c r="F1061" s="951">
        <f t="shared" si="42"/>
        <v>0</v>
      </c>
      <c r="G1061" s="950"/>
      <c r="H1061" s="958">
        <f t="shared" si="41"/>
        <v>0</v>
      </c>
      <c r="I1061" s="950"/>
      <c r="J1061" s="950"/>
      <c r="K1061" s="950"/>
      <c r="L1061" s="950"/>
      <c r="M1061" s="950"/>
      <c r="N1061" s="950"/>
      <c r="O1061" s="950"/>
      <c r="P1061" s="950"/>
      <c r="Q1061" s="950"/>
    </row>
    <row r="1062" spans="1:17" s="4" customFormat="1" x14ac:dyDescent="0.25">
      <c r="A1062" s="2387"/>
      <c r="B1062" s="2412"/>
      <c r="C1062" s="54" t="s">
        <v>899</v>
      </c>
      <c r="D1062" s="950">
        <v>50</v>
      </c>
      <c r="E1062" s="950"/>
      <c r="F1062" s="951">
        <f t="shared" si="42"/>
        <v>0</v>
      </c>
      <c r="G1062" s="950"/>
      <c r="H1062" s="958">
        <f t="shared" si="41"/>
        <v>0</v>
      </c>
      <c r="I1062" s="950"/>
      <c r="J1062" s="950"/>
      <c r="K1062" s="950"/>
      <c r="L1062" s="950"/>
      <c r="M1062" s="950"/>
      <c r="N1062" s="950"/>
      <c r="O1062" s="950"/>
      <c r="P1062" s="950"/>
      <c r="Q1062" s="950"/>
    </row>
    <row r="1063" spans="1:17" s="4" customFormat="1" x14ac:dyDescent="0.25">
      <c r="A1063" s="2387"/>
      <c r="B1063" s="2412"/>
      <c r="C1063" s="54" t="s">
        <v>900</v>
      </c>
      <c r="D1063" s="950">
        <v>40</v>
      </c>
      <c r="E1063" s="950"/>
      <c r="F1063" s="951">
        <f t="shared" si="42"/>
        <v>0</v>
      </c>
      <c r="G1063" s="950"/>
      <c r="H1063" s="958">
        <f t="shared" si="41"/>
        <v>0</v>
      </c>
      <c r="I1063" s="950"/>
      <c r="J1063" s="950"/>
      <c r="K1063" s="950"/>
      <c r="L1063" s="950"/>
      <c r="M1063" s="950"/>
      <c r="N1063" s="950"/>
      <c r="O1063" s="950"/>
      <c r="P1063" s="950"/>
      <c r="Q1063" s="950"/>
    </row>
    <row r="1064" spans="1:17" s="4" customFormat="1" x14ac:dyDescent="0.25">
      <c r="A1064" s="2387"/>
      <c r="B1064" s="2412"/>
      <c r="C1064" s="54" t="s">
        <v>901</v>
      </c>
      <c r="D1064" s="950">
        <v>2</v>
      </c>
      <c r="E1064" s="950"/>
      <c r="F1064" s="951">
        <f t="shared" si="42"/>
        <v>0</v>
      </c>
      <c r="G1064" s="950"/>
      <c r="H1064" s="958">
        <f t="shared" si="41"/>
        <v>0</v>
      </c>
      <c r="I1064" s="950"/>
      <c r="J1064" s="950"/>
      <c r="K1064" s="950"/>
      <c r="L1064" s="950"/>
      <c r="M1064" s="950"/>
      <c r="N1064" s="950"/>
      <c r="O1064" s="950"/>
      <c r="P1064" s="950"/>
      <c r="Q1064" s="950"/>
    </row>
    <row r="1065" spans="1:17" s="4" customFormat="1" ht="17.25" customHeight="1" x14ac:dyDescent="0.25">
      <c r="A1065" s="2387"/>
      <c r="B1065" s="2412"/>
      <c r="C1065" s="54" t="s">
        <v>902</v>
      </c>
      <c r="D1065" s="950">
        <v>4</v>
      </c>
      <c r="E1065" s="950"/>
      <c r="F1065" s="951">
        <f t="shared" si="42"/>
        <v>0</v>
      </c>
      <c r="G1065" s="950"/>
      <c r="H1065" s="958">
        <f t="shared" si="41"/>
        <v>0</v>
      </c>
      <c r="I1065" s="950"/>
      <c r="J1065" s="950"/>
      <c r="K1065" s="950"/>
      <c r="L1065" s="950"/>
      <c r="M1065" s="950"/>
      <c r="N1065" s="950"/>
      <c r="O1065" s="950"/>
      <c r="P1065" s="950"/>
      <c r="Q1065" s="950"/>
    </row>
    <row r="1066" spans="1:17" s="4" customFormat="1" x14ac:dyDescent="0.25">
      <c r="A1066" s="2387"/>
      <c r="B1066" s="2412"/>
      <c r="C1066" s="54" t="s">
        <v>903</v>
      </c>
      <c r="D1066" s="950">
        <v>8</v>
      </c>
      <c r="E1066" s="950"/>
      <c r="F1066" s="951">
        <f t="shared" si="42"/>
        <v>0</v>
      </c>
      <c r="G1066" s="950"/>
      <c r="H1066" s="958">
        <f t="shared" si="41"/>
        <v>0</v>
      </c>
      <c r="I1066" s="950"/>
      <c r="J1066" s="950"/>
      <c r="K1066" s="950"/>
      <c r="L1066" s="950"/>
      <c r="M1066" s="950"/>
      <c r="N1066" s="950"/>
      <c r="O1066" s="950"/>
      <c r="P1066" s="950"/>
      <c r="Q1066" s="950"/>
    </row>
    <row r="1067" spans="1:17" s="4" customFormat="1" x14ac:dyDescent="0.25">
      <c r="A1067" s="2387"/>
      <c r="B1067" s="2412"/>
      <c r="C1067" s="54" t="s">
        <v>904</v>
      </c>
      <c r="D1067" s="950">
        <v>10</v>
      </c>
      <c r="E1067" s="950"/>
      <c r="F1067" s="951">
        <f t="shared" si="42"/>
        <v>0</v>
      </c>
      <c r="G1067" s="950"/>
      <c r="H1067" s="958">
        <f t="shared" si="41"/>
        <v>0</v>
      </c>
      <c r="I1067" s="950"/>
      <c r="J1067" s="950"/>
      <c r="K1067" s="950"/>
      <c r="L1067" s="950"/>
      <c r="M1067" s="950"/>
      <c r="N1067" s="950"/>
      <c r="O1067" s="950"/>
      <c r="P1067" s="950"/>
      <c r="Q1067" s="950"/>
    </row>
    <row r="1068" spans="1:17" s="4" customFormat="1" ht="20.25" customHeight="1" x14ac:dyDescent="0.25">
      <c r="A1068" s="2387"/>
      <c r="B1068" s="2412"/>
      <c r="C1068" s="1000" t="s">
        <v>905</v>
      </c>
      <c r="D1068" s="1005">
        <v>50</v>
      </c>
      <c r="E1068" s="1005"/>
      <c r="F1068" s="951">
        <f t="shared" si="42"/>
        <v>0</v>
      </c>
      <c r="G1068" s="1005"/>
      <c r="H1068" s="958">
        <f t="shared" si="41"/>
        <v>0</v>
      </c>
      <c r="I1068" s="1005"/>
      <c r="J1068" s="1005"/>
      <c r="K1068" s="1005"/>
      <c r="L1068" s="1005"/>
      <c r="M1068" s="1005"/>
      <c r="N1068" s="1005"/>
      <c r="O1068" s="1005"/>
      <c r="P1068" s="1005"/>
      <c r="Q1068" s="1005"/>
    </row>
    <row r="1069" spans="1:17" s="4" customFormat="1" x14ac:dyDescent="0.25">
      <c r="A1069" s="2387"/>
      <c r="B1069" s="2412"/>
      <c r="C1069" s="950" t="s">
        <v>785</v>
      </c>
      <c r="D1069" s="950">
        <v>4</v>
      </c>
      <c r="E1069" s="950"/>
      <c r="F1069" s="951">
        <f t="shared" si="42"/>
        <v>0</v>
      </c>
      <c r="G1069" s="950"/>
      <c r="H1069" s="958">
        <f t="shared" si="41"/>
        <v>0</v>
      </c>
      <c r="I1069" s="950"/>
      <c r="J1069" s="950"/>
      <c r="K1069" s="950"/>
      <c r="L1069" s="950"/>
      <c r="M1069" s="950"/>
      <c r="N1069" s="950"/>
      <c r="O1069" s="950"/>
      <c r="P1069" s="950"/>
      <c r="Q1069" s="950"/>
    </row>
    <row r="1070" spans="1:17" s="4" customFormat="1" x14ac:dyDescent="0.25">
      <c r="A1070" s="2387"/>
      <c r="B1070" s="2412"/>
      <c r="C1070" s="950" t="s">
        <v>906</v>
      </c>
      <c r="D1070" s="950">
        <v>4</v>
      </c>
      <c r="E1070" s="950"/>
      <c r="F1070" s="951">
        <f t="shared" si="42"/>
        <v>0</v>
      </c>
      <c r="G1070" s="950"/>
      <c r="H1070" s="958">
        <f t="shared" ref="H1070:H1133" si="43">F1070</f>
        <v>0</v>
      </c>
      <c r="I1070" s="950"/>
      <c r="J1070" s="950"/>
      <c r="K1070" s="950"/>
      <c r="L1070" s="950"/>
      <c r="M1070" s="950"/>
      <c r="N1070" s="950"/>
      <c r="O1070" s="950"/>
      <c r="P1070" s="950"/>
      <c r="Q1070" s="950"/>
    </row>
    <row r="1071" spans="1:17" s="4" customFormat="1" x14ac:dyDescent="0.25">
      <c r="A1071" s="2387"/>
      <c r="B1071" s="2412"/>
      <c r="C1071" s="950" t="s">
        <v>787</v>
      </c>
      <c r="D1071" s="950">
        <v>80</v>
      </c>
      <c r="E1071" s="950"/>
      <c r="F1071" s="951">
        <f t="shared" si="42"/>
        <v>0</v>
      </c>
      <c r="G1071" s="950"/>
      <c r="H1071" s="958">
        <f t="shared" si="43"/>
        <v>0</v>
      </c>
      <c r="I1071" s="950"/>
      <c r="J1071" s="950"/>
      <c r="K1071" s="950"/>
      <c r="L1071" s="950"/>
      <c r="M1071" s="950"/>
      <c r="N1071" s="950"/>
      <c r="O1071" s="950"/>
      <c r="P1071" s="950"/>
      <c r="Q1071" s="950"/>
    </row>
    <row r="1072" spans="1:17" s="4" customFormat="1" x14ac:dyDescent="0.25">
      <c r="A1072" s="2387"/>
      <c r="B1072" s="2412"/>
      <c r="C1072" s="950" t="s">
        <v>907</v>
      </c>
      <c r="D1072" s="950">
        <v>20</v>
      </c>
      <c r="E1072" s="950"/>
      <c r="F1072" s="951">
        <f t="shared" si="42"/>
        <v>0</v>
      </c>
      <c r="G1072" s="950"/>
      <c r="H1072" s="958">
        <f t="shared" si="43"/>
        <v>0</v>
      </c>
      <c r="I1072" s="950"/>
      <c r="J1072" s="950"/>
      <c r="K1072" s="950"/>
      <c r="L1072" s="950"/>
      <c r="M1072" s="950"/>
      <c r="N1072" s="950"/>
      <c r="O1072" s="950"/>
      <c r="P1072" s="950"/>
      <c r="Q1072" s="950"/>
    </row>
    <row r="1073" spans="1:17" s="4" customFormat="1" x14ac:dyDescent="0.25">
      <c r="A1073" s="2387"/>
      <c r="B1073" s="2412"/>
      <c r="C1073" s="950" t="s">
        <v>908</v>
      </c>
      <c r="D1073" s="950">
        <v>20</v>
      </c>
      <c r="E1073" s="950"/>
      <c r="F1073" s="951">
        <f t="shared" si="42"/>
        <v>0</v>
      </c>
      <c r="G1073" s="950"/>
      <c r="H1073" s="958">
        <f t="shared" si="43"/>
        <v>0</v>
      </c>
      <c r="I1073" s="950"/>
      <c r="J1073" s="950"/>
      <c r="K1073" s="950"/>
      <c r="L1073" s="950"/>
      <c r="M1073" s="950"/>
      <c r="N1073" s="950"/>
      <c r="O1073" s="950"/>
      <c r="P1073" s="950"/>
      <c r="Q1073" s="950"/>
    </row>
    <row r="1074" spans="1:17" s="4" customFormat="1" x14ac:dyDescent="0.25">
      <c r="A1074" s="2387"/>
      <c r="B1074" s="2412"/>
      <c r="C1074" s="950" t="s">
        <v>909</v>
      </c>
      <c r="D1074" s="950">
        <v>20</v>
      </c>
      <c r="E1074" s="950"/>
      <c r="F1074" s="951">
        <f t="shared" si="42"/>
        <v>0</v>
      </c>
      <c r="G1074" s="950"/>
      <c r="H1074" s="958">
        <f t="shared" si="43"/>
        <v>0</v>
      </c>
      <c r="I1074" s="950"/>
      <c r="J1074" s="950"/>
      <c r="K1074" s="950"/>
      <c r="L1074" s="950"/>
      <c r="M1074" s="950"/>
      <c r="N1074" s="950"/>
      <c r="O1074" s="950"/>
      <c r="P1074" s="950"/>
      <c r="Q1074" s="950"/>
    </row>
    <row r="1075" spans="1:17" s="4" customFormat="1" x14ac:dyDescent="0.25">
      <c r="A1075" s="2387"/>
      <c r="B1075" s="2412"/>
      <c r="C1075" s="950" t="s">
        <v>910</v>
      </c>
      <c r="D1075" s="950">
        <v>20</v>
      </c>
      <c r="E1075" s="950"/>
      <c r="F1075" s="951">
        <f t="shared" si="42"/>
        <v>0</v>
      </c>
      <c r="G1075" s="950"/>
      <c r="H1075" s="958">
        <f t="shared" si="43"/>
        <v>0</v>
      </c>
      <c r="I1075" s="950"/>
      <c r="J1075" s="950"/>
      <c r="K1075" s="950"/>
      <c r="L1075" s="950"/>
      <c r="M1075" s="950"/>
      <c r="N1075" s="950"/>
      <c r="O1075" s="950"/>
      <c r="P1075" s="950"/>
      <c r="Q1075" s="950"/>
    </row>
    <row r="1076" spans="1:17" s="4" customFormat="1" x14ac:dyDescent="0.25">
      <c r="A1076" s="2387"/>
      <c r="B1076" s="2412"/>
      <c r="C1076" s="950" t="s">
        <v>911</v>
      </c>
      <c r="D1076" s="950">
        <v>60</v>
      </c>
      <c r="E1076" s="950"/>
      <c r="F1076" s="951">
        <f t="shared" si="42"/>
        <v>0</v>
      </c>
      <c r="G1076" s="950"/>
      <c r="H1076" s="958">
        <f t="shared" si="43"/>
        <v>0</v>
      </c>
      <c r="I1076" s="950"/>
      <c r="J1076" s="950"/>
      <c r="K1076" s="950"/>
      <c r="L1076" s="950"/>
      <c r="M1076" s="950"/>
      <c r="N1076" s="950"/>
      <c r="O1076" s="950"/>
      <c r="P1076" s="950"/>
      <c r="Q1076" s="950"/>
    </row>
    <row r="1077" spans="1:17" s="4" customFormat="1" x14ac:dyDescent="0.25">
      <c r="A1077" s="2387"/>
      <c r="B1077" s="2412"/>
      <c r="C1077" s="54" t="s">
        <v>788</v>
      </c>
      <c r="D1077" s="950">
        <v>8</v>
      </c>
      <c r="E1077" s="950"/>
      <c r="F1077" s="951">
        <f t="shared" si="42"/>
        <v>0</v>
      </c>
      <c r="G1077" s="950"/>
      <c r="H1077" s="958">
        <f t="shared" si="43"/>
        <v>0</v>
      </c>
      <c r="I1077" s="950"/>
      <c r="J1077" s="950"/>
      <c r="K1077" s="950"/>
      <c r="L1077" s="950"/>
      <c r="M1077" s="950"/>
      <c r="N1077" s="950"/>
      <c r="O1077" s="950"/>
      <c r="P1077" s="950"/>
      <c r="Q1077" s="950"/>
    </row>
    <row r="1078" spans="1:17" s="4" customFormat="1" x14ac:dyDescent="0.25">
      <c r="A1078" s="2387"/>
      <c r="B1078" s="2412"/>
      <c r="C1078" s="950" t="s">
        <v>789</v>
      </c>
      <c r="D1078" s="950">
        <v>4</v>
      </c>
      <c r="E1078" s="950"/>
      <c r="F1078" s="951">
        <f t="shared" si="42"/>
        <v>0</v>
      </c>
      <c r="G1078" s="950"/>
      <c r="H1078" s="958">
        <f t="shared" si="43"/>
        <v>0</v>
      </c>
      <c r="I1078" s="950"/>
      <c r="J1078" s="950"/>
      <c r="K1078" s="950"/>
      <c r="L1078" s="950"/>
      <c r="M1078" s="950"/>
      <c r="N1078" s="950"/>
      <c r="O1078" s="950"/>
      <c r="P1078" s="950"/>
      <c r="Q1078" s="950"/>
    </row>
    <row r="1079" spans="1:17" s="4" customFormat="1" x14ac:dyDescent="0.25">
      <c r="A1079" s="2387"/>
      <c r="B1079" s="2412"/>
      <c r="C1079" s="950" t="s">
        <v>790</v>
      </c>
      <c r="D1079" s="957">
        <v>40</v>
      </c>
      <c r="E1079" s="950"/>
      <c r="F1079" s="951">
        <f t="shared" si="42"/>
        <v>0</v>
      </c>
      <c r="G1079" s="950"/>
      <c r="H1079" s="958">
        <f t="shared" si="43"/>
        <v>0</v>
      </c>
      <c r="I1079" s="950"/>
      <c r="J1079" s="950"/>
      <c r="K1079" s="950"/>
      <c r="L1079" s="950"/>
      <c r="M1079" s="950"/>
      <c r="N1079" s="950"/>
      <c r="O1079" s="950"/>
      <c r="P1079" s="950"/>
      <c r="Q1079" s="950"/>
    </row>
    <row r="1080" spans="1:17" s="4" customFormat="1" x14ac:dyDescent="0.25">
      <c r="A1080" s="2387"/>
      <c r="B1080" s="2412"/>
      <c r="C1080" s="950" t="s">
        <v>791</v>
      </c>
      <c r="D1080" s="957">
        <v>10</v>
      </c>
      <c r="E1080" s="950"/>
      <c r="F1080" s="951">
        <f t="shared" si="42"/>
        <v>0</v>
      </c>
      <c r="G1080" s="950"/>
      <c r="H1080" s="958">
        <f t="shared" si="43"/>
        <v>0</v>
      </c>
      <c r="I1080" s="950"/>
      <c r="J1080" s="950"/>
      <c r="K1080" s="950"/>
      <c r="L1080" s="950"/>
      <c r="M1080" s="950"/>
      <c r="N1080" s="950"/>
      <c r="O1080" s="950"/>
      <c r="P1080" s="950"/>
      <c r="Q1080" s="950"/>
    </row>
    <row r="1081" spans="1:17" s="4" customFormat="1" x14ac:dyDescent="0.25">
      <c r="A1081" s="2387"/>
      <c r="B1081" s="2412"/>
      <c r="C1081" s="950" t="s">
        <v>792</v>
      </c>
      <c r="D1081" s="957">
        <v>10</v>
      </c>
      <c r="E1081" s="950"/>
      <c r="F1081" s="951">
        <f t="shared" si="42"/>
        <v>0</v>
      </c>
      <c r="G1081" s="950"/>
      <c r="H1081" s="958">
        <f t="shared" si="43"/>
        <v>0</v>
      </c>
      <c r="I1081" s="950"/>
      <c r="J1081" s="950"/>
      <c r="K1081" s="950"/>
      <c r="L1081" s="950"/>
      <c r="M1081" s="950"/>
      <c r="N1081" s="950"/>
      <c r="O1081" s="950"/>
      <c r="P1081" s="950"/>
      <c r="Q1081" s="950"/>
    </row>
    <row r="1082" spans="1:17" s="4" customFormat="1" x14ac:dyDescent="0.25">
      <c r="A1082" s="2387"/>
      <c r="B1082" s="2412"/>
      <c r="C1082" s="950" t="s">
        <v>793</v>
      </c>
      <c r="D1082" s="950">
        <v>10</v>
      </c>
      <c r="E1082" s="950"/>
      <c r="F1082" s="951">
        <f t="shared" si="42"/>
        <v>0</v>
      </c>
      <c r="G1082" s="950"/>
      <c r="H1082" s="958">
        <f t="shared" si="43"/>
        <v>0</v>
      </c>
      <c r="I1082" s="950"/>
      <c r="J1082" s="950"/>
      <c r="K1082" s="950"/>
      <c r="L1082" s="950"/>
      <c r="M1082" s="950"/>
      <c r="N1082" s="950"/>
      <c r="O1082" s="950"/>
      <c r="P1082" s="950"/>
      <c r="Q1082" s="950"/>
    </row>
    <row r="1083" spans="1:17" s="4" customFormat="1" x14ac:dyDescent="0.25">
      <c r="A1083" s="2387"/>
      <c r="B1083" s="2412"/>
      <c r="C1083" s="950" t="s">
        <v>794</v>
      </c>
      <c r="D1083" s="950">
        <v>25</v>
      </c>
      <c r="E1083" s="950"/>
      <c r="F1083" s="951">
        <f t="shared" si="42"/>
        <v>0</v>
      </c>
      <c r="G1083" s="950"/>
      <c r="H1083" s="958">
        <f t="shared" si="43"/>
        <v>0</v>
      </c>
      <c r="I1083" s="950"/>
      <c r="J1083" s="950"/>
      <c r="K1083" s="950"/>
      <c r="L1083" s="950"/>
      <c r="M1083" s="950"/>
      <c r="N1083" s="950"/>
      <c r="O1083" s="950"/>
      <c r="P1083" s="950"/>
      <c r="Q1083" s="950"/>
    </row>
    <row r="1084" spans="1:17" s="4" customFormat="1" x14ac:dyDescent="0.25">
      <c r="A1084" s="2387"/>
      <c r="B1084" s="2412"/>
      <c r="C1084" s="68" t="s">
        <v>795</v>
      </c>
      <c r="D1084" s="957">
        <v>25</v>
      </c>
      <c r="E1084" s="950"/>
      <c r="F1084" s="951">
        <f t="shared" si="42"/>
        <v>0</v>
      </c>
      <c r="G1084" s="950"/>
      <c r="H1084" s="958">
        <f t="shared" si="43"/>
        <v>0</v>
      </c>
      <c r="I1084" s="950"/>
      <c r="J1084" s="950"/>
      <c r="K1084" s="950"/>
      <c r="L1084" s="950"/>
      <c r="M1084" s="950"/>
      <c r="N1084" s="950"/>
      <c r="O1084" s="950"/>
      <c r="P1084" s="950"/>
      <c r="Q1084" s="950"/>
    </row>
    <row r="1085" spans="1:17" s="4" customFormat="1" x14ac:dyDescent="0.25">
      <c r="A1085" s="2387"/>
      <c r="B1085" s="2412"/>
      <c r="C1085" s="950" t="s">
        <v>796</v>
      </c>
      <c r="D1085" s="957">
        <v>5</v>
      </c>
      <c r="E1085" s="950"/>
      <c r="F1085" s="951">
        <f t="shared" si="42"/>
        <v>0</v>
      </c>
      <c r="G1085" s="950"/>
      <c r="H1085" s="958">
        <f t="shared" si="43"/>
        <v>0</v>
      </c>
      <c r="I1085" s="950"/>
      <c r="J1085" s="950"/>
      <c r="K1085" s="950"/>
      <c r="L1085" s="950"/>
      <c r="M1085" s="950"/>
      <c r="N1085" s="950"/>
      <c r="O1085" s="950"/>
      <c r="P1085" s="950"/>
      <c r="Q1085" s="950"/>
    </row>
    <row r="1086" spans="1:17" s="4" customFormat="1" x14ac:dyDescent="0.25">
      <c r="A1086" s="2387"/>
      <c r="B1086" s="2412"/>
      <c r="C1086" s="950" t="s">
        <v>797</v>
      </c>
      <c r="D1086" s="950">
        <v>10</v>
      </c>
      <c r="E1086" s="950"/>
      <c r="F1086" s="951">
        <f t="shared" ref="F1086:F1136" si="44">D1086*E1086</f>
        <v>0</v>
      </c>
      <c r="G1086" s="950"/>
      <c r="H1086" s="958">
        <f t="shared" si="43"/>
        <v>0</v>
      </c>
      <c r="I1086" s="950"/>
      <c r="J1086" s="950"/>
      <c r="K1086" s="950"/>
      <c r="L1086" s="950"/>
      <c r="M1086" s="950"/>
      <c r="N1086" s="950"/>
      <c r="O1086" s="950"/>
      <c r="P1086" s="950"/>
      <c r="Q1086" s="950"/>
    </row>
    <row r="1087" spans="1:17" s="4" customFormat="1" x14ac:dyDescent="0.25">
      <c r="A1087" s="2387"/>
      <c r="B1087" s="2412"/>
      <c r="C1087" s="950" t="s">
        <v>798</v>
      </c>
      <c r="D1087" s="950">
        <v>10</v>
      </c>
      <c r="E1087" s="950"/>
      <c r="F1087" s="951">
        <f t="shared" si="44"/>
        <v>0</v>
      </c>
      <c r="G1087" s="950"/>
      <c r="H1087" s="958">
        <f t="shared" si="43"/>
        <v>0</v>
      </c>
      <c r="I1087" s="950"/>
      <c r="J1087" s="950"/>
      <c r="K1087" s="950"/>
      <c r="L1087" s="950"/>
      <c r="M1087" s="950"/>
      <c r="N1087" s="950"/>
      <c r="O1087" s="950"/>
      <c r="P1087" s="950"/>
      <c r="Q1087" s="950"/>
    </row>
    <row r="1088" spans="1:17" s="4" customFormat="1" x14ac:dyDescent="0.25">
      <c r="A1088" s="2387"/>
      <c r="B1088" s="2412"/>
      <c r="C1088" s="950" t="s">
        <v>912</v>
      </c>
      <c r="D1088" s="950">
        <v>4</v>
      </c>
      <c r="E1088" s="950"/>
      <c r="F1088" s="951">
        <f t="shared" si="44"/>
        <v>0</v>
      </c>
      <c r="G1088" s="950"/>
      <c r="H1088" s="958">
        <f t="shared" si="43"/>
        <v>0</v>
      </c>
      <c r="I1088" s="950"/>
      <c r="J1088" s="950"/>
      <c r="K1088" s="950"/>
      <c r="L1088" s="950"/>
      <c r="M1088" s="950"/>
      <c r="N1088" s="950"/>
      <c r="O1088" s="950"/>
      <c r="P1088" s="950"/>
      <c r="Q1088" s="950"/>
    </row>
    <row r="1089" spans="1:17" s="4" customFormat="1" x14ac:dyDescent="0.25">
      <c r="A1089" s="2387"/>
      <c r="B1089" s="2412"/>
      <c r="C1089" s="950" t="s">
        <v>913</v>
      </c>
      <c r="D1089" s="957">
        <v>4</v>
      </c>
      <c r="E1089" s="950"/>
      <c r="F1089" s="951">
        <f t="shared" si="44"/>
        <v>0</v>
      </c>
      <c r="G1089" s="950"/>
      <c r="H1089" s="958">
        <f t="shared" si="43"/>
        <v>0</v>
      </c>
      <c r="I1089" s="950"/>
      <c r="J1089" s="950"/>
      <c r="K1089" s="950"/>
      <c r="L1089" s="950"/>
      <c r="M1089" s="950"/>
      <c r="N1089" s="950"/>
      <c r="O1089" s="950"/>
      <c r="P1089" s="950"/>
      <c r="Q1089" s="950"/>
    </row>
    <row r="1090" spans="1:17" s="4" customFormat="1" x14ac:dyDescent="0.25">
      <c r="A1090" s="2387"/>
      <c r="B1090" s="2412"/>
      <c r="C1090" s="950" t="s">
        <v>914</v>
      </c>
      <c r="D1090" s="970">
        <v>5</v>
      </c>
      <c r="E1090" s="950"/>
      <c r="F1090" s="951">
        <f t="shared" si="44"/>
        <v>0</v>
      </c>
      <c r="G1090" s="950"/>
      <c r="H1090" s="958">
        <f t="shared" si="43"/>
        <v>0</v>
      </c>
      <c r="I1090" s="950"/>
      <c r="J1090" s="950"/>
      <c r="K1090" s="950"/>
      <c r="L1090" s="950"/>
      <c r="M1090" s="950"/>
      <c r="N1090" s="950"/>
      <c r="O1090" s="950"/>
      <c r="P1090" s="950"/>
      <c r="Q1090" s="950"/>
    </row>
    <row r="1091" spans="1:17" s="4" customFormat="1" x14ac:dyDescent="0.25">
      <c r="A1091" s="2387"/>
      <c r="B1091" s="2412"/>
      <c r="C1091" s="950" t="s">
        <v>915</v>
      </c>
      <c r="D1091" s="970">
        <v>24</v>
      </c>
      <c r="E1091" s="950"/>
      <c r="F1091" s="951">
        <f t="shared" si="44"/>
        <v>0</v>
      </c>
      <c r="G1091" s="950"/>
      <c r="H1091" s="958">
        <f t="shared" si="43"/>
        <v>0</v>
      </c>
      <c r="I1091" s="950"/>
      <c r="J1091" s="950"/>
      <c r="K1091" s="950"/>
      <c r="L1091" s="950"/>
      <c r="M1091" s="950"/>
      <c r="N1091" s="950"/>
      <c r="O1091" s="950"/>
      <c r="P1091" s="950"/>
      <c r="Q1091" s="950"/>
    </row>
    <row r="1092" spans="1:17" s="4" customFormat="1" x14ac:dyDescent="0.25">
      <c r="A1092" s="2387"/>
      <c r="B1092" s="2412"/>
      <c r="C1092" s="950" t="s">
        <v>916</v>
      </c>
      <c r="D1092" s="970">
        <v>10</v>
      </c>
      <c r="E1092" s="950"/>
      <c r="F1092" s="951">
        <f t="shared" si="44"/>
        <v>0</v>
      </c>
      <c r="G1092" s="950"/>
      <c r="H1092" s="958">
        <f t="shared" si="43"/>
        <v>0</v>
      </c>
      <c r="I1092" s="950"/>
      <c r="J1092" s="950"/>
      <c r="K1092" s="950"/>
      <c r="L1092" s="950"/>
      <c r="M1092" s="950"/>
      <c r="N1092" s="950"/>
      <c r="O1092" s="950"/>
      <c r="P1092" s="950"/>
      <c r="Q1092" s="950"/>
    </row>
    <row r="1093" spans="1:17" s="4" customFormat="1" x14ac:dyDescent="0.25">
      <c r="A1093" s="2387"/>
      <c r="B1093" s="2412"/>
      <c r="C1093" s="950" t="s">
        <v>917</v>
      </c>
      <c r="D1093" s="950">
        <v>2</v>
      </c>
      <c r="E1093" s="950"/>
      <c r="F1093" s="951">
        <f t="shared" si="44"/>
        <v>0</v>
      </c>
      <c r="G1093" s="950"/>
      <c r="H1093" s="958">
        <f t="shared" si="43"/>
        <v>0</v>
      </c>
      <c r="I1093" s="950"/>
      <c r="J1093" s="950"/>
      <c r="K1093" s="950"/>
      <c r="L1093" s="950"/>
      <c r="M1093" s="950"/>
      <c r="N1093" s="950"/>
      <c r="O1093" s="950"/>
      <c r="P1093" s="950"/>
      <c r="Q1093" s="950"/>
    </row>
    <row r="1094" spans="1:17" s="4" customFormat="1" x14ac:dyDescent="0.25">
      <c r="A1094" s="2387"/>
      <c r="B1094" s="2412"/>
      <c r="C1094" s="37" t="s">
        <v>918</v>
      </c>
      <c r="D1094" s="950">
        <v>12</v>
      </c>
      <c r="E1094" s="950"/>
      <c r="F1094" s="951">
        <f t="shared" si="44"/>
        <v>0</v>
      </c>
      <c r="G1094" s="950"/>
      <c r="H1094" s="958">
        <f t="shared" si="43"/>
        <v>0</v>
      </c>
      <c r="I1094" s="950"/>
      <c r="J1094" s="950"/>
      <c r="K1094" s="950"/>
      <c r="L1094" s="950"/>
      <c r="M1094" s="950"/>
      <c r="N1094" s="950"/>
      <c r="O1094" s="950"/>
      <c r="P1094" s="950"/>
      <c r="Q1094" s="950"/>
    </row>
    <row r="1095" spans="1:17" s="4" customFormat="1" ht="30" x14ac:dyDescent="0.25">
      <c r="A1095" s="2387"/>
      <c r="B1095" s="2412"/>
      <c r="C1095" s="37" t="s">
        <v>919</v>
      </c>
      <c r="D1095" s="950">
        <v>12</v>
      </c>
      <c r="E1095" s="950"/>
      <c r="F1095" s="951">
        <f t="shared" si="44"/>
        <v>0</v>
      </c>
      <c r="G1095" s="950"/>
      <c r="H1095" s="958">
        <f t="shared" si="43"/>
        <v>0</v>
      </c>
      <c r="I1095" s="950"/>
      <c r="J1095" s="950"/>
      <c r="K1095" s="950"/>
      <c r="L1095" s="950"/>
      <c r="M1095" s="950"/>
      <c r="N1095" s="950"/>
      <c r="O1095" s="950"/>
      <c r="P1095" s="950"/>
      <c r="Q1095" s="950"/>
    </row>
    <row r="1096" spans="1:17" s="4" customFormat="1" ht="30" x14ac:dyDescent="0.25">
      <c r="A1096" s="2387"/>
      <c r="B1096" s="2412"/>
      <c r="C1096" s="37" t="s">
        <v>920</v>
      </c>
      <c r="D1096" s="950">
        <v>12</v>
      </c>
      <c r="E1096" s="950"/>
      <c r="F1096" s="951">
        <f t="shared" si="44"/>
        <v>0</v>
      </c>
      <c r="G1096" s="950"/>
      <c r="H1096" s="958">
        <f t="shared" si="43"/>
        <v>0</v>
      </c>
      <c r="I1096" s="950"/>
      <c r="J1096" s="950"/>
      <c r="K1096" s="950"/>
      <c r="L1096" s="950"/>
      <c r="M1096" s="950"/>
      <c r="N1096" s="950"/>
      <c r="O1096" s="950"/>
      <c r="P1096" s="950"/>
      <c r="Q1096" s="950"/>
    </row>
    <row r="1097" spans="1:17" s="4" customFormat="1" x14ac:dyDescent="0.25">
      <c r="A1097" s="2387"/>
      <c r="B1097" s="2412"/>
      <c r="C1097" s="37" t="s">
        <v>921</v>
      </c>
      <c r="D1097" s="950">
        <v>4</v>
      </c>
      <c r="E1097" s="950"/>
      <c r="F1097" s="951">
        <f t="shared" si="44"/>
        <v>0</v>
      </c>
      <c r="G1097" s="950"/>
      <c r="H1097" s="958">
        <f t="shared" si="43"/>
        <v>0</v>
      </c>
      <c r="I1097" s="950"/>
      <c r="J1097" s="950"/>
      <c r="K1097" s="950"/>
      <c r="L1097" s="950"/>
      <c r="M1097" s="950"/>
      <c r="N1097" s="950"/>
      <c r="O1097" s="950"/>
      <c r="P1097" s="950"/>
      <c r="Q1097" s="950"/>
    </row>
    <row r="1098" spans="1:17" s="4" customFormat="1" ht="30" x14ac:dyDescent="0.25">
      <c r="A1098" s="2387"/>
      <c r="B1098" s="2412"/>
      <c r="C1098" s="37" t="s">
        <v>922</v>
      </c>
      <c r="D1098" s="950">
        <v>12</v>
      </c>
      <c r="E1098" s="950"/>
      <c r="F1098" s="951">
        <f t="shared" si="44"/>
        <v>0</v>
      </c>
      <c r="G1098" s="950"/>
      <c r="H1098" s="958">
        <f t="shared" si="43"/>
        <v>0</v>
      </c>
      <c r="I1098" s="950"/>
      <c r="J1098" s="950"/>
      <c r="K1098" s="950"/>
      <c r="L1098" s="950"/>
      <c r="M1098" s="950"/>
      <c r="N1098" s="950"/>
      <c r="O1098" s="950"/>
      <c r="P1098" s="950"/>
      <c r="Q1098" s="950"/>
    </row>
    <row r="1099" spans="1:17" s="4" customFormat="1" x14ac:dyDescent="0.25">
      <c r="A1099" s="2387"/>
      <c r="B1099" s="2412"/>
      <c r="C1099" s="37" t="s">
        <v>923</v>
      </c>
      <c r="D1099" s="950">
        <v>12</v>
      </c>
      <c r="E1099" s="950"/>
      <c r="F1099" s="951">
        <f t="shared" si="44"/>
        <v>0</v>
      </c>
      <c r="G1099" s="950"/>
      <c r="H1099" s="958">
        <f t="shared" si="43"/>
        <v>0</v>
      </c>
      <c r="I1099" s="950"/>
      <c r="J1099" s="950"/>
      <c r="K1099" s="950"/>
      <c r="L1099" s="950"/>
      <c r="M1099" s="950"/>
      <c r="N1099" s="950"/>
      <c r="O1099" s="950"/>
      <c r="P1099" s="950"/>
      <c r="Q1099" s="950"/>
    </row>
    <row r="1100" spans="1:17" s="4" customFormat="1" x14ac:dyDescent="0.25">
      <c r="A1100" s="2387"/>
      <c r="B1100" s="2412"/>
      <c r="C1100" s="37" t="s">
        <v>924</v>
      </c>
      <c r="D1100" s="950">
        <v>4</v>
      </c>
      <c r="E1100" s="950"/>
      <c r="F1100" s="951">
        <f t="shared" si="44"/>
        <v>0</v>
      </c>
      <c r="G1100" s="950"/>
      <c r="H1100" s="958">
        <f t="shared" si="43"/>
        <v>0</v>
      </c>
      <c r="I1100" s="950"/>
      <c r="J1100" s="950"/>
      <c r="K1100" s="950"/>
      <c r="L1100" s="950"/>
      <c r="M1100" s="950"/>
      <c r="N1100" s="950"/>
      <c r="O1100" s="950"/>
      <c r="P1100" s="950"/>
      <c r="Q1100" s="950"/>
    </row>
    <row r="1101" spans="1:17" s="4" customFormat="1" ht="30" x14ac:dyDescent="0.25">
      <c r="A1101" s="2387"/>
      <c r="B1101" s="2412"/>
      <c r="C1101" s="37" t="s">
        <v>925</v>
      </c>
      <c r="D1101" s="950">
        <v>2</v>
      </c>
      <c r="E1101" s="950"/>
      <c r="F1101" s="951">
        <f t="shared" si="44"/>
        <v>0</v>
      </c>
      <c r="G1101" s="950"/>
      <c r="H1101" s="958">
        <f t="shared" si="43"/>
        <v>0</v>
      </c>
      <c r="I1101" s="950"/>
      <c r="J1101" s="950"/>
      <c r="K1101" s="950"/>
      <c r="L1101" s="950"/>
      <c r="M1101" s="950"/>
      <c r="N1101" s="950"/>
      <c r="O1101" s="950"/>
      <c r="P1101" s="950"/>
      <c r="Q1101" s="950"/>
    </row>
    <row r="1102" spans="1:17" s="4" customFormat="1" x14ac:dyDescent="0.25">
      <c r="A1102" s="2387"/>
      <c r="B1102" s="2412"/>
      <c r="C1102" s="37" t="s">
        <v>926</v>
      </c>
      <c r="D1102" s="950">
        <v>6</v>
      </c>
      <c r="E1102" s="950"/>
      <c r="F1102" s="951">
        <f t="shared" si="44"/>
        <v>0</v>
      </c>
      <c r="G1102" s="950"/>
      <c r="H1102" s="958">
        <f t="shared" si="43"/>
        <v>0</v>
      </c>
      <c r="I1102" s="950"/>
      <c r="J1102" s="950"/>
      <c r="K1102" s="950"/>
      <c r="L1102" s="950"/>
      <c r="M1102" s="950"/>
      <c r="N1102" s="950"/>
      <c r="O1102" s="950"/>
      <c r="P1102" s="950"/>
      <c r="Q1102" s="950"/>
    </row>
    <row r="1103" spans="1:17" s="4" customFormat="1" x14ac:dyDescent="0.25">
      <c r="A1103" s="2387"/>
      <c r="B1103" s="2412"/>
      <c r="C1103" s="995" t="s">
        <v>927</v>
      </c>
      <c r="D1103" s="950">
        <v>6</v>
      </c>
      <c r="E1103" s="950"/>
      <c r="F1103" s="951">
        <f t="shared" si="44"/>
        <v>0</v>
      </c>
      <c r="G1103" s="950"/>
      <c r="H1103" s="958">
        <f t="shared" si="43"/>
        <v>0</v>
      </c>
      <c r="I1103" s="950"/>
      <c r="J1103" s="950"/>
      <c r="K1103" s="950"/>
      <c r="L1103" s="950"/>
      <c r="M1103" s="950"/>
      <c r="N1103" s="950"/>
      <c r="O1103" s="950"/>
      <c r="P1103" s="950"/>
      <c r="Q1103" s="950"/>
    </row>
    <row r="1104" spans="1:17" s="4" customFormat="1" x14ac:dyDescent="0.25">
      <c r="A1104" s="2387"/>
      <c r="B1104" s="2412"/>
      <c r="C1104" s="995" t="s">
        <v>928</v>
      </c>
      <c r="D1104" s="950">
        <v>6</v>
      </c>
      <c r="E1104" s="950"/>
      <c r="F1104" s="951">
        <f t="shared" si="44"/>
        <v>0</v>
      </c>
      <c r="G1104" s="950"/>
      <c r="H1104" s="958">
        <f t="shared" si="43"/>
        <v>0</v>
      </c>
      <c r="I1104" s="950"/>
      <c r="J1104" s="950"/>
      <c r="K1104" s="950"/>
      <c r="L1104" s="950"/>
      <c r="M1104" s="950"/>
      <c r="N1104" s="950"/>
      <c r="O1104" s="950"/>
      <c r="P1104" s="950"/>
      <c r="Q1104" s="950"/>
    </row>
    <row r="1105" spans="1:17" s="4" customFormat="1" x14ac:dyDescent="0.25">
      <c r="A1105" s="2387"/>
      <c r="B1105" s="2412"/>
      <c r="C1105" s="54" t="s">
        <v>929</v>
      </c>
      <c r="D1105" s="950">
        <v>12</v>
      </c>
      <c r="E1105" s="950"/>
      <c r="F1105" s="951">
        <f t="shared" si="44"/>
        <v>0</v>
      </c>
      <c r="G1105" s="950"/>
      <c r="H1105" s="958">
        <f t="shared" si="43"/>
        <v>0</v>
      </c>
      <c r="I1105" s="950"/>
      <c r="J1105" s="950"/>
      <c r="K1105" s="950"/>
      <c r="L1105" s="950"/>
      <c r="M1105" s="950"/>
      <c r="N1105" s="950"/>
      <c r="O1105" s="950"/>
      <c r="P1105" s="950"/>
      <c r="Q1105" s="950"/>
    </row>
    <row r="1106" spans="1:17" s="4" customFormat="1" x14ac:dyDescent="0.25">
      <c r="A1106" s="2387"/>
      <c r="B1106" s="2412"/>
      <c r="C1106" s="54" t="s">
        <v>930</v>
      </c>
      <c r="D1106" s="950">
        <v>6</v>
      </c>
      <c r="E1106" s="950"/>
      <c r="F1106" s="951">
        <f t="shared" si="44"/>
        <v>0</v>
      </c>
      <c r="G1106" s="950"/>
      <c r="H1106" s="958">
        <f t="shared" si="43"/>
        <v>0</v>
      </c>
      <c r="I1106" s="950"/>
      <c r="J1106" s="950"/>
      <c r="K1106" s="950"/>
      <c r="L1106" s="950"/>
      <c r="M1106" s="950"/>
      <c r="N1106" s="950"/>
      <c r="O1106" s="950"/>
      <c r="P1106" s="950"/>
      <c r="Q1106" s="950"/>
    </row>
    <row r="1107" spans="1:17" s="4" customFormat="1" x14ac:dyDescent="0.25">
      <c r="A1107" s="2387"/>
      <c r="B1107" s="2412"/>
      <c r="C1107" s="54" t="s">
        <v>931</v>
      </c>
      <c r="D1107" s="950">
        <v>4</v>
      </c>
      <c r="E1107" s="950"/>
      <c r="F1107" s="951">
        <f t="shared" si="44"/>
        <v>0</v>
      </c>
      <c r="G1107" s="950"/>
      <c r="H1107" s="958">
        <f t="shared" si="43"/>
        <v>0</v>
      </c>
      <c r="I1107" s="950"/>
      <c r="J1107" s="950"/>
      <c r="K1107" s="950"/>
      <c r="L1107" s="950"/>
      <c r="M1107" s="950"/>
      <c r="N1107" s="950"/>
      <c r="O1107" s="950"/>
      <c r="P1107" s="950"/>
      <c r="Q1107" s="950"/>
    </row>
    <row r="1108" spans="1:17" s="4" customFormat="1" x14ac:dyDescent="0.25">
      <c r="A1108" s="2387"/>
      <c r="B1108" s="2412"/>
      <c r="C1108" s="54" t="s">
        <v>932</v>
      </c>
      <c r="D1108" s="950">
        <v>4</v>
      </c>
      <c r="E1108" s="950"/>
      <c r="F1108" s="951">
        <f t="shared" si="44"/>
        <v>0</v>
      </c>
      <c r="G1108" s="950"/>
      <c r="H1108" s="958">
        <f t="shared" si="43"/>
        <v>0</v>
      </c>
      <c r="I1108" s="950"/>
      <c r="J1108" s="950"/>
      <c r="K1108" s="950"/>
      <c r="L1108" s="950"/>
      <c r="M1108" s="950"/>
      <c r="N1108" s="950"/>
      <c r="O1108" s="950"/>
      <c r="P1108" s="950"/>
      <c r="Q1108" s="950"/>
    </row>
    <row r="1109" spans="1:17" s="4" customFormat="1" x14ac:dyDescent="0.25">
      <c r="A1109" s="2387"/>
      <c r="B1109" s="2412"/>
      <c r="C1109" s="54" t="s">
        <v>933</v>
      </c>
      <c r="D1109" s="950">
        <v>4</v>
      </c>
      <c r="E1109" s="950"/>
      <c r="F1109" s="951">
        <f t="shared" si="44"/>
        <v>0</v>
      </c>
      <c r="G1109" s="950"/>
      <c r="H1109" s="958">
        <f t="shared" si="43"/>
        <v>0</v>
      </c>
      <c r="I1109" s="950"/>
      <c r="J1109" s="950"/>
      <c r="K1109" s="950"/>
      <c r="L1109" s="950"/>
      <c r="M1109" s="950"/>
      <c r="N1109" s="950"/>
      <c r="O1109" s="950"/>
      <c r="P1109" s="950"/>
      <c r="Q1109" s="950"/>
    </row>
    <row r="1110" spans="1:17" s="4" customFormat="1" x14ac:dyDescent="0.25">
      <c r="A1110" s="2387"/>
      <c r="B1110" s="2412"/>
      <c r="C1110" s="54" t="s">
        <v>934</v>
      </c>
      <c r="D1110" s="950">
        <v>4</v>
      </c>
      <c r="E1110" s="950"/>
      <c r="F1110" s="951">
        <f t="shared" si="44"/>
        <v>0</v>
      </c>
      <c r="G1110" s="950"/>
      <c r="H1110" s="958">
        <f t="shared" si="43"/>
        <v>0</v>
      </c>
      <c r="I1110" s="950"/>
      <c r="J1110" s="950"/>
      <c r="K1110" s="950"/>
      <c r="L1110" s="950"/>
      <c r="M1110" s="950"/>
      <c r="N1110" s="950"/>
      <c r="O1110" s="950"/>
      <c r="P1110" s="950"/>
      <c r="Q1110" s="950"/>
    </row>
    <row r="1111" spans="1:17" s="4" customFormat="1" x14ac:dyDescent="0.25">
      <c r="A1111" s="2387"/>
      <c r="B1111" s="2412"/>
      <c r="C1111" s="54" t="s">
        <v>935</v>
      </c>
      <c r="D1111" s="950">
        <v>4</v>
      </c>
      <c r="E1111" s="950"/>
      <c r="F1111" s="951">
        <f t="shared" si="44"/>
        <v>0</v>
      </c>
      <c r="G1111" s="950"/>
      <c r="H1111" s="958">
        <f t="shared" si="43"/>
        <v>0</v>
      </c>
      <c r="I1111" s="950"/>
      <c r="J1111" s="950"/>
      <c r="K1111" s="950"/>
      <c r="L1111" s="950"/>
      <c r="M1111" s="950"/>
      <c r="N1111" s="950"/>
      <c r="O1111" s="950"/>
      <c r="P1111" s="950"/>
      <c r="Q1111" s="950"/>
    </row>
    <row r="1112" spans="1:17" s="4" customFormat="1" x14ac:dyDescent="0.25">
      <c r="A1112" s="2387"/>
      <c r="B1112" s="2412"/>
      <c r="C1112" s="54" t="s">
        <v>936</v>
      </c>
      <c r="D1112" s="950">
        <v>4</v>
      </c>
      <c r="E1112" s="950"/>
      <c r="F1112" s="951">
        <f t="shared" si="44"/>
        <v>0</v>
      </c>
      <c r="G1112" s="950"/>
      <c r="H1112" s="958">
        <f t="shared" si="43"/>
        <v>0</v>
      </c>
      <c r="I1112" s="950"/>
      <c r="J1112" s="950"/>
      <c r="K1112" s="950"/>
      <c r="L1112" s="950"/>
      <c r="M1112" s="950"/>
      <c r="N1112" s="950"/>
      <c r="O1112" s="950"/>
      <c r="P1112" s="950"/>
      <c r="Q1112" s="950"/>
    </row>
    <row r="1113" spans="1:17" s="4" customFormat="1" x14ac:dyDescent="0.25">
      <c r="A1113" s="2387"/>
      <c r="B1113" s="2412"/>
      <c r="C1113" s="54" t="s">
        <v>937</v>
      </c>
      <c r="D1113" s="950">
        <v>10</v>
      </c>
      <c r="E1113" s="950"/>
      <c r="F1113" s="951">
        <f t="shared" si="44"/>
        <v>0</v>
      </c>
      <c r="G1113" s="950"/>
      <c r="H1113" s="958">
        <f t="shared" si="43"/>
        <v>0</v>
      </c>
      <c r="I1113" s="950"/>
      <c r="J1113" s="950"/>
      <c r="K1113" s="950"/>
      <c r="L1113" s="950"/>
      <c r="M1113" s="950"/>
      <c r="N1113" s="950"/>
      <c r="O1113" s="950"/>
      <c r="P1113" s="950"/>
      <c r="Q1113" s="950"/>
    </row>
    <row r="1114" spans="1:17" s="4" customFormat="1" x14ac:dyDescent="0.25">
      <c r="A1114" s="2387"/>
      <c r="B1114" s="2412"/>
      <c r="C1114" s="54" t="s">
        <v>938</v>
      </c>
      <c r="D1114" s="950">
        <v>4</v>
      </c>
      <c r="E1114" s="950"/>
      <c r="F1114" s="951">
        <f t="shared" si="44"/>
        <v>0</v>
      </c>
      <c r="G1114" s="950"/>
      <c r="H1114" s="958">
        <f t="shared" si="43"/>
        <v>0</v>
      </c>
      <c r="I1114" s="950"/>
      <c r="J1114" s="950"/>
      <c r="K1114" s="950"/>
      <c r="L1114" s="950"/>
      <c r="M1114" s="950"/>
      <c r="N1114" s="950"/>
      <c r="O1114" s="950"/>
      <c r="P1114" s="950"/>
      <c r="Q1114" s="950"/>
    </row>
    <row r="1115" spans="1:17" s="4" customFormat="1" x14ac:dyDescent="0.25">
      <c r="A1115" s="2387"/>
      <c r="B1115" s="2412"/>
      <c r="C1115" s="54" t="s">
        <v>939</v>
      </c>
      <c r="D1115" s="950">
        <v>10</v>
      </c>
      <c r="E1115" s="950"/>
      <c r="F1115" s="951">
        <f t="shared" si="44"/>
        <v>0</v>
      </c>
      <c r="G1115" s="950"/>
      <c r="H1115" s="958">
        <f t="shared" si="43"/>
        <v>0</v>
      </c>
      <c r="I1115" s="950"/>
      <c r="J1115" s="950"/>
      <c r="K1115" s="950"/>
      <c r="L1115" s="950"/>
      <c r="M1115" s="950"/>
      <c r="N1115" s="950"/>
      <c r="O1115" s="950"/>
      <c r="P1115" s="950"/>
      <c r="Q1115" s="950"/>
    </row>
    <row r="1116" spans="1:17" s="4" customFormat="1" x14ac:dyDescent="0.25">
      <c r="A1116" s="2387"/>
      <c r="B1116" s="2412"/>
      <c r="C1116" s="959" t="s">
        <v>940</v>
      </c>
      <c r="D1116" s="950">
        <v>10</v>
      </c>
      <c r="E1116" s="950"/>
      <c r="F1116" s="951">
        <f t="shared" si="44"/>
        <v>0</v>
      </c>
      <c r="G1116" s="950"/>
      <c r="H1116" s="958">
        <f t="shared" si="43"/>
        <v>0</v>
      </c>
      <c r="I1116" s="950"/>
      <c r="J1116" s="950"/>
      <c r="K1116" s="950"/>
      <c r="L1116" s="950"/>
      <c r="M1116" s="950"/>
      <c r="N1116" s="950"/>
      <c r="O1116" s="950"/>
      <c r="P1116" s="950"/>
      <c r="Q1116" s="950"/>
    </row>
    <row r="1117" spans="1:17" s="4" customFormat="1" x14ac:dyDescent="0.25">
      <c r="A1117" s="2387"/>
      <c r="B1117" s="2412"/>
      <c r="C1117" s="959" t="s">
        <v>941</v>
      </c>
      <c r="D1117" s="950">
        <v>2</v>
      </c>
      <c r="E1117" s="950"/>
      <c r="F1117" s="951">
        <f t="shared" si="44"/>
        <v>0</v>
      </c>
      <c r="G1117" s="950"/>
      <c r="H1117" s="958">
        <f t="shared" si="43"/>
        <v>0</v>
      </c>
      <c r="I1117" s="950"/>
      <c r="J1117" s="950"/>
      <c r="K1117" s="950"/>
      <c r="L1117" s="950"/>
      <c r="M1117" s="950"/>
      <c r="N1117" s="950"/>
      <c r="O1117" s="950"/>
      <c r="P1117" s="950"/>
      <c r="Q1117" s="950"/>
    </row>
    <row r="1118" spans="1:17" s="4" customFormat="1" x14ac:dyDescent="0.25">
      <c r="A1118" s="2387"/>
      <c r="B1118" s="2412"/>
      <c r="C1118" s="959" t="s">
        <v>942</v>
      </c>
      <c r="D1118" s="950">
        <v>2</v>
      </c>
      <c r="E1118" s="950"/>
      <c r="F1118" s="951">
        <f t="shared" si="44"/>
        <v>0</v>
      </c>
      <c r="G1118" s="950"/>
      <c r="H1118" s="958">
        <f t="shared" si="43"/>
        <v>0</v>
      </c>
      <c r="I1118" s="950"/>
      <c r="J1118" s="950"/>
      <c r="K1118" s="950"/>
      <c r="L1118" s="950"/>
      <c r="M1118" s="950"/>
      <c r="N1118" s="950"/>
      <c r="O1118" s="950"/>
      <c r="P1118" s="950"/>
      <c r="Q1118" s="950"/>
    </row>
    <row r="1119" spans="1:17" s="4" customFormat="1" x14ac:dyDescent="0.25">
      <c r="A1119" s="2387"/>
      <c r="B1119" s="2412"/>
      <c r="C1119" s="959" t="s">
        <v>943</v>
      </c>
      <c r="D1119" s="957">
        <v>4</v>
      </c>
      <c r="E1119" s="950"/>
      <c r="F1119" s="951">
        <f t="shared" si="44"/>
        <v>0</v>
      </c>
      <c r="G1119" s="950"/>
      <c r="H1119" s="958">
        <f t="shared" si="43"/>
        <v>0</v>
      </c>
      <c r="I1119" s="950"/>
      <c r="J1119" s="950"/>
      <c r="K1119" s="950"/>
      <c r="L1119" s="950"/>
      <c r="M1119" s="950"/>
      <c r="N1119" s="950"/>
      <c r="O1119" s="950"/>
      <c r="P1119" s="950"/>
      <c r="Q1119" s="950"/>
    </row>
    <row r="1120" spans="1:17" s="4" customFormat="1" x14ac:dyDescent="0.25">
      <c r="A1120" s="2387"/>
      <c r="B1120" s="2412"/>
      <c r="C1120" s="959" t="s">
        <v>944</v>
      </c>
      <c r="D1120" s="957">
        <v>4</v>
      </c>
      <c r="E1120" s="950"/>
      <c r="F1120" s="951">
        <f t="shared" si="44"/>
        <v>0</v>
      </c>
      <c r="G1120" s="950"/>
      <c r="H1120" s="958">
        <f t="shared" si="43"/>
        <v>0</v>
      </c>
      <c r="I1120" s="950"/>
      <c r="J1120" s="950"/>
      <c r="K1120" s="950"/>
      <c r="L1120" s="950"/>
      <c r="M1120" s="950"/>
      <c r="N1120" s="950"/>
      <c r="O1120" s="950"/>
      <c r="P1120" s="950"/>
      <c r="Q1120" s="950"/>
    </row>
    <row r="1121" spans="1:17" s="4" customFormat="1" x14ac:dyDescent="0.25">
      <c r="A1121" s="2387"/>
      <c r="B1121" s="2412"/>
      <c r="C1121" s="959" t="s">
        <v>945</v>
      </c>
      <c r="D1121" s="957">
        <v>4</v>
      </c>
      <c r="E1121" s="950"/>
      <c r="F1121" s="951">
        <f t="shared" si="44"/>
        <v>0</v>
      </c>
      <c r="G1121" s="950"/>
      <c r="H1121" s="958">
        <f t="shared" si="43"/>
        <v>0</v>
      </c>
      <c r="I1121" s="950"/>
      <c r="J1121" s="950"/>
      <c r="K1121" s="950"/>
      <c r="L1121" s="950"/>
      <c r="M1121" s="950"/>
      <c r="N1121" s="950"/>
      <c r="O1121" s="950"/>
      <c r="P1121" s="950"/>
      <c r="Q1121" s="950"/>
    </row>
    <row r="1122" spans="1:17" s="4" customFormat="1" x14ac:dyDescent="0.25">
      <c r="A1122" s="2387"/>
      <c r="B1122" s="2412"/>
      <c r="C1122" s="959" t="s">
        <v>946</v>
      </c>
      <c r="D1122" s="950">
        <v>2</v>
      </c>
      <c r="E1122" s="950"/>
      <c r="F1122" s="951">
        <f t="shared" si="44"/>
        <v>0</v>
      </c>
      <c r="G1122" s="950"/>
      <c r="H1122" s="958">
        <f t="shared" si="43"/>
        <v>0</v>
      </c>
      <c r="I1122" s="950"/>
      <c r="J1122" s="950"/>
      <c r="K1122" s="950"/>
      <c r="L1122" s="950"/>
      <c r="M1122" s="950"/>
      <c r="N1122" s="950"/>
      <c r="O1122" s="950"/>
      <c r="P1122" s="950"/>
      <c r="Q1122" s="950"/>
    </row>
    <row r="1123" spans="1:17" s="4" customFormat="1" x14ac:dyDescent="0.25">
      <c r="A1123" s="2387"/>
      <c r="B1123" s="2412"/>
      <c r="C1123" s="959" t="s">
        <v>947</v>
      </c>
      <c r="D1123" s="950">
        <v>2</v>
      </c>
      <c r="E1123" s="950"/>
      <c r="F1123" s="951">
        <f t="shared" si="44"/>
        <v>0</v>
      </c>
      <c r="G1123" s="950"/>
      <c r="H1123" s="958">
        <f t="shared" si="43"/>
        <v>0</v>
      </c>
      <c r="I1123" s="950"/>
      <c r="J1123" s="950"/>
      <c r="K1123" s="950"/>
      <c r="L1123" s="950"/>
      <c r="M1123" s="950"/>
      <c r="N1123" s="950"/>
      <c r="O1123" s="950"/>
      <c r="P1123" s="950"/>
      <c r="Q1123" s="950"/>
    </row>
    <row r="1124" spans="1:17" s="4" customFormat="1" x14ac:dyDescent="0.25">
      <c r="A1124" s="2387"/>
      <c r="B1124" s="2412"/>
      <c r="C1124" s="959" t="s">
        <v>948</v>
      </c>
      <c r="D1124" s="957">
        <v>4</v>
      </c>
      <c r="E1124" s="950"/>
      <c r="F1124" s="951">
        <f t="shared" si="44"/>
        <v>0</v>
      </c>
      <c r="G1124" s="950"/>
      <c r="H1124" s="958">
        <f t="shared" si="43"/>
        <v>0</v>
      </c>
      <c r="I1124" s="950"/>
      <c r="J1124" s="950"/>
      <c r="K1124" s="950"/>
      <c r="L1124" s="950"/>
      <c r="M1124" s="950"/>
      <c r="N1124" s="950"/>
      <c r="O1124" s="950"/>
      <c r="P1124" s="950"/>
      <c r="Q1124" s="950"/>
    </row>
    <row r="1125" spans="1:17" s="4" customFormat="1" x14ac:dyDescent="0.25">
      <c r="A1125" s="2387"/>
      <c r="B1125" s="2412"/>
      <c r="C1125" s="959" t="s">
        <v>949</v>
      </c>
      <c r="D1125" s="957">
        <v>2</v>
      </c>
      <c r="E1125" s="950"/>
      <c r="F1125" s="951">
        <f t="shared" si="44"/>
        <v>0</v>
      </c>
      <c r="G1125" s="950"/>
      <c r="H1125" s="958">
        <f t="shared" si="43"/>
        <v>0</v>
      </c>
      <c r="I1125" s="950"/>
      <c r="J1125" s="950"/>
      <c r="K1125" s="950"/>
      <c r="L1125" s="950"/>
      <c r="M1125" s="950"/>
      <c r="N1125" s="950"/>
      <c r="O1125" s="950"/>
      <c r="P1125" s="950"/>
      <c r="Q1125" s="950"/>
    </row>
    <row r="1126" spans="1:17" s="4" customFormat="1" x14ac:dyDescent="0.25">
      <c r="A1126" s="2387"/>
      <c r="B1126" s="2412"/>
      <c r="C1126" s="959" t="s">
        <v>950</v>
      </c>
      <c r="D1126" s="950">
        <v>2</v>
      </c>
      <c r="E1126" s="950"/>
      <c r="F1126" s="951">
        <f t="shared" si="44"/>
        <v>0</v>
      </c>
      <c r="G1126" s="950"/>
      <c r="H1126" s="958">
        <f t="shared" si="43"/>
        <v>0</v>
      </c>
      <c r="I1126" s="950"/>
      <c r="J1126" s="950"/>
      <c r="K1126" s="950"/>
      <c r="L1126" s="950"/>
      <c r="M1126" s="950"/>
      <c r="N1126" s="950"/>
      <c r="O1126" s="950"/>
      <c r="P1126" s="950"/>
      <c r="Q1126" s="950"/>
    </row>
    <row r="1127" spans="1:17" s="4" customFormat="1" x14ac:dyDescent="0.25">
      <c r="A1127" s="2387"/>
      <c r="B1127" s="2412"/>
      <c r="C1127" s="959" t="s">
        <v>951</v>
      </c>
      <c r="D1127" s="950">
        <v>1</v>
      </c>
      <c r="E1127" s="950"/>
      <c r="F1127" s="951">
        <f t="shared" si="44"/>
        <v>0</v>
      </c>
      <c r="G1127" s="950"/>
      <c r="H1127" s="958">
        <f t="shared" si="43"/>
        <v>0</v>
      </c>
      <c r="I1127" s="950"/>
      <c r="J1127" s="950"/>
      <c r="K1127" s="950"/>
      <c r="L1127" s="950"/>
      <c r="M1127" s="950"/>
      <c r="N1127" s="950"/>
      <c r="O1127" s="950"/>
      <c r="P1127" s="950"/>
      <c r="Q1127" s="950"/>
    </row>
    <row r="1128" spans="1:17" s="4" customFormat="1" x14ac:dyDescent="0.25">
      <c r="A1128" s="2387"/>
      <c r="B1128" s="2412"/>
      <c r="C1128" s="959" t="s">
        <v>952</v>
      </c>
      <c r="D1128" s="957">
        <v>1</v>
      </c>
      <c r="E1128" s="950"/>
      <c r="F1128" s="951">
        <f t="shared" si="44"/>
        <v>0</v>
      </c>
      <c r="G1128" s="950"/>
      <c r="H1128" s="958">
        <f t="shared" si="43"/>
        <v>0</v>
      </c>
      <c r="I1128" s="950"/>
      <c r="J1128" s="950"/>
      <c r="K1128" s="950"/>
      <c r="L1128" s="950"/>
      <c r="M1128" s="950"/>
      <c r="N1128" s="950"/>
      <c r="O1128" s="950"/>
      <c r="P1128" s="950"/>
      <c r="Q1128" s="950"/>
    </row>
    <row r="1129" spans="1:17" s="4" customFormat="1" x14ac:dyDescent="0.25">
      <c r="A1129" s="2387"/>
      <c r="B1129" s="2412"/>
      <c r="C1129" s="959" t="s">
        <v>953</v>
      </c>
      <c r="D1129" s="970">
        <v>4</v>
      </c>
      <c r="E1129" s="950"/>
      <c r="F1129" s="951">
        <f t="shared" si="44"/>
        <v>0</v>
      </c>
      <c r="G1129" s="950"/>
      <c r="H1129" s="958">
        <f t="shared" si="43"/>
        <v>0</v>
      </c>
      <c r="I1129" s="950"/>
      <c r="J1129" s="950"/>
      <c r="K1129" s="950"/>
      <c r="L1129" s="950"/>
      <c r="M1129" s="950"/>
      <c r="N1129" s="950"/>
      <c r="O1129" s="950"/>
      <c r="P1129" s="950"/>
      <c r="Q1129" s="950"/>
    </row>
    <row r="1130" spans="1:17" s="4" customFormat="1" x14ac:dyDescent="0.25">
      <c r="A1130" s="2387"/>
      <c r="B1130" s="2412"/>
      <c r="C1130" s="959" t="s">
        <v>954</v>
      </c>
      <c r="D1130" s="970">
        <v>4</v>
      </c>
      <c r="E1130" s="950"/>
      <c r="F1130" s="951">
        <f t="shared" si="44"/>
        <v>0</v>
      </c>
      <c r="G1130" s="950"/>
      <c r="H1130" s="958">
        <f t="shared" si="43"/>
        <v>0</v>
      </c>
      <c r="I1130" s="950"/>
      <c r="J1130" s="950"/>
      <c r="K1130" s="950"/>
      <c r="L1130" s="950"/>
      <c r="M1130" s="950"/>
      <c r="N1130" s="950"/>
      <c r="O1130" s="950"/>
      <c r="P1130" s="950"/>
      <c r="Q1130" s="950"/>
    </row>
    <row r="1131" spans="1:17" s="4" customFormat="1" x14ac:dyDescent="0.25">
      <c r="A1131" s="2387"/>
      <c r="B1131" s="2412"/>
      <c r="C1131" s="959" t="s">
        <v>955</v>
      </c>
      <c r="D1131" s="970">
        <v>12</v>
      </c>
      <c r="E1131" s="950"/>
      <c r="F1131" s="951">
        <f t="shared" si="44"/>
        <v>0</v>
      </c>
      <c r="G1131" s="950"/>
      <c r="H1131" s="958">
        <f t="shared" si="43"/>
        <v>0</v>
      </c>
      <c r="I1131" s="950"/>
      <c r="J1131" s="950"/>
      <c r="K1131" s="950"/>
      <c r="L1131" s="950"/>
      <c r="M1131" s="950"/>
      <c r="N1131" s="950"/>
      <c r="O1131" s="950"/>
      <c r="P1131" s="950"/>
      <c r="Q1131" s="950"/>
    </row>
    <row r="1132" spans="1:17" s="4" customFormat="1" x14ac:dyDescent="0.25">
      <c r="A1132" s="2387"/>
      <c r="B1132" s="2412"/>
      <c r="C1132" s="959" t="s">
        <v>956</v>
      </c>
      <c r="D1132" s="950">
        <v>8</v>
      </c>
      <c r="E1132" s="950"/>
      <c r="F1132" s="951">
        <f t="shared" si="44"/>
        <v>0</v>
      </c>
      <c r="G1132" s="950"/>
      <c r="H1132" s="958">
        <f t="shared" si="43"/>
        <v>0</v>
      </c>
      <c r="I1132" s="950"/>
      <c r="J1132" s="950"/>
      <c r="K1132" s="950"/>
      <c r="L1132" s="950"/>
      <c r="M1132" s="950"/>
      <c r="N1132" s="950"/>
      <c r="O1132" s="950"/>
      <c r="P1132" s="950"/>
      <c r="Q1132" s="950"/>
    </row>
    <row r="1133" spans="1:17" s="4" customFormat="1" x14ac:dyDescent="0.25">
      <c r="A1133" s="2387"/>
      <c r="B1133" s="2412"/>
      <c r="C1133" s="959" t="s">
        <v>957</v>
      </c>
      <c r="D1133" s="950">
        <v>10</v>
      </c>
      <c r="E1133" s="950"/>
      <c r="F1133" s="951">
        <f t="shared" si="44"/>
        <v>0</v>
      </c>
      <c r="G1133" s="950"/>
      <c r="H1133" s="958">
        <f t="shared" si="43"/>
        <v>0</v>
      </c>
      <c r="I1133" s="950"/>
      <c r="J1133" s="950"/>
      <c r="K1133" s="950"/>
      <c r="L1133" s="950"/>
      <c r="M1133" s="950"/>
      <c r="N1133" s="950"/>
      <c r="O1133" s="950"/>
      <c r="P1133" s="950"/>
      <c r="Q1133" s="950"/>
    </row>
    <row r="1134" spans="1:17" s="4" customFormat="1" x14ac:dyDescent="0.25">
      <c r="A1134" s="2387"/>
      <c r="B1134" s="2412"/>
      <c r="C1134" s="959" t="s">
        <v>958</v>
      </c>
      <c r="D1134" s="950">
        <v>10</v>
      </c>
      <c r="E1134" s="950"/>
      <c r="F1134" s="951">
        <f t="shared" si="44"/>
        <v>0</v>
      </c>
      <c r="G1134" s="950"/>
      <c r="H1134" s="958">
        <f t="shared" ref="H1134:H1136" si="45">F1134</f>
        <v>0</v>
      </c>
      <c r="I1134" s="950"/>
      <c r="J1134" s="950"/>
      <c r="K1134" s="950"/>
      <c r="L1134" s="950"/>
      <c r="M1134" s="950"/>
      <c r="N1134" s="950"/>
      <c r="O1134" s="950"/>
      <c r="P1134" s="950"/>
      <c r="Q1134" s="950"/>
    </row>
    <row r="1135" spans="1:17" s="4" customFormat="1" x14ac:dyDescent="0.25">
      <c r="A1135" s="2387"/>
      <c r="B1135" s="2412"/>
      <c r="C1135" s="959" t="s">
        <v>959</v>
      </c>
      <c r="D1135" s="950">
        <v>10</v>
      </c>
      <c r="E1135" s="950"/>
      <c r="F1135" s="951">
        <f t="shared" si="44"/>
        <v>0</v>
      </c>
      <c r="G1135" s="950"/>
      <c r="H1135" s="958">
        <f t="shared" si="45"/>
        <v>0</v>
      </c>
      <c r="I1135" s="950"/>
      <c r="J1135" s="950"/>
      <c r="K1135" s="950"/>
      <c r="L1135" s="950"/>
      <c r="M1135" s="950"/>
      <c r="N1135" s="950"/>
      <c r="O1135" s="950"/>
      <c r="P1135" s="950"/>
      <c r="Q1135" s="950"/>
    </row>
    <row r="1136" spans="1:17" s="4" customFormat="1" x14ac:dyDescent="0.25">
      <c r="A1136" s="2388"/>
      <c r="B1136" s="2413"/>
      <c r="C1136" s="959" t="s">
        <v>960</v>
      </c>
      <c r="D1136" s="950">
        <v>2</v>
      </c>
      <c r="E1136" s="950"/>
      <c r="F1136" s="951">
        <f t="shared" si="44"/>
        <v>0</v>
      </c>
      <c r="G1136" s="950"/>
      <c r="H1136" s="958">
        <f t="shared" si="45"/>
        <v>0</v>
      </c>
      <c r="I1136" s="950"/>
      <c r="J1136" s="950"/>
      <c r="K1136" s="950"/>
      <c r="L1136" s="950"/>
      <c r="M1136" s="950"/>
      <c r="N1136" s="950"/>
      <c r="O1136" s="950"/>
      <c r="P1136" s="950"/>
      <c r="Q1136" s="950"/>
    </row>
    <row r="1137" spans="1:17" s="4" customFormat="1" x14ac:dyDescent="0.25">
      <c r="A1137" s="594"/>
      <c r="B1137" s="598"/>
      <c r="C1137" s="599"/>
      <c r="D1137" s="10"/>
      <c r="L1137" s="5"/>
    </row>
    <row r="1138" spans="1:17" s="4" customFormat="1" x14ac:dyDescent="0.25">
      <c r="A1138" s="594"/>
      <c r="B1138" s="598"/>
      <c r="C1138" s="599"/>
      <c r="D1138" s="10"/>
      <c r="L1138" s="5"/>
    </row>
    <row r="1139" spans="1:17" s="4" customFormat="1" x14ac:dyDescent="0.25">
      <c r="A1139" s="594"/>
      <c r="B1139" s="598"/>
      <c r="C1139" s="599"/>
      <c r="D1139" s="10"/>
      <c r="L1139" s="5"/>
    </row>
    <row r="1140" spans="1:17" s="4" customFormat="1" x14ac:dyDescent="0.25">
      <c r="A1140" s="594"/>
      <c r="B1140" s="1007">
        <f>SUM(B882:B1136)</f>
        <v>11693891</v>
      </c>
      <c r="C1140" s="599"/>
      <c r="D1140" s="10"/>
      <c r="L1140" s="5"/>
    </row>
    <row r="1141" spans="1:17" s="4" customFormat="1" x14ac:dyDescent="0.25">
      <c r="A1141" s="594"/>
      <c r="B1141" s="598"/>
      <c r="C1141" s="599"/>
      <c r="D1141" s="10"/>
      <c r="L1141" s="5"/>
    </row>
    <row r="1142" spans="1:17" s="4" customFormat="1" x14ac:dyDescent="0.25">
      <c r="A1142" s="1" t="s">
        <v>0</v>
      </c>
      <c r="B1142" s="2" t="s">
        <v>1</v>
      </c>
      <c r="C1142" s="2"/>
      <c r="D1142" s="3"/>
      <c r="L1142" s="5"/>
    </row>
    <row r="1143" spans="1:17" s="4" customFormat="1" x14ac:dyDescent="0.25">
      <c r="A1143" s="1" t="s">
        <v>2</v>
      </c>
      <c r="B1143" s="2" t="s">
        <v>1</v>
      </c>
      <c r="C1143" s="2"/>
      <c r="D1143" s="3"/>
      <c r="L1143" s="5"/>
    </row>
    <row r="1144" spans="1:17" s="4" customFormat="1" x14ac:dyDescent="0.25">
      <c r="A1144" s="1" t="s">
        <v>2</v>
      </c>
      <c r="B1144" s="6" t="s">
        <v>174</v>
      </c>
      <c r="C1144" s="7"/>
      <c r="D1144" s="3"/>
      <c r="L1144" s="5"/>
    </row>
    <row r="1145" spans="1:17" s="4" customFormat="1" x14ac:dyDescent="0.25">
      <c r="A1145" s="1" t="s">
        <v>3</v>
      </c>
      <c r="B1145" s="1922" t="s">
        <v>175</v>
      </c>
      <c r="C1145" s="1922"/>
      <c r="D1145" s="3"/>
      <c r="L1145" s="5"/>
    </row>
    <row r="1146" spans="1:17" s="4" customFormat="1" x14ac:dyDescent="0.25">
      <c r="A1146" s="1" t="s">
        <v>4</v>
      </c>
      <c r="B1146" s="2" t="s">
        <v>176</v>
      </c>
      <c r="C1146" s="2"/>
      <c r="D1146" s="3"/>
      <c r="H1146"/>
      <c r="L1146" s="5"/>
    </row>
    <row r="1147" spans="1:17" s="4" customFormat="1" x14ac:dyDescent="0.25">
      <c r="A1147" s="1" t="s">
        <v>5</v>
      </c>
      <c r="B1147" s="1981" t="s">
        <v>177</v>
      </c>
      <c r="C1147" s="1981"/>
      <c r="D1147" s="1981"/>
      <c r="L1147" s="5"/>
    </row>
    <row r="1148" spans="1:17" s="4" customFormat="1" x14ac:dyDescent="0.25">
      <c r="A1148" s="1" t="s">
        <v>6</v>
      </c>
      <c r="B1148" s="1981" t="s">
        <v>179</v>
      </c>
      <c r="C1148" s="1981"/>
      <c r="D1148" s="1981"/>
      <c r="L1148" s="5"/>
    </row>
    <row r="1149" spans="1:17" s="4" customFormat="1" ht="15.75" x14ac:dyDescent="0.25">
      <c r="A1149" s="1" t="s">
        <v>961</v>
      </c>
      <c r="B1149" s="9"/>
      <c r="C1149" s="2"/>
      <c r="D1149" s="10"/>
      <c r="K1149" s="1009" t="s">
        <v>8</v>
      </c>
      <c r="L1149" s="5"/>
    </row>
    <row r="1150" spans="1:17" s="4" customFormat="1" x14ac:dyDescent="0.25">
      <c r="A1150" s="1" t="s">
        <v>962</v>
      </c>
      <c r="B1150" s="9"/>
      <c r="C1150" s="2"/>
      <c r="D1150" s="10"/>
      <c r="L1150" s="5"/>
    </row>
    <row r="1151" spans="1:17" s="4" customFormat="1" ht="16.5" thickBot="1" x14ac:dyDescent="0.3">
      <c r="A1151" s="1990" t="s">
        <v>9</v>
      </c>
      <c r="B1151" s="1990"/>
      <c r="C1151" s="1990"/>
      <c r="D1151" s="1990"/>
      <c r="E1151" s="1990"/>
      <c r="F1151" s="1990"/>
      <c r="G1151" s="1990"/>
      <c r="H1151" s="1990"/>
      <c r="I1151" s="1990"/>
      <c r="J1151" s="1990"/>
      <c r="K1151" s="1990"/>
      <c r="L1151" s="1990"/>
    </row>
    <row r="1152" spans="1:17" s="4" customFormat="1" ht="16.5" thickBot="1" x14ac:dyDescent="0.3">
      <c r="A1152" s="1991" t="s">
        <v>10</v>
      </c>
      <c r="B1152" s="2047" t="s">
        <v>11</v>
      </c>
      <c r="C1152" s="1995" t="s">
        <v>12</v>
      </c>
      <c r="D1152" s="1993" t="s">
        <v>13</v>
      </c>
      <c r="E1152" s="1998" t="s">
        <v>14</v>
      </c>
      <c r="F1152" s="2000" t="s">
        <v>15</v>
      </c>
      <c r="G1152" s="2059" t="s">
        <v>16</v>
      </c>
      <c r="H1152" s="2060"/>
      <c r="I1152" s="2060"/>
      <c r="J1152" s="2061"/>
      <c r="K1152" s="2008" t="s">
        <v>17</v>
      </c>
      <c r="L1152" s="2009"/>
      <c r="M1152" s="2012" t="s">
        <v>18</v>
      </c>
      <c r="N1152" s="2013"/>
      <c r="O1152" s="2013"/>
      <c r="P1152" s="2013"/>
      <c r="Q1152" s="2014"/>
    </row>
    <row r="1153" spans="1:17" s="4" customFormat="1" x14ac:dyDescent="0.25">
      <c r="A1153" s="1992"/>
      <c r="B1153" s="2048"/>
      <c r="C1153" s="1996"/>
      <c r="D1153" s="1997"/>
      <c r="E1153" s="1999"/>
      <c r="F1153" s="2001"/>
      <c r="G1153" s="12" t="s">
        <v>19</v>
      </c>
      <c r="H1153" s="12" t="s">
        <v>20</v>
      </c>
      <c r="I1153" s="12" t="s">
        <v>21</v>
      </c>
      <c r="J1153" s="12" t="s">
        <v>22</v>
      </c>
      <c r="K1153" s="2010"/>
      <c r="L1153" s="2011"/>
      <c r="M1153" s="2015"/>
      <c r="N1153" s="2016"/>
      <c r="O1153" s="2016"/>
      <c r="P1153" s="2016"/>
      <c r="Q1153" s="2017"/>
    </row>
    <row r="1154" spans="1:17" s="4" customFormat="1" ht="180" x14ac:dyDescent="0.25">
      <c r="A1154" s="15" t="s">
        <v>963</v>
      </c>
      <c r="B1154" s="1010" t="s">
        <v>964</v>
      </c>
      <c r="C1154" s="1011" t="s">
        <v>965</v>
      </c>
      <c r="D1154" s="1012" t="s">
        <v>966</v>
      </c>
      <c r="E1154" s="45">
        <v>1</v>
      </c>
      <c r="F1154" s="17">
        <f>D1216</f>
        <v>2201</v>
      </c>
      <c r="G1154" s="18">
        <f>+G1216</f>
        <v>0</v>
      </c>
      <c r="H1154" s="18">
        <f>+H1216</f>
        <v>0</v>
      </c>
      <c r="I1154" s="18">
        <f>+I1216</f>
        <v>0</v>
      </c>
      <c r="J1154" s="18">
        <f>+J1216</f>
        <v>0</v>
      </c>
      <c r="K1154" s="2018">
        <f>+G1154+H1154+I1154+J1154</f>
        <v>0</v>
      </c>
      <c r="L1154" s="2019"/>
      <c r="M1154" s="2425" t="s">
        <v>967</v>
      </c>
      <c r="N1154" s="2426"/>
      <c r="O1154" s="2426"/>
      <c r="P1154" s="2426"/>
      <c r="Q1154" s="2426"/>
    </row>
    <row r="1155" spans="1:17" s="4" customFormat="1" x14ac:dyDescent="0.25">
      <c r="A1155" s="19"/>
      <c r="B1155" s="20"/>
      <c r="C1155" s="21"/>
      <c r="D1155" s="19"/>
      <c r="E1155" s="22"/>
      <c r="F1155" s="22"/>
      <c r="G1155" s="23"/>
      <c r="H1155" s="23"/>
      <c r="I1155" s="23"/>
      <c r="J1155" s="23"/>
      <c r="K1155" s="23"/>
      <c r="L1155" s="23"/>
      <c r="M1155" s="19"/>
      <c r="N1155" s="19"/>
      <c r="O1155" s="19"/>
      <c r="P1155" s="19"/>
      <c r="Q1155" s="19"/>
    </row>
    <row r="1156" spans="1:17" s="4" customFormat="1" ht="15.75" x14ac:dyDescent="0.25">
      <c r="A1156" s="2022" t="s">
        <v>28</v>
      </c>
      <c r="B1156" s="2023"/>
      <c r="C1156" s="2023"/>
      <c r="D1156" s="2023"/>
      <c r="E1156" s="2023"/>
      <c r="F1156" s="2023"/>
      <c r="G1156" s="2023"/>
      <c r="H1156" s="2023"/>
      <c r="I1156" s="2023"/>
      <c r="J1156" s="2023"/>
      <c r="K1156" s="2023"/>
      <c r="L1156" s="2023"/>
      <c r="M1156" s="25"/>
      <c r="N1156" s="25"/>
      <c r="O1156" s="25"/>
      <c r="P1156" s="25"/>
      <c r="Q1156" s="26"/>
    </row>
    <row r="1157" spans="1:17" s="4" customFormat="1" x14ac:dyDescent="0.25">
      <c r="A1157" s="1974" t="s">
        <v>29</v>
      </c>
      <c r="B1157" s="1976" t="s">
        <v>30</v>
      </c>
      <c r="C1157" s="2062" t="s">
        <v>31</v>
      </c>
      <c r="D1157" s="2063"/>
      <c r="E1157" s="2063"/>
      <c r="F1157" s="2063"/>
      <c r="G1157" s="2062" t="s">
        <v>32</v>
      </c>
      <c r="H1157" s="2062"/>
      <c r="I1157" s="2062"/>
      <c r="J1157" s="2062"/>
      <c r="K1157" s="2002" t="s">
        <v>33</v>
      </c>
      <c r="L1157" s="2064" t="s">
        <v>34</v>
      </c>
      <c r="M1157" s="2064"/>
      <c r="N1157" s="2064"/>
      <c r="O1157" s="2064"/>
      <c r="P1157" s="2065"/>
      <c r="Q1157" s="2065"/>
    </row>
    <row r="1158" spans="1:17" s="4" customFormat="1" ht="32.25" x14ac:dyDescent="0.25">
      <c r="A1158" s="1975"/>
      <c r="B1158" s="1977"/>
      <c r="C1158" s="27" t="s">
        <v>35</v>
      </c>
      <c r="D1158" s="28" t="s">
        <v>36</v>
      </c>
      <c r="E1158" s="28" t="s">
        <v>37</v>
      </c>
      <c r="F1158" s="28" t="s">
        <v>38</v>
      </c>
      <c r="G1158" s="28" t="s">
        <v>19</v>
      </c>
      <c r="H1158" s="28" t="s">
        <v>20</v>
      </c>
      <c r="I1158" s="28" t="s">
        <v>39</v>
      </c>
      <c r="J1158" s="28" t="s">
        <v>22</v>
      </c>
      <c r="K1158" s="1977"/>
      <c r="L1158" s="580" t="s">
        <v>40</v>
      </c>
      <c r="M1158" s="580" t="s">
        <v>41</v>
      </c>
      <c r="N1158" s="580" t="s">
        <v>42</v>
      </c>
      <c r="O1158" s="580" t="s">
        <v>43</v>
      </c>
      <c r="P1158" s="580" t="s">
        <v>44</v>
      </c>
      <c r="Q1158" s="580" t="s">
        <v>45</v>
      </c>
    </row>
    <row r="1159" spans="1:17" s="4" customFormat="1" ht="15" hidden="1" customHeight="1" x14ac:dyDescent="0.25">
      <c r="A1159" s="2418" t="s">
        <v>968</v>
      </c>
      <c r="B1159" s="1961">
        <f>SUM(F1160:F1166)</f>
        <v>6303000</v>
      </c>
      <c r="C1159" s="32" t="s">
        <v>969</v>
      </c>
      <c r="D1159" s="33">
        <f>SUM(D1160:D1166)</f>
        <v>15</v>
      </c>
      <c r="E1159" s="34">
        <f>SUM(E1160:E1166)</f>
        <v>1529000</v>
      </c>
      <c r="F1159" s="34">
        <f t="shared" ref="F1159:J1159" si="46">SUM(F1160:F1166)</f>
        <v>6303000</v>
      </c>
      <c r="G1159" s="34">
        <f t="shared" si="46"/>
        <v>1233000</v>
      </c>
      <c r="H1159" s="34">
        <f t="shared" si="46"/>
        <v>1713000</v>
      </c>
      <c r="I1159" s="34">
        <f t="shared" si="46"/>
        <v>1713000</v>
      </c>
      <c r="J1159" s="34">
        <f t="shared" si="46"/>
        <v>1612000</v>
      </c>
      <c r="K1159" s="35"/>
      <c r="L1159" s="36">
        <v>1</v>
      </c>
      <c r="M1159" s="35"/>
      <c r="N1159" s="35"/>
      <c r="O1159" s="35"/>
      <c r="P1159" s="35"/>
      <c r="Q1159" s="35"/>
    </row>
    <row r="1160" spans="1:17" s="4" customFormat="1" x14ac:dyDescent="0.25">
      <c r="A1160" s="2418"/>
      <c r="B1160" s="1961"/>
      <c r="C1160" s="37" t="s">
        <v>970</v>
      </c>
      <c r="D1160" s="36">
        <v>1</v>
      </c>
      <c r="E1160" s="38">
        <f>32000*13</f>
        <v>416000</v>
      </c>
      <c r="F1160" s="38">
        <f t="shared" ref="F1160" si="47">+D1160*E1160</f>
        <v>416000</v>
      </c>
      <c r="G1160" s="38">
        <f>32000*3</f>
        <v>96000</v>
      </c>
      <c r="H1160" s="38">
        <v>96000</v>
      </c>
      <c r="I1160" s="38">
        <v>96000</v>
      </c>
      <c r="J1160" s="38">
        <f>96000+32000</f>
        <v>128000</v>
      </c>
      <c r="K1160" s="2419" t="s">
        <v>715</v>
      </c>
      <c r="L1160" s="1013">
        <v>1</v>
      </c>
      <c r="M1160" s="1014">
        <v>1</v>
      </c>
      <c r="N1160" s="1014">
        <v>1</v>
      </c>
      <c r="O1160" s="1014">
        <v>1</v>
      </c>
      <c r="P1160" s="1014">
        <v>1</v>
      </c>
      <c r="Q1160" s="1014">
        <v>1</v>
      </c>
    </row>
    <row r="1161" spans="1:17" s="4" customFormat="1" x14ac:dyDescent="0.25">
      <c r="A1161" s="2418"/>
      <c r="B1161" s="1961"/>
      <c r="C1161" s="37" t="s">
        <v>971</v>
      </c>
      <c r="D1161" s="36">
        <v>1</v>
      </c>
      <c r="E1161" s="38">
        <f>40000*13</f>
        <v>520000</v>
      </c>
      <c r="F1161" s="38">
        <f>E1161*D1161</f>
        <v>520000</v>
      </c>
      <c r="G1161" s="38">
        <v>120000</v>
      </c>
      <c r="H1161" s="38">
        <v>120000</v>
      </c>
      <c r="I1161" s="38">
        <v>120000</v>
      </c>
      <c r="J1161" s="38">
        <f>120000+40000</f>
        <v>160000</v>
      </c>
      <c r="K1161" s="2420"/>
      <c r="L1161" s="1013">
        <v>1</v>
      </c>
      <c r="M1161" s="1014">
        <v>1</v>
      </c>
      <c r="N1161" s="1014">
        <v>1</v>
      </c>
      <c r="O1161" s="1014">
        <v>1</v>
      </c>
      <c r="P1161" s="1014">
        <v>1</v>
      </c>
      <c r="Q1161" s="1014">
        <v>1</v>
      </c>
    </row>
    <row r="1162" spans="1:17" s="4" customFormat="1" x14ac:dyDescent="0.25">
      <c r="A1162" s="2418"/>
      <c r="B1162" s="1961"/>
      <c r="C1162" s="37" t="s">
        <v>972</v>
      </c>
      <c r="D1162" s="36">
        <v>1</v>
      </c>
      <c r="E1162" s="38">
        <v>416000</v>
      </c>
      <c r="F1162" s="38">
        <v>416000</v>
      </c>
      <c r="G1162" s="38">
        <v>96000</v>
      </c>
      <c r="H1162" s="38">
        <v>96000</v>
      </c>
      <c r="I1162" s="38">
        <v>96000</v>
      </c>
      <c r="J1162" s="38">
        <v>128000</v>
      </c>
      <c r="K1162" s="2420"/>
      <c r="L1162" s="1013">
        <v>1</v>
      </c>
      <c r="M1162" s="1014">
        <v>1</v>
      </c>
      <c r="N1162" s="1014">
        <v>1</v>
      </c>
      <c r="O1162" s="1014">
        <v>1</v>
      </c>
      <c r="P1162" s="1014">
        <v>1</v>
      </c>
      <c r="Q1162" s="1014">
        <v>1</v>
      </c>
    </row>
    <row r="1163" spans="1:17" s="4" customFormat="1" ht="30" x14ac:dyDescent="0.25">
      <c r="A1163" s="2418"/>
      <c r="B1163" s="1961"/>
      <c r="C1163" s="37" t="s">
        <v>973</v>
      </c>
      <c r="D1163" s="36">
        <v>1</v>
      </c>
      <c r="E1163" s="38">
        <v>40000</v>
      </c>
      <c r="F1163" s="38">
        <v>520000</v>
      </c>
      <c r="G1163" s="38">
        <v>120000</v>
      </c>
      <c r="H1163" s="38">
        <v>120000</v>
      </c>
      <c r="I1163" s="38">
        <v>120000</v>
      </c>
      <c r="J1163" s="38">
        <v>128000</v>
      </c>
      <c r="K1163" s="2420"/>
      <c r="L1163" s="1013">
        <v>1</v>
      </c>
      <c r="M1163" s="1014">
        <v>1</v>
      </c>
      <c r="N1163" s="1014">
        <v>1</v>
      </c>
      <c r="O1163" s="1014">
        <v>1</v>
      </c>
      <c r="P1163" s="1014">
        <v>1</v>
      </c>
      <c r="Q1163" s="1014">
        <v>1</v>
      </c>
    </row>
    <row r="1164" spans="1:17" s="4" customFormat="1" x14ac:dyDescent="0.25">
      <c r="A1164" s="2418"/>
      <c r="B1164" s="1961"/>
      <c r="C1164" s="37" t="s">
        <v>974</v>
      </c>
      <c r="D1164" s="36">
        <v>6</v>
      </c>
      <c r="E1164" s="38">
        <v>32000</v>
      </c>
      <c r="F1164" s="38">
        <f>+E1164*13*6</f>
        <v>2496000</v>
      </c>
      <c r="G1164" s="38">
        <f>32000*6*3</f>
        <v>576000</v>
      </c>
      <c r="H1164" s="38">
        <v>576000</v>
      </c>
      <c r="I1164" s="38">
        <v>576000</v>
      </c>
      <c r="J1164" s="1008">
        <f>576000+192000</f>
        <v>768000</v>
      </c>
      <c r="K1164" s="2420"/>
      <c r="L1164" s="1013">
        <v>1</v>
      </c>
      <c r="M1164" s="1014">
        <v>1</v>
      </c>
      <c r="N1164" s="1014">
        <v>1</v>
      </c>
      <c r="O1164" s="1014">
        <v>1</v>
      </c>
      <c r="P1164" s="1014">
        <v>1</v>
      </c>
      <c r="Q1164" s="1014">
        <v>1</v>
      </c>
    </row>
    <row r="1165" spans="1:17" s="4" customFormat="1" x14ac:dyDescent="0.25">
      <c r="A1165" s="2418"/>
      <c r="B1165" s="1961"/>
      <c r="C1165" s="37" t="s">
        <v>975</v>
      </c>
      <c r="D1165" s="36">
        <v>3</v>
      </c>
      <c r="E1165" s="38">
        <v>25000</v>
      </c>
      <c r="F1165" s="38">
        <f>+D1165*E1165*13</f>
        <v>975000</v>
      </c>
      <c r="G1165" s="38">
        <f>25000*3*3</f>
        <v>225000</v>
      </c>
      <c r="H1165" s="38">
        <v>225000</v>
      </c>
      <c r="I1165" s="38">
        <v>225000</v>
      </c>
      <c r="J1165" s="38">
        <f>225000+75000</f>
        <v>300000</v>
      </c>
      <c r="K1165" s="2421"/>
      <c r="L1165" s="1013">
        <v>1</v>
      </c>
      <c r="M1165" s="1014">
        <v>1</v>
      </c>
      <c r="N1165" s="1014">
        <v>1</v>
      </c>
      <c r="O1165" s="1014">
        <v>1</v>
      </c>
      <c r="P1165" s="1014">
        <v>1</v>
      </c>
      <c r="Q1165" s="1014">
        <v>1</v>
      </c>
    </row>
    <row r="1166" spans="1:17" s="4" customFormat="1" ht="30" x14ac:dyDescent="0.25">
      <c r="A1166" s="2418"/>
      <c r="B1166" s="1961"/>
      <c r="C1166" s="37" t="s">
        <v>976</v>
      </c>
      <c r="D1166" s="36">
        <v>2</v>
      </c>
      <c r="E1166" s="38">
        <v>80000</v>
      </c>
      <c r="F1166" s="38">
        <f>80000*2*6</f>
        <v>960000</v>
      </c>
      <c r="G1166" s="38"/>
      <c r="H1166" s="38">
        <f>+F1166/2</f>
        <v>480000</v>
      </c>
      <c r="I1166" s="38">
        <f>+F1166/2</f>
        <v>480000</v>
      </c>
      <c r="J1166" s="38"/>
      <c r="K1166" s="2422" t="s">
        <v>715</v>
      </c>
      <c r="L1166" s="1013">
        <v>1</v>
      </c>
      <c r="M1166" s="1014">
        <v>1</v>
      </c>
      <c r="N1166" s="1014">
        <v>2</v>
      </c>
      <c r="O1166" s="1014">
        <v>8</v>
      </c>
      <c r="P1166" s="1014">
        <v>7</v>
      </c>
      <c r="Q1166" s="1014">
        <v>1</v>
      </c>
    </row>
    <row r="1167" spans="1:17" s="4" customFormat="1" ht="15" hidden="1" customHeight="1" x14ac:dyDescent="0.25">
      <c r="A1167" s="30"/>
      <c r="B1167" s="31"/>
      <c r="C1167" s="40" t="s">
        <v>977</v>
      </c>
      <c r="D1167" s="41">
        <v>25</v>
      </c>
      <c r="E1167" s="42">
        <v>510480</v>
      </c>
      <c r="F1167" s="42">
        <f t="shared" ref="F1167:F1172" si="48">+E1167*D1167</f>
        <v>12762000</v>
      </c>
      <c r="G1167" s="43">
        <f>$F1167/4</f>
        <v>3190500</v>
      </c>
      <c r="H1167" s="43">
        <f t="shared" ref="H1167:J1167" si="49">$F1167/4</f>
        <v>3190500</v>
      </c>
      <c r="I1167" s="43">
        <f t="shared" si="49"/>
        <v>3190500</v>
      </c>
      <c r="J1167" s="43">
        <f t="shared" si="49"/>
        <v>3190500</v>
      </c>
      <c r="K1167" s="2423"/>
      <c r="L1167" s="36">
        <v>1</v>
      </c>
      <c r="M1167" s="35"/>
      <c r="N1167" s="35"/>
      <c r="O1167" s="35"/>
      <c r="P1167" s="35"/>
      <c r="Q1167" s="35"/>
    </row>
    <row r="1168" spans="1:17" s="4" customFormat="1" x14ac:dyDescent="0.25">
      <c r="A1168" s="30" t="s">
        <v>978</v>
      </c>
      <c r="B1168" s="1015">
        <f>+G1168</f>
        <v>22500</v>
      </c>
      <c r="C1168" s="44" t="s">
        <v>979</v>
      </c>
      <c r="D1168" s="45">
        <v>50</v>
      </c>
      <c r="E1168" s="46">
        <v>450</v>
      </c>
      <c r="F1168" s="46">
        <f t="shared" si="48"/>
        <v>22500</v>
      </c>
      <c r="G1168" s="46">
        <f>+F1168</f>
        <v>22500</v>
      </c>
      <c r="H1168" s="1016"/>
      <c r="I1168" s="1016"/>
      <c r="J1168" s="1016"/>
      <c r="K1168" s="2423"/>
      <c r="L1168" s="36">
        <v>1</v>
      </c>
      <c r="M1168" s="35">
        <v>1</v>
      </c>
      <c r="N1168" s="35">
        <v>3</v>
      </c>
      <c r="O1168" s="35">
        <v>2</v>
      </c>
      <c r="P1168" s="35">
        <v>3</v>
      </c>
      <c r="Q1168" s="35">
        <v>1</v>
      </c>
    </row>
    <row r="1169" spans="1:18" s="4" customFormat="1" ht="52.5" customHeight="1" x14ac:dyDescent="0.25">
      <c r="A1169" s="1017" t="s">
        <v>980</v>
      </c>
      <c r="B1169" s="1015">
        <f>+F1169</f>
        <v>1125000</v>
      </c>
      <c r="C1169" s="44" t="s">
        <v>981</v>
      </c>
      <c r="D1169" s="45">
        <v>25</v>
      </c>
      <c r="E1169" s="46">
        <v>45000</v>
      </c>
      <c r="F1169" s="46">
        <f>+E1169*D1169</f>
        <v>1125000</v>
      </c>
      <c r="G1169" s="46">
        <f>+$F1169/4</f>
        <v>281250</v>
      </c>
      <c r="H1169" s="46">
        <f t="shared" ref="H1169:J1169" si="50">+$F1169/4</f>
        <v>281250</v>
      </c>
      <c r="I1169" s="46">
        <f t="shared" si="50"/>
        <v>281250</v>
      </c>
      <c r="J1169" s="46">
        <f t="shared" si="50"/>
        <v>281250</v>
      </c>
      <c r="K1169" s="2423"/>
      <c r="L1169" s="1013">
        <v>1</v>
      </c>
      <c r="M1169" s="1014">
        <v>1</v>
      </c>
      <c r="N1169" s="1014">
        <v>4</v>
      </c>
      <c r="O1169" s="1014">
        <v>1</v>
      </c>
      <c r="P1169" s="1014">
        <v>4</v>
      </c>
      <c r="Q1169" s="1014">
        <v>1</v>
      </c>
    </row>
    <row r="1170" spans="1:18" s="4" customFormat="1" x14ac:dyDescent="0.25">
      <c r="A1170" s="2020" t="s">
        <v>982</v>
      </c>
      <c r="B1170" s="1961">
        <f>SUM(F1170:F1185)</f>
        <v>3352705</v>
      </c>
      <c r="C1170" s="1018" t="s">
        <v>983</v>
      </c>
      <c r="D1170" s="45">
        <v>70</v>
      </c>
      <c r="E1170" s="46">
        <v>1500</v>
      </c>
      <c r="F1170" s="46">
        <f t="shared" si="48"/>
        <v>105000</v>
      </c>
      <c r="G1170" s="46">
        <f>+F1170</f>
        <v>105000</v>
      </c>
      <c r="H1170" s="46"/>
      <c r="I1170" s="46"/>
      <c r="J1170" s="46"/>
      <c r="K1170" s="2423"/>
      <c r="L1170" s="1013">
        <v>1</v>
      </c>
      <c r="M1170" s="1014">
        <v>1</v>
      </c>
      <c r="N1170" s="1014">
        <v>6</v>
      </c>
      <c r="O1170" s="1014">
        <v>1</v>
      </c>
      <c r="P1170" s="1014">
        <v>3</v>
      </c>
      <c r="Q1170" s="1014">
        <v>2</v>
      </c>
    </row>
    <row r="1171" spans="1:18" s="4" customFormat="1" x14ac:dyDescent="0.25">
      <c r="A1171" s="2020"/>
      <c r="B1171" s="1961"/>
      <c r="C1171" s="1019" t="s">
        <v>984</v>
      </c>
      <c r="D1171" s="45">
        <v>25</v>
      </c>
      <c r="E1171" s="46">
        <v>250</v>
      </c>
      <c r="F1171" s="46">
        <f t="shared" si="48"/>
        <v>6250</v>
      </c>
      <c r="G1171" s="46"/>
      <c r="H1171" s="46"/>
      <c r="I1171" s="46">
        <f>+F1171</f>
        <v>6250</v>
      </c>
      <c r="J1171" s="46"/>
      <c r="K1171" s="2423"/>
      <c r="L1171" s="99">
        <v>1</v>
      </c>
      <c r="M1171" s="1020">
        <v>1</v>
      </c>
      <c r="N1171" s="1020">
        <v>6</v>
      </c>
      <c r="O1171" s="1020">
        <v>1</v>
      </c>
      <c r="P1171" s="1020">
        <v>3</v>
      </c>
      <c r="Q1171" s="1020">
        <v>2</v>
      </c>
    </row>
    <row r="1172" spans="1:18" s="4" customFormat="1" x14ac:dyDescent="0.25">
      <c r="A1172" s="2020"/>
      <c r="B1172" s="1961"/>
      <c r="C1172" s="1019" t="s">
        <v>985</v>
      </c>
      <c r="D1172" s="45">
        <v>25</v>
      </c>
      <c r="E1172" s="46">
        <v>270</v>
      </c>
      <c r="F1172" s="46">
        <f t="shared" si="48"/>
        <v>6750</v>
      </c>
      <c r="G1172" s="46"/>
      <c r="H1172" s="46"/>
      <c r="I1172" s="46">
        <f>+F1172</f>
        <v>6750</v>
      </c>
      <c r="J1172" s="46"/>
      <c r="K1172" s="2424"/>
      <c r="L1172" s="99">
        <v>1</v>
      </c>
      <c r="M1172" s="1020">
        <v>1</v>
      </c>
      <c r="N1172" s="1020">
        <v>6</v>
      </c>
      <c r="O1172" s="1020">
        <v>1</v>
      </c>
      <c r="P1172" s="1020">
        <v>3</v>
      </c>
      <c r="Q1172" s="1020">
        <v>2</v>
      </c>
    </row>
    <row r="1173" spans="1:18" s="4" customFormat="1" ht="30" x14ac:dyDescent="0.25">
      <c r="A1173" s="2020"/>
      <c r="B1173" s="1961"/>
      <c r="C1173" s="1019" t="s">
        <v>986</v>
      </c>
      <c r="D1173" s="45">
        <v>4</v>
      </c>
      <c r="E1173" s="46">
        <v>9000</v>
      </c>
      <c r="F1173" s="46">
        <f>+D1173*E1173</f>
        <v>36000</v>
      </c>
      <c r="G1173" s="46">
        <f>+F1173</f>
        <v>36000</v>
      </c>
      <c r="H1173" s="46"/>
      <c r="I1173" s="46"/>
      <c r="J1173" s="46"/>
      <c r="K1173" s="2422" t="s">
        <v>715</v>
      </c>
      <c r="L1173" s="99">
        <v>1</v>
      </c>
      <c r="M1173" s="1020">
        <v>1</v>
      </c>
      <c r="N1173" s="1020">
        <v>6</v>
      </c>
      <c r="O1173" s="1020">
        <v>1</v>
      </c>
      <c r="P1173" s="1020">
        <v>3</v>
      </c>
      <c r="Q1173" s="1020">
        <v>2</v>
      </c>
    </row>
    <row r="1174" spans="1:18" s="4" customFormat="1" x14ac:dyDescent="0.25">
      <c r="A1174" s="2020"/>
      <c r="B1174" s="1961"/>
      <c r="C1174" s="1019" t="s">
        <v>987</v>
      </c>
      <c r="D1174" s="45">
        <v>56</v>
      </c>
      <c r="E1174" s="46">
        <v>18300</v>
      </c>
      <c r="F1174" s="46">
        <f>+D1174*E1174</f>
        <v>1024800</v>
      </c>
      <c r="G1174" s="46"/>
      <c r="H1174" s="46"/>
      <c r="I1174" s="46">
        <f>+F1174</f>
        <v>1024800</v>
      </c>
      <c r="J1174" s="46"/>
      <c r="K1174" s="2423"/>
      <c r="L1174" s="1013">
        <v>1</v>
      </c>
      <c r="M1174" s="1014">
        <v>1</v>
      </c>
      <c r="N1174" s="1014">
        <v>6</v>
      </c>
      <c r="O1174" s="1014">
        <v>2</v>
      </c>
      <c r="P1174" s="1014">
        <v>3</v>
      </c>
      <c r="Q1174" s="1014">
        <v>1</v>
      </c>
    </row>
    <row r="1175" spans="1:18" s="4" customFormat="1" x14ac:dyDescent="0.25">
      <c r="A1175" s="2020"/>
      <c r="B1175" s="1961"/>
      <c r="C1175" s="1018" t="s">
        <v>988</v>
      </c>
      <c r="D1175" s="45">
        <v>100</v>
      </c>
      <c r="E1175" s="46">
        <v>3000</v>
      </c>
      <c r="F1175" s="46">
        <f>+D1175*E1175</f>
        <v>300000</v>
      </c>
      <c r="G1175" s="46">
        <f>+F1175</f>
        <v>300000</v>
      </c>
      <c r="H1175" s="46"/>
      <c r="I1175" s="46"/>
      <c r="J1175" s="46"/>
      <c r="K1175" s="2423"/>
      <c r="L1175" s="1013">
        <v>1</v>
      </c>
      <c r="M1175" s="1014">
        <v>1</v>
      </c>
      <c r="N1175" s="1014">
        <v>6</v>
      </c>
      <c r="O1175" s="1014">
        <v>1</v>
      </c>
      <c r="P1175" s="1014">
        <v>3</v>
      </c>
      <c r="Q1175" s="1014">
        <v>2</v>
      </c>
      <c r="R1175" s="589"/>
    </row>
    <row r="1176" spans="1:18" s="4" customFormat="1" x14ac:dyDescent="0.25">
      <c r="A1176" s="2020"/>
      <c r="B1176" s="1961"/>
      <c r="C1176" s="1019" t="s">
        <v>989</v>
      </c>
      <c r="D1176" s="45">
        <v>2</v>
      </c>
      <c r="E1176" s="46">
        <v>3000</v>
      </c>
      <c r="F1176" s="1021">
        <f>+E1176*D1176</f>
        <v>6000</v>
      </c>
      <c r="G1176" s="46">
        <f>+F1176</f>
        <v>6000</v>
      </c>
      <c r="H1176" s="46"/>
      <c r="I1176" s="46"/>
      <c r="J1176" s="46"/>
      <c r="K1176" s="2423"/>
      <c r="L1176" s="36">
        <v>1</v>
      </c>
      <c r="M1176" s="48">
        <v>2</v>
      </c>
      <c r="N1176" s="48">
        <v>3</v>
      </c>
      <c r="O1176" s="48">
        <v>9</v>
      </c>
      <c r="P1176" s="48">
        <v>8</v>
      </c>
      <c r="Q1176" s="48"/>
      <c r="R1176" s="589"/>
    </row>
    <row r="1177" spans="1:18" s="4" customFormat="1" ht="30" x14ac:dyDescent="0.25">
      <c r="A1177" s="2020"/>
      <c r="B1177" s="1961"/>
      <c r="C1177" s="1019" t="s">
        <v>990</v>
      </c>
      <c r="D1177" s="45">
        <v>1</v>
      </c>
      <c r="E1177" s="46">
        <v>600000</v>
      </c>
      <c r="F1177" s="1021">
        <f>+E1177*D1177</f>
        <v>600000</v>
      </c>
      <c r="G1177" s="46">
        <f>+$F1177/4</f>
        <v>150000</v>
      </c>
      <c r="H1177" s="46">
        <f>+$F1177/4</f>
        <v>150000</v>
      </c>
      <c r="I1177" s="46">
        <f>+$F1177/4</f>
        <v>150000</v>
      </c>
      <c r="J1177" s="46">
        <f>+$F1177/4</f>
        <v>150000</v>
      </c>
      <c r="K1177" s="2424"/>
      <c r="L1177" s="99">
        <v>1</v>
      </c>
      <c r="M1177" s="1020">
        <v>1</v>
      </c>
      <c r="N1177" s="1020">
        <v>6</v>
      </c>
      <c r="O1177" s="1020">
        <v>1</v>
      </c>
      <c r="P1177" s="1020">
        <v>3</v>
      </c>
      <c r="Q1177" s="1020">
        <v>2</v>
      </c>
      <c r="R1177" s="589"/>
    </row>
    <row r="1178" spans="1:18" s="4" customFormat="1" ht="30" x14ac:dyDescent="0.25">
      <c r="A1178" s="2020"/>
      <c r="B1178" s="1961"/>
      <c r="C1178" s="1019" t="s">
        <v>991</v>
      </c>
      <c r="D1178" s="45">
        <v>2</v>
      </c>
      <c r="E1178" s="46">
        <v>20000</v>
      </c>
      <c r="F1178" s="1021">
        <f>+D1178*E1178</f>
        <v>40000</v>
      </c>
      <c r="G1178" s="46"/>
      <c r="H1178" s="46">
        <v>40000</v>
      </c>
      <c r="I1178" s="46"/>
      <c r="J1178" s="46"/>
      <c r="K1178" s="2422" t="s">
        <v>715</v>
      </c>
      <c r="L1178" s="99">
        <v>1</v>
      </c>
      <c r="M1178" s="1020">
        <v>1</v>
      </c>
      <c r="N1178" s="1020">
        <v>6</v>
      </c>
      <c r="O1178" s="1020">
        <v>1</v>
      </c>
      <c r="P1178" s="1020">
        <v>3</v>
      </c>
      <c r="Q1178" s="1020">
        <v>2</v>
      </c>
      <c r="R1178" s="589"/>
    </row>
    <row r="1179" spans="1:18" s="4" customFormat="1" x14ac:dyDescent="0.25">
      <c r="A1179" s="2020"/>
      <c r="B1179" s="1961"/>
      <c r="C1179" s="1019" t="s">
        <v>992</v>
      </c>
      <c r="D1179" s="45">
        <v>12</v>
      </c>
      <c r="E1179" s="46">
        <v>465</v>
      </c>
      <c r="F1179" s="46">
        <f>+D1179*E1179</f>
        <v>5580</v>
      </c>
      <c r="G1179" s="46">
        <f>+F1179</f>
        <v>5580</v>
      </c>
      <c r="H1179" s="46"/>
      <c r="I1179" s="46"/>
      <c r="J1179" s="46"/>
      <c r="K1179" s="2424"/>
      <c r="L1179" s="99">
        <v>1</v>
      </c>
      <c r="M1179" s="1020">
        <v>1</v>
      </c>
      <c r="N1179" s="1020">
        <v>3</v>
      </c>
      <c r="O1179" s="1020">
        <v>9</v>
      </c>
      <c r="P1179" s="1020">
        <v>1</v>
      </c>
      <c r="Q1179" s="1020">
        <v>6</v>
      </c>
      <c r="R1179" s="589"/>
    </row>
    <row r="1180" spans="1:18" s="1022" customFormat="1" ht="30" x14ac:dyDescent="0.25">
      <c r="A1180" s="2020"/>
      <c r="B1180" s="1961"/>
      <c r="C1180" s="1019" t="s">
        <v>993</v>
      </c>
      <c r="D1180" s="45">
        <v>3</v>
      </c>
      <c r="E1180" s="46">
        <v>2000</v>
      </c>
      <c r="F1180" s="1021">
        <f>+E1180*D1180</f>
        <v>6000</v>
      </c>
      <c r="G1180" s="46">
        <f>+F1180</f>
        <v>6000</v>
      </c>
      <c r="H1180" s="46"/>
      <c r="I1180" s="46"/>
      <c r="J1180" s="46"/>
      <c r="K1180" s="2422" t="s">
        <v>715</v>
      </c>
      <c r="L1180" s="1013">
        <v>1</v>
      </c>
      <c r="M1180" s="1014">
        <v>1</v>
      </c>
      <c r="N1180" s="1014">
        <v>6</v>
      </c>
      <c r="O1180" s="1014">
        <v>1</v>
      </c>
      <c r="P1180" s="1014">
        <v>3</v>
      </c>
      <c r="Q1180" s="1014">
        <v>1</v>
      </c>
    </row>
    <row r="1181" spans="1:18" s="4" customFormat="1" x14ac:dyDescent="0.25">
      <c r="A1181" s="2020"/>
      <c r="B1181" s="1961"/>
      <c r="C1181" s="1019" t="s">
        <v>994</v>
      </c>
      <c r="D1181" s="45">
        <v>100</v>
      </c>
      <c r="E1181" s="46">
        <v>143.25</v>
      </c>
      <c r="F1181" s="46">
        <f>+E1181*D1181</f>
        <v>14325</v>
      </c>
      <c r="G1181" s="46"/>
      <c r="H1181" s="46">
        <f>+$F1181/3</f>
        <v>4775</v>
      </c>
      <c r="I1181" s="46">
        <f>+$F1181/3</f>
        <v>4775</v>
      </c>
      <c r="J1181" s="46">
        <f>+$F1181/3</f>
        <v>4775</v>
      </c>
      <c r="K1181" s="2423"/>
      <c r="L1181" s="1013">
        <v>1</v>
      </c>
      <c r="M1181" s="1014">
        <v>1</v>
      </c>
      <c r="N1181" s="1014">
        <v>6</v>
      </c>
      <c r="O1181" s="1014">
        <v>1</v>
      </c>
      <c r="P1181" s="1014">
        <v>3</v>
      </c>
      <c r="Q1181" s="1014">
        <v>2</v>
      </c>
    </row>
    <row r="1182" spans="1:18" s="4" customFormat="1" x14ac:dyDescent="0.25">
      <c r="A1182" s="2020"/>
      <c r="B1182" s="1961"/>
      <c r="C1182" s="1018" t="s">
        <v>995</v>
      </c>
      <c r="D1182" s="45">
        <v>200</v>
      </c>
      <c r="E1182" s="46">
        <v>1800</v>
      </c>
      <c r="F1182" s="46">
        <f>+D1182*E1182</f>
        <v>360000</v>
      </c>
      <c r="G1182" s="46">
        <f>+F1182</f>
        <v>360000</v>
      </c>
      <c r="H1182" s="46"/>
      <c r="I1182" s="46"/>
      <c r="J1182" s="46"/>
      <c r="K1182" s="2424"/>
      <c r="L1182" s="1013">
        <v>1</v>
      </c>
      <c r="M1182" s="1014">
        <v>1</v>
      </c>
      <c r="N1182" s="1014">
        <v>6</v>
      </c>
      <c r="O1182" s="1014">
        <v>1</v>
      </c>
      <c r="P1182" s="1014">
        <v>3</v>
      </c>
      <c r="Q1182" s="1014">
        <v>2</v>
      </c>
    </row>
    <row r="1183" spans="1:18" s="4" customFormat="1" x14ac:dyDescent="0.25">
      <c r="A1183" s="2020"/>
      <c r="B1183" s="1961"/>
      <c r="C1183" s="1019" t="s">
        <v>996</v>
      </c>
      <c r="D1183" s="45">
        <v>56</v>
      </c>
      <c r="E1183" s="46">
        <v>7000</v>
      </c>
      <c r="F1183" s="46">
        <f>+D1183*E1183</f>
        <v>392000</v>
      </c>
      <c r="G1183" s="46"/>
      <c r="H1183" s="46"/>
      <c r="I1183" s="46">
        <f>+F1183</f>
        <v>392000</v>
      </c>
      <c r="J1183" s="46"/>
      <c r="K1183" s="2422" t="s">
        <v>715</v>
      </c>
      <c r="L1183" s="1013">
        <v>1</v>
      </c>
      <c r="M1183" s="1014">
        <v>1</v>
      </c>
      <c r="N1183" s="1014">
        <v>6</v>
      </c>
      <c r="O1183" s="1014">
        <v>1</v>
      </c>
      <c r="P1183" s="1014">
        <v>3</v>
      </c>
      <c r="Q1183" s="1014">
        <v>1</v>
      </c>
    </row>
    <row r="1184" spans="1:18" s="4" customFormat="1" x14ac:dyDescent="0.25">
      <c r="A1184" s="2020"/>
      <c r="B1184" s="1961"/>
      <c r="C1184" s="54" t="s">
        <v>997</v>
      </c>
      <c r="D1184" s="45">
        <v>400</v>
      </c>
      <c r="E1184" s="46">
        <v>750</v>
      </c>
      <c r="F1184" s="1021">
        <f>+E1184*D1184</f>
        <v>300000</v>
      </c>
      <c r="G1184" s="46">
        <f>+$F1184/4</f>
        <v>75000</v>
      </c>
      <c r="H1184" s="46">
        <f>+$F1184/4</f>
        <v>75000</v>
      </c>
      <c r="I1184" s="46">
        <f>+$F1184/4</f>
        <v>75000</v>
      </c>
      <c r="J1184" s="46">
        <f>+$F1184/4</f>
        <v>75000</v>
      </c>
      <c r="K1184" s="2423"/>
      <c r="L1184" s="1013">
        <v>1</v>
      </c>
      <c r="M1184" s="1014">
        <v>1</v>
      </c>
      <c r="N1184" s="1014">
        <v>6</v>
      </c>
      <c r="O1184" s="1014">
        <v>1</v>
      </c>
      <c r="P1184" s="1014">
        <v>3</v>
      </c>
      <c r="Q1184" s="1014">
        <v>1</v>
      </c>
    </row>
    <row r="1185" spans="1:17" s="4" customFormat="1" x14ac:dyDescent="0.25">
      <c r="A1185" s="2020"/>
      <c r="B1185" s="1961"/>
      <c r="C1185" s="1019" t="s">
        <v>998</v>
      </c>
      <c r="D1185" s="45">
        <v>5</v>
      </c>
      <c r="E1185" s="46">
        <v>30000</v>
      </c>
      <c r="F1185" s="46">
        <f>+E1185*D1185</f>
        <v>150000</v>
      </c>
      <c r="G1185" s="46"/>
      <c r="H1185" s="46"/>
      <c r="I1185" s="46">
        <f>+F1185</f>
        <v>150000</v>
      </c>
      <c r="J1185" s="46"/>
      <c r="K1185" s="2424"/>
      <c r="L1185" s="1013">
        <v>1</v>
      </c>
      <c r="M1185" s="1014">
        <v>1</v>
      </c>
      <c r="N1185" s="1014">
        <v>6</v>
      </c>
      <c r="O1185" s="1014">
        <v>1</v>
      </c>
      <c r="P1185" s="1014">
        <v>3</v>
      </c>
      <c r="Q1185" s="1014">
        <v>1</v>
      </c>
    </row>
    <row r="1186" spans="1:17" s="4" customFormat="1" ht="30" x14ac:dyDescent="0.25">
      <c r="A1186" s="2418" t="s">
        <v>999</v>
      </c>
      <c r="B1186" s="2429">
        <f>+SUM(F1186:F1195)</f>
        <v>9874505.5</v>
      </c>
      <c r="C1186" s="54" t="s">
        <v>1000</v>
      </c>
      <c r="D1186" s="36">
        <v>1</v>
      </c>
      <c r="E1186" s="38">
        <v>800000</v>
      </c>
      <c r="F1186" s="38">
        <v>800000</v>
      </c>
      <c r="G1186" s="55"/>
      <c r="H1186" s="38">
        <v>800000</v>
      </c>
      <c r="I1186" s="55"/>
      <c r="J1186" s="38"/>
      <c r="K1186" s="50" t="s">
        <v>715</v>
      </c>
      <c r="L1186" s="1013">
        <v>1</v>
      </c>
      <c r="M1186" s="1014">
        <v>1</v>
      </c>
      <c r="N1186" s="1014">
        <v>6</v>
      </c>
      <c r="O1186" s="1014">
        <v>1</v>
      </c>
      <c r="P1186" s="1014">
        <v>3</v>
      </c>
      <c r="Q1186" s="1014">
        <v>1</v>
      </c>
    </row>
    <row r="1187" spans="1:17" s="4" customFormat="1" ht="30" x14ac:dyDescent="0.25">
      <c r="A1187" s="2418"/>
      <c r="B1187" s="2429"/>
      <c r="C1187" s="54" t="s">
        <v>1001</v>
      </c>
      <c r="D1187" s="36">
        <v>1</v>
      </c>
      <c r="E1187" s="1023">
        <v>400000</v>
      </c>
      <c r="F1187" s="38">
        <v>400000</v>
      </c>
      <c r="G1187" s="38"/>
      <c r="H1187" s="1023">
        <v>400000</v>
      </c>
      <c r="I1187" s="38"/>
      <c r="J1187" s="38"/>
      <c r="K1187" s="2422" t="s">
        <v>715</v>
      </c>
      <c r="L1187" s="1013">
        <v>1</v>
      </c>
      <c r="M1187" s="1014">
        <v>1</v>
      </c>
      <c r="N1187" s="1014">
        <v>6</v>
      </c>
      <c r="O1187" s="1014">
        <v>1</v>
      </c>
      <c r="P1187" s="1014">
        <v>3</v>
      </c>
      <c r="Q1187" s="1014">
        <v>1</v>
      </c>
    </row>
    <row r="1188" spans="1:17" s="4" customFormat="1" x14ac:dyDescent="0.25">
      <c r="A1188" s="2418"/>
      <c r="B1188" s="2429"/>
      <c r="C1188" s="54" t="s">
        <v>1002</v>
      </c>
      <c r="D1188" s="36">
        <v>10</v>
      </c>
      <c r="E1188" s="38">
        <f>+F1188/D1188</f>
        <v>120000</v>
      </c>
      <c r="F1188" s="38">
        <v>1200000</v>
      </c>
      <c r="G1188" s="55"/>
      <c r="H1188" s="38">
        <f>+F1188</f>
        <v>1200000</v>
      </c>
      <c r="I1188" s="38"/>
      <c r="J1188" s="38"/>
      <c r="K1188" s="2424"/>
      <c r="L1188" s="1013">
        <v>1</v>
      </c>
      <c r="M1188" s="1014">
        <v>1</v>
      </c>
      <c r="N1188" s="1014">
        <v>6</v>
      </c>
      <c r="O1188" s="1014">
        <v>1</v>
      </c>
      <c r="P1188" s="1014">
        <v>3</v>
      </c>
      <c r="Q1188" s="1014">
        <v>1</v>
      </c>
    </row>
    <row r="1189" spans="1:17" s="59" customFormat="1" x14ac:dyDescent="0.25">
      <c r="A1189" s="2418"/>
      <c r="B1189" s="2429"/>
      <c r="C1189" s="61" t="s">
        <v>1003</v>
      </c>
      <c r="D1189" s="1024">
        <v>58</v>
      </c>
      <c r="E1189" s="1021">
        <v>45500</v>
      </c>
      <c r="F1189" s="46">
        <v>2639000</v>
      </c>
      <c r="G1189" s="1021"/>
      <c r="H1189" s="1021">
        <f>+F1189/2</f>
        <v>1319500</v>
      </c>
      <c r="I1189" s="1021">
        <f>+F1189/2</f>
        <v>1319500</v>
      </c>
      <c r="J1189" s="1021"/>
      <c r="K1189" s="2422" t="s">
        <v>715</v>
      </c>
      <c r="L1189" s="36">
        <v>1</v>
      </c>
      <c r="M1189" s="71">
        <v>2</v>
      </c>
      <c r="N1189" s="71">
        <v>3</v>
      </c>
      <c r="O1189" s="71">
        <v>9</v>
      </c>
      <c r="P1189" s="71">
        <v>6</v>
      </c>
      <c r="Q1189" s="71"/>
    </row>
    <row r="1190" spans="1:17" s="59" customFormat="1" ht="30" x14ac:dyDescent="0.25">
      <c r="A1190" s="2418"/>
      <c r="B1190" s="2429"/>
      <c r="C1190" s="61" t="s">
        <v>1004</v>
      </c>
      <c r="D1190" s="1024">
        <v>2</v>
      </c>
      <c r="E1190" s="1021">
        <v>150000</v>
      </c>
      <c r="F1190" s="46">
        <f>E1190*D1190</f>
        <v>300000</v>
      </c>
      <c r="G1190" s="1021">
        <f>F1190</f>
        <v>300000</v>
      </c>
      <c r="H1190" s="1021"/>
      <c r="I1190" s="1021"/>
      <c r="J1190" s="1021"/>
      <c r="K1190" s="2424"/>
      <c r="L1190" s="1013">
        <v>1</v>
      </c>
      <c r="M1190" s="1014">
        <v>1</v>
      </c>
      <c r="N1190" s="1014">
        <v>6</v>
      </c>
      <c r="O1190" s="1014">
        <v>1</v>
      </c>
      <c r="P1190" s="1014">
        <v>3</v>
      </c>
      <c r="Q1190" s="1014">
        <v>1</v>
      </c>
    </row>
    <row r="1191" spans="1:17" s="59" customFormat="1" x14ac:dyDescent="0.25">
      <c r="A1191" s="2418"/>
      <c r="B1191" s="2429"/>
      <c r="C1191" s="61" t="s">
        <v>1005</v>
      </c>
      <c r="D1191" s="1024">
        <v>60</v>
      </c>
      <c r="E1191" s="1021">
        <v>3000</v>
      </c>
      <c r="F1191" s="46">
        <f>E1191*D1191</f>
        <v>180000</v>
      </c>
      <c r="G1191" s="1021"/>
      <c r="H1191" s="1021">
        <f>F1191</f>
        <v>180000</v>
      </c>
      <c r="I1191" s="1021"/>
      <c r="J1191" s="1021"/>
      <c r="K1191" s="2422" t="s">
        <v>715</v>
      </c>
      <c r="L1191" s="1013">
        <v>1</v>
      </c>
      <c r="M1191" s="1014">
        <v>1</v>
      </c>
      <c r="N1191" s="1014">
        <v>6</v>
      </c>
      <c r="O1191" s="1014">
        <v>1</v>
      </c>
      <c r="P1191" s="1014">
        <v>3</v>
      </c>
      <c r="Q1191" s="1014">
        <v>1</v>
      </c>
    </row>
    <row r="1192" spans="1:17" s="59" customFormat="1" x14ac:dyDescent="0.25">
      <c r="A1192" s="2418"/>
      <c r="B1192" s="2429"/>
      <c r="C1192" s="37" t="s">
        <v>1006</v>
      </c>
      <c r="D1192" s="36">
        <v>60</v>
      </c>
      <c r="E1192" s="38">
        <f>+F1192/D1192</f>
        <v>41666.666666666664</v>
      </c>
      <c r="F1192" s="38">
        <v>2500000</v>
      </c>
      <c r="G1192" s="38"/>
      <c r="H1192" s="38">
        <f>+F$51/2</f>
        <v>0</v>
      </c>
      <c r="I1192" s="38"/>
      <c r="J1192" s="38">
        <f>+F$51/2</f>
        <v>0</v>
      </c>
      <c r="K1192" s="2423"/>
      <c r="L1192" s="1013">
        <v>1</v>
      </c>
      <c r="M1192" s="1014">
        <v>1</v>
      </c>
      <c r="N1192" s="1014">
        <v>6</v>
      </c>
      <c r="O1192" s="1014">
        <v>1</v>
      </c>
      <c r="P1192" s="1014">
        <v>3</v>
      </c>
      <c r="Q1192" s="1014">
        <v>1</v>
      </c>
    </row>
    <row r="1193" spans="1:17" s="59" customFormat="1" x14ac:dyDescent="0.25">
      <c r="A1193" s="2418"/>
      <c r="B1193" s="2429"/>
      <c r="C1193" s="37" t="s">
        <v>1007</v>
      </c>
      <c r="D1193" s="36">
        <v>10</v>
      </c>
      <c r="E1193" s="38">
        <f>+F1193/D1193</f>
        <v>50000</v>
      </c>
      <c r="F1193" s="38">
        <v>500000</v>
      </c>
      <c r="G1193" s="38"/>
      <c r="H1193" s="38"/>
      <c r="I1193" s="38">
        <f>+F1193</f>
        <v>500000</v>
      </c>
      <c r="J1193" s="38"/>
      <c r="K1193" s="2423"/>
      <c r="L1193" s="1013">
        <v>1</v>
      </c>
      <c r="M1193" s="1014">
        <v>1</v>
      </c>
      <c r="N1193" s="1014">
        <v>6</v>
      </c>
      <c r="O1193" s="1014">
        <v>1</v>
      </c>
      <c r="P1193" s="1014">
        <v>3</v>
      </c>
      <c r="Q1193" s="1014">
        <v>1</v>
      </c>
    </row>
    <row r="1194" spans="1:17" s="59" customFormat="1" x14ac:dyDescent="0.25">
      <c r="A1194" s="2418"/>
      <c r="B1194" s="2429"/>
      <c r="C1194" s="61" t="s">
        <v>1008</v>
      </c>
      <c r="D1194" s="1024">
        <v>2</v>
      </c>
      <c r="E1194" s="1021">
        <v>140000</v>
      </c>
      <c r="F1194" s="46">
        <v>280000</v>
      </c>
      <c r="G1194" s="38"/>
      <c r="H1194" s="38">
        <f>+F1194</f>
        <v>280000</v>
      </c>
      <c r="I1194" s="38"/>
      <c r="J1194" s="38"/>
      <c r="K1194" s="2424"/>
      <c r="L1194" s="1013">
        <v>1</v>
      </c>
      <c r="M1194" s="1014">
        <v>1</v>
      </c>
      <c r="N1194" s="1014">
        <v>6</v>
      </c>
      <c r="O1194" s="1014">
        <v>1</v>
      </c>
      <c r="P1194" s="1014">
        <v>3</v>
      </c>
      <c r="Q1194" s="1014">
        <v>1</v>
      </c>
    </row>
    <row r="1195" spans="1:17" s="59" customFormat="1" x14ac:dyDescent="0.25">
      <c r="A1195" s="2418"/>
      <c r="B1195" s="2429"/>
      <c r="C1195" s="61" t="s">
        <v>1009</v>
      </c>
      <c r="D1195" s="1024">
        <v>50</v>
      </c>
      <c r="E1195" s="1025">
        <v>21510.11</v>
      </c>
      <c r="F1195" s="46">
        <v>1075505.5</v>
      </c>
      <c r="G1195" s="38"/>
      <c r="H1195" s="38">
        <f>+F1195/2</f>
        <v>537752.75</v>
      </c>
      <c r="I1195" s="38">
        <f>+F1195/2</f>
        <v>537752.75</v>
      </c>
      <c r="J1195" s="38"/>
      <c r="K1195" s="2422" t="s">
        <v>715</v>
      </c>
      <c r="L1195" s="36">
        <v>1</v>
      </c>
      <c r="M1195" s="35">
        <v>1</v>
      </c>
      <c r="N1195" s="35">
        <v>6</v>
      </c>
      <c r="O1195" s="35">
        <v>2</v>
      </c>
      <c r="P1195" s="35">
        <v>3</v>
      </c>
      <c r="Q1195" s="35">
        <v>1</v>
      </c>
    </row>
    <row r="1196" spans="1:17" s="59" customFormat="1" x14ac:dyDescent="0.25">
      <c r="A1196" s="1982" t="s">
        <v>1010</v>
      </c>
      <c r="B1196" s="1983">
        <f>SUM(F1196:F1202)</f>
        <v>6620000</v>
      </c>
      <c r="C1196" s="37" t="s">
        <v>1011</v>
      </c>
      <c r="D1196" s="36">
        <v>1</v>
      </c>
      <c r="E1196" s="38">
        <v>400000</v>
      </c>
      <c r="F1196" s="38">
        <f t="shared" ref="F1196:F1203" si="51">+D1196*E1196</f>
        <v>400000</v>
      </c>
      <c r="G1196" s="38">
        <f>+F1196</f>
        <v>400000</v>
      </c>
      <c r="H1196" s="38"/>
      <c r="I1196" s="38"/>
      <c r="J1196" s="38"/>
      <c r="K1196" s="2423"/>
      <c r="L1196" s="1026">
        <v>1</v>
      </c>
      <c r="M1196" s="1027">
        <v>1</v>
      </c>
      <c r="N1196" s="1027">
        <v>8</v>
      </c>
      <c r="O1196" s="1027">
        <v>3</v>
      </c>
      <c r="P1196" s="1027">
        <v>1</v>
      </c>
      <c r="Q1196" s="1027">
        <v>1</v>
      </c>
    </row>
    <row r="1197" spans="1:17" s="59" customFormat="1" x14ac:dyDescent="0.25">
      <c r="A1197" s="1982"/>
      <c r="B1197" s="1983"/>
      <c r="C1197" s="37" t="s">
        <v>1012</v>
      </c>
      <c r="D1197" s="36">
        <v>100</v>
      </c>
      <c r="E1197" s="38">
        <v>4950</v>
      </c>
      <c r="F1197" s="38">
        <f t="shared" si="51"/>
        <v>495000</v>
      </c>
      <c r="G1197" s="38"/>
      <c r="H1197" s="38"/>
      <c r="I1197" s="38">
        <f>F1197</f>
        <v>495000</v>
      </c>
      <c r="J1197" s="38"/>
      <c r="K1197" s="2424"/>
      <c r="L1197" s="1026">
        <v>1</v>
      </c>
      <c r="M1197" s="1027">
        <v>1</v>
      </c>
      <c r="N1197" s="1027">
        <v>6</v>
      </c>
      <c r="O1197" s="1027">
        <v>8</v>
      </c>
      <c r="P1197" s="1027">
        <v>8</v>
      </c>
      <c r="Q1197" s="1027">
        <v>1</v>
      </c>
    </row>
    <row r="1198" spans="1:17" s="59" customFormat="1" ht="28.9" customHeight="1" x14ac:dyDescent="0.25">
      <c r="A1198" s="1982"/>
      <c r="B1198" s="1983"/>
      <c r="C1198" s="37" t="s">
        <v>1013</v>
      </c>
      <c r="D1198" s="36">
        <v>100</v>
      </c>
      <c r="E1198" s="38">
        <v>14450</v>
      </c>
      <c r="F1198" s="38">
        <f t="shared" si="51"/>
        <v>1445000</v>
      </c>
      <c r="G1198" s="38"/>
      <c r="H1198" s="38"/>
      <c r="I1198" s="38">
        <f>F1198</f>
        <v>1445000</v>
      </c>
      <c r="J1198" s="38"/>
      <c r="K1198" s="2422" t="s">
        <v>715</v>
      </c>
      <c r="L1198" s="1026">
        <v>1</v>
      </c>
      <c r="M1198" s="1027">
        <v>1</v>
      </c>
      <c r="N1198" s="1027">
        <v>6</v>
      </c>
      <c r="O1198" s="1027">
        <v>8</v>
      </c>
      <c r="P1198" s="1027">
        <v>8</v>
      </c>
      <c r="Q1198" s="1027">
        <v>1</v>
      </c>
    </row>
    <row r="1199" spans="1:17" s="59" customFormat="1" x14ac:dyDescent="0.25">
      <c r="A1199" s="1982"/>
      <c r="B1199" s="1983"/>
      <c r="C1199" s="61" t="s">
        <v>1014</v>
      </c>
      <c r="D1199" s="1024">
        <v>1</v>
      </c>
      <c r="E1199" s="1021">
        <v>60000</v>
      </c>
      <c r="F1199" s="38">
        <f t="shared" si="51"/>
        <v>60000</v>
      </c>
      <c r="G1199" s="38"/>
      <c r="H1199" s="38">
        <f>F1199</f>
        <v>60000</v>
      </c>
      <c r="I1199" s="38"/>
      <c r="J1199" s="38"/>
      <c r="K1199" s="2423"/>
      <c r="L1199" s="1026">
        <v>1</v>
      </c>
      <c r="M1199" s="1027">
        <v>1</v>
      </c>
      <c r="N1199" s="1027">
        <v>6</v>
      </c>
      <c r="O1199" s="1027">
        <v>8</v>
      </c>
      <c r="P1199" s="1027">
        <v>8</v>
      </c>
      <c r="Q1199" s="1027">
        <v>1</v>
      </c>
    </row>
    <row r="1200" spans="1:17" s="66" customFormat="1" ht="27.6" customHeight="1" x14ac:dyDescent="0.25">
      <c r="A1200" s="1982"/>
      <c r="B1200" s="1983"/>
      <c r="C1200" s="61" t="s">
        <v>1015</v>
      </c>
      <c r="D1200" s="62">
        <v>2</v>
      </c>
      <c r="E1200" s="63">
        <v>180000</v>
      </c>
      <c r="F1200" s="38">
        <f t="shared" si="51"/>
        <v>360000</v>
      </c>
      <c r="G1200" s="1028">
        <f>F1200</f>
        <v>360000</v>
      </c>
      <c r="H1200" s="1028"/>
      <c r="I1200" s="1028"/>
      <c r="J1200" s="1028"/>
      <c r="K1200" s="2424"/>
      <c r="L1200" s="1026">
        <v>1</v>
      </c>
      <c r="M1200" s="1027">
        <v>1</v>
      </c>
      <c r="N1200" s="1027">
        <v>6</v>
      </c>
      <c r="O1200" s="1027">
        <v>8</v>
      </c>
      <c r="P1200" s="1027">
        <v>8</v>
      </c>
      <c r="Q1200" s="1027">
        <v>1</v>
      </c>
    </row>
    <row r="1201" spans="1:18" s="66" customFormat="1" ht="45" x14ac:dyDescent="0.25">
      <c r="A1201" s="1982"/>
      <c r="B1201" s="1983"/>
      <c r="C1201" s="1029" t="s">
        <v>1016</v>
      </c>
      <c r="D1201" s="62">
        <v>400</v>
      </c>
      <c r="E1201" s="63">
        <v>9200</v>
      </c>
      <c r="F1201" s="38">
        <f t="shared" si="51"/>
        <v>3680000</v>
      </c>
      <c r="G1201" s="1028"/>
      <c r="H1201" s="1028">
        <f>+F1201</f>
        <v>3680000</v>
      </c>
      <c r="I1201" s="1028"/>
      <c r="J1201" s="1028"/>
      <c r="K1201" s="2422" t="s">
        <v>715</v>
      </c>
      <c r="L1201" s="1026">
        <v>1</v>
      </c>
      <c r="M1201" s="1027">
        <v>1</v>
      </c>
      <c r="N1201" s="1027">
        <v>6</v>
      </c>
      <c r="O1201" s="1027">
        <v>8</v>
      </c>
      <c r="P1201" s="1027">
        <v>8</v>
      </c>
      <c r="Q1201" s="1027">
        <v>1</v>
      </c>
    </row>
    <row r="1202" spans="1:18" s="66" customFormat="1" ht="27.6" customHeight="1" x14ac:dyDescent="0.25">
      <c r="A1202" s="1982"/>
      <c r="B1202" s="1983"/>
      <c r="C1202" s="61" t="s">
        <v>1017</v>
      </c>
      <c r="D1202" s="62">
        <v>2</v>
      </c>
      <c r="E1202" s="63">
        <v>90000</v>
      </c>
      <c r="F1202" s="38">
        <f t="shared" si="51"/>
        <v>180000</v>
      </c>
      <c r="G1202" s="1028"/>
      <c r="H1202" s="38">
        <f>F1202</f>
        <v>180000</v>
      </c>
      <c r="I1202" s="1028"/>
      <c r="J1202" s="1028"/>
      <c r="K1202" s="2424"/>
      <c r="L1202" s="1026">
        <v>1</v>
      </c>
      <c r="M1202" s="1027">
        <v>1</v>
      </c>
      <c r="N1202" s="1027">
        <v>6</v>
      </c>
      <c r="O1202" s="1027">
        <v>8</v>
      </c>
      <c r="P1202" s="1027">
        <v>8</v>
      </c>
      <c r="Q1202" s="1027">
        <v>1</v>
      </c>
    </row>
    <row r="1203" spans="1:18" s="66" customFormat="1" ht="57.6" customHeight="1" x14ac:dyDescent="0.25">
      <c r="A1203" s="2427" t="s">
        <v>1018</v>
      </c>
      <c r="B1203" s="1983">
        <f>SUM(F1203:F1207)</f>
        <v>4387000</v>
      </c>
      <c r="C1203" s="61" t="s">
        <v>1019</v>
      </c>
      <c r="D1203" s="62">
        <v>1</v>
      </c>
      <c r="E1203" s="63">
        <v>700000</v>
      </c>
      <c r="F1203" s="38">
        <f t="shared" si="51"/>
        <v>700000</v>
      </c>
      <c r="G1203" s="38">
        <f>F1203</f>
        <v>700000</v>
      </c>
      <c r="H1203" s="1030"/>
      <c r="I1203" s="1028"/>
      <c r="J1203" s="1028"/>
      <c r="K1203" s="2422" t="s">
        <v>715</v>
      </c>
      <c r="L1203" s="36">
        <v>1</v>
      </c>
      <c r="M1203" s="64">
        <v>1</v>
      </c>
      <c r="N1203" s="64">
        <v>6</v>
      </c>
      <c r="O1203" s="64">
        <v>8</v>
      </c>
      <c r="P1203" s="64">
        <v>3</v>
      </c>
      <c r="Q1203" s="64">
        <v>1</v>
      </c>
    </row>
    <row r="1204" spans="1:18" s="66" customFormat="1" ht="30" x14ac:dyDescent="0.25">
      <c r="A1204" s="2427"/>
      <c r="B1204" s="1983"/>
      <c r="C1204" s="54" t="s">
        <v>1020</v>
      </c>
      <c r="D1204" s="36">
        <v>1</v>
      </c>
      <c r="E1204" s="38">
        <v>2000000</v>
      </c>
      <c r="F1204" s="38">
        <f>+E1204*D1204</f>
        <v>2000000</v>
      </c>
      <c r="G1204" s="38"/>
      <c r="H1204" s="38">
        <f>+F1204/3</f>
        <v>666666.66666666663</v>
      </c>
      <c r="I1204" s="38">
        <f>+F1204/3</f>
        <v>666666.66666666663</v>
      </c>
      <c r="J1204" s="38">
        <f>+F1204/3</f>
        <v>666666.66666666663</v>
      </c>
      <c r="K1204" s="2423"/>
      <c r="L1204" s="36">
        <v>1</v>
      </c>
      <c r="M1204" s="64">
        <v>1</v>
      </c>
      <c r="N1204" s="64">
        <v>6</v>
      </c>
      <c r="O1204" s="64">
        <v>8</v>
      </c>
      <c r="P1204" s="64">
        <v>3</v>
      </c>
      <c r="Q1204" s="64">
        <v>1</v>
      </c>
    </row>
    <row r="1205" spans="1:18" s="66" customFormat="1" x14ac:dyDescent="0.25">
      <c r="A1205" s="2427"/>
      <c r="B1205" s="1983"/>
      <c r="C1205" s="54" t="s">
        <v>1021</v>
      </c>
      <c r="D1205" s="36">
        <v>1</v>
      </c>
      <c r="E1205" s="38">
        <v>900000</v>
      </c>
      <c r="F1205" s="38">
        <f>+E1205*D1205</f>
        <v>900000</v>
      </c>
      <c r="G1205" s="55"/>
      <c r="H1205" s="38">
        <f>+F1205</f>
        <v>900000</v>
      </c>
      <c r="I1205" s="1028"/>
      <c r="J1205" s="1028"/>
      <c r="K1205" s="2424"/>
      <c r="L1205" s="36">
        <v>1</v>
      </c>
      <c r="M1205" s="64">
        <v>1</v>
      </c>
      <c r="N1205" s="64">
        <v>6</v>
      </c>
      <c r="O1205" s="64">
        <v>8</v>
      </c>
      <c r="P1205" s="64">
        <v>3</v>
      </c>
      <c r="Q1205" s="64">
        <v>2</v>
      </c>
    </row>
    <row r="1206" spans="1:18" s="66" customFormat="1" ht="90" customHeight="1" x14ac:dyDescent="0.25">
      <c r="A1206" s="2427"/>
      <c r="B1206" s="1983"/>
      <c r="C1206" s="54" t="s">
        <v>1022</v>
      </c>
      <c r="D1206" s="36">
        <v>1</v>
      </c>
      <c r="E1206" s="38">
        <v>650000</v>
      </c>
      <c r="F1206" s="38">
        <f>+E1206*D1206</f>
        <v>650000</v>
      </c>
      <c r="G1206" s="38">
        <f>+E1206</f>
        <v>650000</v>
      </c>
      <c r="H1206" s="38"/>
      <c r="I1206" s="1028"/>
      <c r="J1206" s="1028"/>
      <c r="K1206" s="50" t="s">
        <v>715</v>
      </c>
      <c r="L1206" s="1013">
        <v>1</v>
      </c>
      <c r="M1206" s="1014">
        <v>1</v>
      </c>
      <c r="N1206" s="1014">
        <v>6</v>
      </c>
      <c r="O1206" s="1014">
        <v>8</v>
      </c>
      <c r="P1206" s="1014">
        <v>3</v>
      </c>
      <c r="Q1206" s="1014">
        <v>2</v>
      </c>
    </row>
    <row r="1207" spans="1:18" s="66" customFormat="1" ht="45" x14ac:dyDescent="0.25">
      <c r="A1207" s="2427"/>
      <c r="B1207" s="1983"/>
      <c r="C1207" s="54" t="s">
        <v>1023</v>
      </c>
      <c r="D1207" s="36">
        <v>1</v>
      </c>
      <c r="E1207" s="38">
        <v>137000</v>
      </c>
      <c r="F1207" s="38">
        <f>+E1207*D1207</f>
        <v>137000</v>
      </c>
      <c r="G1207" s="38">
        <f>+E1207</f>
        <v>137000</v>
      </c>
      <c r="H1207" s="38"/>
      <c r="I1207" s="1028"/>
      <c r="J1207" s="1028"/>
      <c r="K1207" s="50" t="s">
        <v>715</v>
      </c>
      <c r="L1207" s="1013">
        <v>1</v>
      </c>
      <c r="M1207" s="1014">
        <v>1</v>
      </c>
      <c r="N1207" s="1014">
        <v>6</v>
      </c>
      <c r="O1207" s="1014">
        <v>8</v>
      </c>
      <c r="P1207" s="1014">
        <v>3</v>
      </c>
      <c r="Q1207" s="1014">
        <v>2</v>
      </c>
    </row>
    <row r="1208" spans="1:18" s="59" customFormat="1" ht="45" x14ac:dyDescent="0.25">
      <c r="A1208" s="1029" t="s">
        <v>1024</v>
      </c>
      <c r="B1208" s="46">
        <v>3500000</v>
      </c>
      <c r="C1208" s="44" t="s">
        <v>1025</v>
      </c>
      <c r="D1208" s="36">
        <v>160</v>
      </c>
      <c r="E1208" s="46">
        <f>+B1208/D1208</f>
        <v>21875</v>
      </c>
      <c r="F1208" s="46">
        <f>+E1208*D1208</f>
        <v>3500000</v>
      </c>
      <c r="G1208" s="46">
        <f>+$F1208/4</f>
        <v>875000</v>
      </c>
      <c r="H1208" s="46">
        <f>+$F1208/4</f>
        <v>875000</v>
      </c>
      <c r="I1208" s="46">
        <f>+$F1208/4</f>
        <v>875000</v>
      </c>
      <c r="J1208" s="46">
        <f>+$F1208/4</f>
        <v>875000</v>
      </c>
      <c r="K1208" s="2422" t="s">
        <v>715</v>
      </c>
      <c r="L1208" s="1013">
        <v>1</v>
      </c>
      <c r="M1208" s="1014">
        <v>1</v>
      </c>
      <c r="N1208" s="1014">
        <v>6</v>
      </c>
      <c r="O1208" s="1014">
        <v>8</v>
      </c>
      <c r="P1208" s="1014">
        <v>3</v>
      </c>
      <c r="Q1208" s="1014">
        <v>2</v>
      </c>
    </row>
    <row r="1209" spans="1:18" s="59" customFormat="1" ht="45" x14ac:dyDescent="0.25">
      <c r="A1209" s="1031" t="s">
        <v>1026</v>
      </c>
      <c r="B1209" s="960">
        <v>300000</v>
      </c>
      <c r="C1209" s="68" t="s">
        <v>1027</v>
      </c>
      <c r="D1209" s="69">
        <v>2</v>
      </c>
      <c r="E1209" s="70">
        <v>150000</v>
      </c>
      <c r="F1209" s="70">
        <f>E1209*D1209</f>
        <v>300000</v>
      </c>
      <c r="G1209" s="70"/>
      <c r="H1209" s="70">
        <f>F1209</f>
        <v>300000</v>
      </c>
      <c r="I1209" s="70"/>
      <c r="J1209" s="70"/>
      <c r="K1209" s="2423"/>
      <c r="L1209" s="1013">
        <v>1</v>
      </c>
      <c r="M1209" s="1014">
        <v>1</v>
      </c>
      <c r="N1209" s="1014">
        <v>6</v>
      </c>
      <c r="O1209" s="1014">
        <v>8</v>
      </c>
      <c r="P1209" s="1014">
        <v>3</v>
      </c>
      <c r="Q1209" s="1014">
        <v>2</v>
      </c>
    </row>
    <row r="1210" spans="1:18" s="59" customFormat="1" ht="45" x14ac:dyDescent="0.25">
      <c r="A1210" s="1032" t="s">
        <v>1028</v>
      </c>
      <c r="B1210" s="1033">
        <v>900000</v>
      </c>
      <c r="C1210" s="1034" t="s">
        <v>1029</v>
      </c>
      <c r="D1210" s="36">
        <v>2</v>
      </c>
      <c r="E1210" s="38">
        <v>450000</v>
      </c>
      <c r="F1210" s="38">
        <f>+D1210*E1210</f>
        <v>900000</v>
      </c>
      <c r="G1210" s="38">
        <f>+$B1210/4</f>
        <v>225000</v>
      </c>
      <c r="H1210" s="38">
        <f>+$B1210/4</f>
        <v>225000</v>
      </c>
      <c r="I1210" s="38">
        <f>+$B1210/4</f>
        <v>225000</v>
      </c>
      <c r="J1210" s="38">
        <f>+$B1210/4</f>
        <v>225000</v>
      </c>
      <c r="K1210" s="2424"/>
      <c r="L1210" s="99">
        <v>1</v>
      </c>
      <c r="M1210" s="1020">
        <v>1</v>
      </c>
      <c r="N1210" s="1020">
        <v>6</v>
      </c>
      <c r="O1210" s="1020">
        <v>1</v>
      </c>
      <c r="P1210" s="1020">
        <v>3</v>
      </c>
      <c r="Q1210" s="1020">
        <v>2</v>
      </c>
    </row>
    <row r="1211" spans="1:18" s="588" customFormat="1" ht="30" x14ac:dyDescent="0.25">
      <c r="A1211" s="1035" t="s">
        <v>1030</v>
      </c>
      <c r="B1211" s="960">
        <v>600000</v>
      </c>
      <c r="C1211" s="68" t="s">
        <v>1031</v>
      </c>
      <c r="D1211" s="69">
        <v>1</v>
      </c>
      <c r="E1211" s="70">
        <f>+B1211/D1211</f>
        <v>600000</v>
      </c>
      <c r="F1211" s="70">
        <f>E1211*D1211</f>
        <v>600000</v>
      </c>
      <c r="G1211" s="70">
        <f>+E1211</f>
        <v>600000</v>
      </c>
      <c r="H1211" s="70"/>
      <c r="I1211" s="70"/>
      <c r="J1211" s="70"/>
      <c r="K1211" s="2422" t="s">
        <v>715</v>
      </c>
      <c r="L1211" s="1013">
        <v>1</v>
      </c>
      <c r="M1211" s="1027">
        <v>1</v>
      </c>
      <c r="N1211" s="1027">
        <v>6</v>
      </c>
      <c r="O1211" s="1027">
        <v>1</v>
      </c>
      <c r="P1211" s="1027">
        <v>9</v>
      </c>
      <c r="Q1211" s="1027">
        <v>2</v>
      </c>
      <c r="R1211" s="1036"/>
    </row>
    <row r="1212" spans="1:18" s="588" customFormat="1" x14ac:dyDescent="0.25">
      <c r="A1212" s="2428" t="s">
        <v>1032</v>
      </c>
      <c r="B1212" s="2089">
        <f>+F1212+F1213+F1214</f>
        <v>582213</v>
      </c>
      <c r="C1212" s="37" t="s">
        <v>1033</v>
      </c>
      <c r="D1212" s="36">
        <v>3</v>
      </c>
      <c r="E1212" s="38">
        <v>160000</v>
      </c>
      <c r="F1212" s="38">
        <f t="shared" ref="F1212" si="52">+D1212*E1212</f>
        <v>480000</v>
      </c>
      <c r="G1212" s="38"/>
      <c r="H1212" s="38">
        <f>+F1212/3</f>
        <v>160000</v>
      </c>
      <c r="I1212" s="38">
        <f>+F1212/3</f>
        <v>160000</v>
      </c>
      <c r="J1212" s="38">
        <f>+F1212/3</f>
        <v>160000</v>
      </c>
      <c r="K1212" s="2423"/>
      <c r="L1212" s="1013">
        <v>1</v>
      </c>
      <c r="M1212" s="1014">
        <v>1</v>
      </c>
      <c r="N1212" s="1014">
        <v>2</v>
      </c>
      <c r="O1212" s="1014">
        <v>3</v>
      </c>
      <c r="P1212" s="1014">
        <v>1</v>
      </c>
      <c r="Q1212" s="1014">
        <v>1</v>
      </c>
      <c r="R1212" s="1036"/>
    </row>
    <row r="1213" spans="1:18" s="588" customFormat="1" x14ac:dyDescent="0.25">
      <c r="A1213" s="2428"/>
      <c r="B1213" s="2089"/>
      <c r="C1213" s="37" t="s">
        <v>453</v>
      </c>
      <c r="D1213" s="36">
        <v>3</v>
      </c>
      <c r="E1213" s="38">
        <v>32000</v>
      </c>
      <c r="F1213" s="38">
        <f>+D1213*E1213</f>
        <v>96000</v>
      </c>
      <c r="G1213" s="38"/>
      <c r="H1213" s="38">
        <f>+F1213/3</f>
        <v>32000</v>
      </c>
      <c r="I1213" s="38">
        <f>+F1213/3</f>
        <v>32000</v>
      </c>
      <c r="J1213" s="38">
        <f>+F1213/3</f>
        <v>32000</v>
      </c>
      <c r="K1213" s="2423"/>
      <c r="L1213" s="1013">
        <v>1</v>
      </c>
      <c r="M1213" s="1014">
        <v>1</v>
      </c>
      <c r="N1213" s="1014">
        <v>3</v>
      </c>
      <c r="O1213" s="1014">
        <v>7</v>
      </c>
      <c r="P1213" s="1014">
        <v>1</v>
      </c>
      <c r="Q1213" s="1014">
        <v>2</v>
      </c>
      <c r="R1213" s="1036"/>
    </row>
    <row r="1214" spans="1:18" s="588" customFormat="1" ht="34.5" customHeight="1" x14ac:dyDescent="0.25">
      <c r="A1214" s="2428"/>
      <c r="B1214" s="2089"/>
      <c r="C1214" s="37" t="s">
        <v>1034</v>
      </c>
      <c r="D1214" s="36">
        <v>3</v>
      </c>
      <c r="E1214" s="38">
        <v>2071</v>
      </c>
      <c r="F1214" s="38">
        <f>+D1214*E1214</f>
        <v>6213</v>
      </c>
      <c r="G1214" s="38"/>
      <c r="H1214" s="38">
        <f t="shared" ref="H1214" si="53">+F1214/3</f>
        <v>2071</v>
      </c>
      <c r="I1214" s="38">
        <f>+F1214/3</f>
        <v>2071</v>
      </c>
      <c r="J1214" s="38">
        <f>+F1214/3</f>
        <v>2071</v>
      </c>
      <c r="K1214" s="2423"/>
      <c r="L1214" s="36">
        <v>1</v>
      </c>
      <c r="M1214" s="35">
        <v>1</v>
      </c>
      <c r="N1214" s="35">
        <v>2</v>
      </c>
      <c r="O1214" s="35">
        <v>4</v>
      </c>
      <c r="P1214" s="35">
        <v>4</v>
      </c>
      <c r="Q1214" s="35">
        <v>1</v>
      </c>
      <c r="R1214" s="1036"/>
    </row>
    <row r="1215" spans="1:18" s="4" customFormat="1" ht="18.75" customHeight="1" x14ac:dyDescent="0.25">
      <c r="A1215" s="1018" t="s">
        <v>1035</v>
      </c>
      <c r="B1215" s="46">
        <v>2000000</v>
      </c>
      <c r="C1215" s="44" t="s">
        <v>1036</v>
      </c>
      <c r="D1215" s="45">
        <v>1</v>
      </c>
      <c r="E1215" s="46">
        <v>2000000</v>
      </c>
      <c r="F1215" s="46">
        <f>E1215*D1215</f>
        <v>2000000</v>
      </c>
      <c r="G1215" s="46"/>
      <c r="H1215" s="46"/>
      <c r="I1215" s="46"/>
      <c r="J1215" s="46">
        <f>F1215</f>
        <v>2000000</v>
      </c>
      <c r="K1215" s="2424"/>
      <c r="L1215" s="1013">
        <v>1</v>
      </c>
      <c r="M1215" s="1014">
        <v>1</v>
      </c>
      <c r="N1215" s="1014">
        <v>6</v>
      </c>
      <c r="O1215" s="1014">
        <v>4</v>
      </c>
      <c r="P1215" s="1014">
        <v>1</v>
      </c>
      <c r="Q1215" s="1014">
        <v>2</v>
      </c>
      <c r="R1215" s="589"/>
    </row>
    <row r="1216" spans="1:18" s="4" customFormat="1" ht="21.75" customHeight="1" x14ac:dyDescent="0.25">
      <c r="A1216" s="593" t="s">
        <v>1037</v>
      </c>
      <c r="B1216" s="591">
        <f>SUM(B1159:B1215)</f>
        <v>39566923.5</v>
      </c>
      <c r="C1216" s="596"/>
      <c r="D1216" s="590">
        <f>SUM(D1167:D1215)</f>
        <v>2201</v>
      </c>
      <c r="E1216" s="1037"/>
      <c r="F1216" s="591"/>
      <c r="G1216" s="591"/>
      <c r="H1216" s="591"/>
      <c r="I1216" s="591"/>
      <c r="J1216" s="591"/>
      <c r="K1216" s="592"/>
      <c r="L1216" s="36"/>
      <c r="M1216" s="592"/>
      <c r="N1216" s="592"/>
      <c r="O1216" s="592"/>
      <c r="P1216" s="592"/>
      <c r="Q1216" s="593"/>
    </row>
    <row r="1217" spans="1:19" s="4" customFormat="1" x14ac:dyDescent="0.25">
      <c r="A1217" s="594"/>
      <c r="B1217" s="598"/>
      <c r="C1217" s="599"/>
      <c r="D1217" s="10"/>
      <c r="F1217" s="597"/>
      <c r="L1217" s="5"/>
    </row>
    <row r="1218" spans="1:19" s="72" customFormat="1" ht="24.95" customHeight="1" x14ac:dyDescent="0.35">
      <c r="B1218" s="232" t="s">
        <v>2</v>
      </c>
      <c r="C1218" s="232" t="s">
        <v>1</v>
      </c>
      <c r="D1218" s="232"/>
      <c r="E1218" s="232"/>
      <c r="F1218" s="233"/>
      <c r="G1218" s="233"/>
      <c r="H1218" s="233"/>
      <c r="I1218" s="233"/>
      <c r="J1218" s="233"/>
      <c r="K1218" s="233"/>
      <c r="L1218" s="233"/>
      <c r="M1218" s="233"/>
      <c r="N1218" s="233"/>
      <c r="O1218" s="233"/>
      <c r="P1218" s="233"/>
      <c r="Q1218" s="233"/>
      <c r="R1218" s="233"/>
      <c r="S1218" s="233"/>
    </row>
    <row r="1219" spans="1:19" s="72" customFormat="1" ht="24.95" customHeight="1" x14ac:dyDescent="0.35">
      <c r="B1219" s="232" t="s">
        <v>2</v>
      </c>
      <c r="C1219" s="234" t="s">
        <v>174</v>
      </c>
      <c r="D1219" s="235"/>
      <c r="E1219" s="232"/>
      <c r="F1219" s="233"/>
      <c r="G1219" s="233"/>
      <c r="H1219" s="233"/>
      <c r="I1219" s="233"/>
      <c r="J1219" s="233"/>
      <c r="K1219" s="233"/>
      <c r="L1219" s="233"/>
      <c r="M1219" s="233"/>
      <c r="N1219" s="233"/>
      <c r="O1219" s="233"/>
      <c r="P1219" s="233"/>
      <c r="Q1219" s="233"/>
      <c r="R1219" s="233"/>
      <c r="S1219" s="233"/>
    </row>
    <row r="1220" spans="1:19" s="72" customFormat="1" ht="24.95" customHeight="1" x14ac:dyDescent="0.35">
      <c r="B1220" s="232" t="s">
        <v>3</v>
      </c>
      <c r="C1220" s="236" t="s">
        <v>175</v>
      </c>
      <c r="D1220" s="236"/>
      <c r="E1220" s="232"/>
      <c r="F1220" s="233"/>
      <c r="G1220" s="233"/>
      <c r="H1220" s="233"/>
      <c r="I1220" s="233"/>
      <c r="J1220" s="233"/>
      <c r="K1220" s="233"/>
      <c r="L1220" s="233"/>
      <c r="M1220" s="233"/>
      <c r="N1220" s="233"/>
      <c r="O1220" s="233"/>
      <c r="P1220" s="233"/>
      <c r="Q1220" s="233"/>
      <c r="R1220" s="233"/>
      <c r="S1220" s="233"/>
    </row>
    <row r="1221" spans="1:19" s="72" customFormat="1" ht="24.95" customHeight="1" x14ac:dyDescent="0.35">
      <c r="B1221" s="232" t="s">
        <v>4</v>
      </c>
      <c r="C1221" s="236" t="s">
        <v>176</v>
      </c>
      <c r="D1221" s="232"/>
      <c r="E1221" s="232"/>
      <c r="F1221" s="233"/>
      <c r="G1221" s="233"/>
      <c r="H1221" s="233"/>
      <c r="I1221" s="233"/>
      <c r="J1221" s="233"/>
      <c r="K1221" s="233"/>
      <c r="L1221" s="233"/>
      <c r="M1221" s="233"/>
      <c r="N1221" s="233"/>
      <c r="O1221" s="233"/>
      <c r="P1221" s="233"/>
      <c r="Q1221" s="233"/>
      <c r="R1221" s="233"/>
      <c r="S1221" s="233"/>
    </row>
    <row r="1222" spans="1:19" s="72" customFormat="1" ht="35.1" customHeight="1" x14ac:dyDescent="0.35">
      <c r="B1222" s="236" t="s">
        <v>5</v>
      </c>
      <c r="C1222" s="1716" t="s">
        <v>177</v>
      </c>
      <c r="D1222" s="1716"/>
      <c r="E1222" s="1716"/>
      <c r="F1222" s="233"/>
      <c r="G1222" s="233"/>
      <c r="H1222" s="233"/>
      <c r="I1222" s="233"/>
      <c r="J1222" s="233"/>
      <c r="K1222" s="233"/>
      <c r="L1222" s="233"/>
      <c r="M1222" s="233"/>
      <c r="N1222" s="233"/>
      <c r="O1222" s="233"/>
      <c r="P1222" s="233"/>
      <c r="Q1222" s="233"/>
      <c r="R1222" s="233"/>
      <c r="S1222" s="233"/>
    </row>
    <row r="1223" spans="1:19" s="72" customFormat="1" ht="52.5" customHeight="1" x14ac:dyDescent="0.35">
      <c r="B1223" s="236" t="s">
        <v>178</v>
      </c>
      <c r="C1223" s="1716" t="s">
        <v>179</v>
      </c>
      <c r="D1223" s="1716"/>
      <c r="E1223" s="1716"/>
      <c r="F1223" s="239"/>
      <c r="G1223" s="239"/>
      <c r="H1223" s="239"/>
      <c r="I1223"/>
      <c r="J1223" s="239"/>
      <c r="K1223" s="239"/>
      <c r="L1223" s="239"/>
      <c r="M1223" s="239"/>
      <c r="N1223" s="239"/>
      <c r="O1223" s="239"/>
      <c r="P1223" s="239"/>
      <c r="Q1223" s="239"/>
      <c r="R1223" s="239"/>
      <c r="S1223" s="239"/>
    </row>
    <row r="1224" spans="1:19" s="72" customFormat="1" ht="22.5" customHeight="1" x14ac:dyDescent="0.35">
      <c r="B1224" s="1716" t="s">
        <v>180</v>
      </c>
      <c r="C1224" s="1716"/>
      <c r="D1224" s="1716"/>
      <c r="E1224" s="1716"/>
      <c r="F1224" s="239"/>
      <c r="G1224" s="239"/>
      <c r="H1224" s="239"/>
      <c r="I1224" s="239"/>
      <c r="J1224" s="239"/>
      <c r="K1224" s="236"/>
      <c r="L1224" s="236"/>
      <c r="M1224" s="236" t="s">
        <v>8</v>
      </c>
      <c r="N1224" s="239"/>
      <c r="O1224" s="239"/>
      <c r="P1224" s="239"/>
      <c r="Q1224" s="239"/>
      <c r="R1224" s="239"/>
      <c r="S1224" s="239"/>
    </row>
    <row r="1225" spans="1:19" s="72" customFormat="1" ht="24.95" customHeight="1" x14ac:dyDescent="0.35">
      <c r="B1225" s="236" t="s">
        <v>181</v>
      </c>
      <c r="C1225" s="236"/>
      <c r="D1225" s="236"/>
      <c r="E1225" s="239"/>
      <c r="F1225" s="239"/>
      <c r="G1225" s="239"/>
      <c r="H1225" s="239"/>
      <c r="I1225" s="239"/>
      <c r="J1225" s="239"/>
      <c r="K1225" s="236"/>
      <c r="L1225" s="236"/>
      <c r="M1225" s="236"/>
      <c r="N1225" s="239"/>
      <c r="O1225" s="239"/>
      <c r="P1225" s="239"/>
      <c r="Q1225" s="239"/>
      <c r="R1225" s="239"/>
      <c r="S1225" s="239"/>
    </row>
    <row r="1226" spans="1:19" s="72" customFormat="1" ht="24.95" customHeight="1" x14ac:dyDescent="0.35">
      <c r="B1226" s="238" t="s">
        <v>182</v>
      </c>
      <c r="C1226" s="238"/>
      <c r="D1226" s="238"/>
      <c r="E1226" s="239"/>
      <c r="F1226" s="239"/>
      <c r="G1226" s="239"/>
      <c r="H1226" s="239"/>
      <c r="I1226" s="239"/>
      <c r="J1226" s="239"/>
      <c r="K1226" s="236"/>
      <c r="L1226" s="236"/>
      <c r="M1226" s="236"/>
      <c r="N1226" s="239"/>
      <c r="O1226" s="239"/>
      <c r="P1226" s="239"/>
      <c r="Q1226" s="239"/>
      <c r="R1226" s="239"/>
      <c r="S1226" s="239"/>
    </row>
    <row r="1227" spans="1:19" s="72" customFormat="1" ht="29.25" customHeight="1" thickBot="1" x14ac:dyDescent="0.4">
      <c r="B1227" s="1725" t="s">
        <v>183</v>
      </c>
      <c r="C1227" s="1725"/>
      <c r="D1227" s="1725"/>
      <c r="E1227" s="1725"/>
      <c r="F1227" s="1725"/>
      <c r="G1227" s="1725"/>
      <c r="H1227" s="1725"/>
      <c r="I1227" s="1725"/>
      <c r="J1227" s="1725"/>
      <c r="K1227" s="1725"/>
      <c r="L1227" s="1725"/>
      <c r="M1227" s="1725"/>
      <c r="N1227" s="1725"/>
      <c r="O1227" s="1725"/>
      <c r="P1227" s="1725"/>
      <c r="Q1227" s="1725"/>
      <c r="R1227" s="1725"/>
      <c r="S1227" s="1725"/>
    </row>
    <row r="1228" spans="1:19" s="74" customFormat="1" ht="24" thickTop="1" x14ac:dyDescent="0.35">
      <c r="B1228" s="1701" t="s">
        <v>184</v>
      </c>
      <c r="C1228" s="1659" t="s">
        <v>185</v>
      </c>
      <c r="D1228" s="1659"/>
      <c r="E1228" s="1702" t="s">
        <v>186</v>
      </c>
      <c r="F1228" s="1655" t="s">
        <v>187</v>
      </c>
      <c r="G1228" s="1655" t="s">
        <v>188</v>
      </c>
      <c r="H1228" s="1655" t="s">
        <v>189</v>
      </c>
      <c r="I1228" s="1657" t="s">
        <v>190</v>
      </c>
      <c r="J1228" s="1647"/>
      <c r="K1228" s="1647"/>
      <c r="L1228" s="1658"/>
      <c r="M1228" s="1659" t="s">
        <v>17</v>
      </c>
      <c r="N1228" s="1659" t="s">
        <v>18</v>
      </c>
      <c r="O1228" s="1659"/>
      <c r="P1228" s="1659"/>
      <c r="Q1228" s="1659"/>
      <c r="R1228" s="1659"/>
      <c r="S1228" s="1660"/>
    </row>
    <row r="1229" spans="1:19" s="74" customFormat="1" ht="23.25" x14ac:dyDescent="0.35">
      <c r="B1229" s="1621"/>
      <c r="C1229" s="1622"/>
      <c r="D1229" s="1622"/>
      <c r="E1229" s="1625"/>
      <c r="F1229" s="1677"/>
      <c r="G1229" s="1677"/>
      <c r="H1229" s="1677"/>
      <c r="I1229" s="240" t="s">
        <v>19</v>
      </c>
      <c r="J1229" s="240" t="s">
        <v>20</v>
      </c>
      <c r="K1229" s="240" t="s">
        <v>21</v>
      </c>
      <c r="L1229" s="240" t="s">
        <v>22</v>
      </c>
      <c r="M1229" s="1622"/>
      <c r="N1229" s="1622"/>
      <c r="O1229" s="1622"/>
      <c r="P1229" s="1622"/>
      <c r="Q1229" s="1622"/>
      <c r="R1229" s="1622"/>
      <c r="S1229" s="1661"/>
    </row>
    <row r="1230" spans="1:19" s="72" customFormat="1" ht="84" customHeight="1" thickBot="1" x14ac:dyDescent="0.4">
      <c r="B1230" s="241" t="s">
        <v>191</v>
      </c>
      <c r="C1230" s="1662"/>
      <c r="D1230" s="1662"/>
      <c r="E1230" s="243" t="s">
        <v>192</v>
      </c>
      <c r="F1230" s="244" t="s">
        <v>193</v>
      </c>
      <c r="G1230" s="245">
        <v>13200</v>
      </c>
      <c r="H1230" s="245">
        <v>4500</v>
      </c>
      <c r="I1230" s="246">
        <v>1000</v>
      </c>
      <c r="J1230" s="246">
        <v>1000</v>
      </c>
      <c r="K1230" s="246">
        <v>500</v>
      </c>
      <c r="L1230" s="245">
        <v>2000</v>
      </c>
      <c r="M1230" s="247">
        <f>+D1235+D1266+D1294+D1305</f>
        <v>4246390</v>
      </c>
      <c r="N1230" s="1663"/>
      <c r="O1230" s="1663"/>
      <c r="P1230" s="1663"/>
      <c r="Q1230" s="1663"/>
      <c r="R1230" s="1663"/>
      <c r="S1230" s="1664"/>
    </row>
    <row r="1231" spans="1:19" s="72" customFormat="1" ht="24" thickTop="1" x14ac:dyDescent="0.35">
      <c r="B1231" s="248" t="s">
        <v>194</v>
      </c>
      <c r="C1231" s="249"/>
      <c r="D1231" s="249"/>
      <c r="E1231" s="249"/>
      <c r="F1231" s="249"/>
      <c r="G1231" s="249"/>
      <c r="H1231" s="249"/>
      <c r="I1231" s="249"/>
      <c r="J1231" s="249"/>
      <c r="K1231" s="249"/>
      <c r="L1231" s="249"/>
      <c r="M1231" s="249"/>
      <c r="N1231" s="249"/>
      <c r="O1231" s="249"/>
      <c r="P1231" s="249"/>
      <c r="Q1231" s="249"/>
      <c r="R1231" s="249"/>
      <c r="S1231" s="250"/>
    </row>
    <row r="1232" spans="1:19" s="74" customFormat="1" ht="35.25" customHeight="1" x14ac:dyDescent="0.35">
      <c r="B1232" s="1621" t="s">
        <v>195</v>
      </c>
      <c r="C1232" s="1622"/>
      <c r="D1232" s="1625" t="s">
        <v>196</v>
      </c>
      <c r="E1232" s="1631" t="s">
        <v>31</v>
      </c>
      <c r="F1232" s="1631"/>
      <c r="G1232" s="1631"/>
      <c r="H1232" s="1631"/>
      <c r="I1232" s="1631" t="s">
        <v>197</v>
      </c>
      <c r="J1232" s="1631"/>
      <c r="K1232" s="1631"/>
      <c r="L1232" s="1631"/>
      <c r="M1232" s="1630" t="s">
        <v>198</v>
      </c>
      <c r="N1232" s="1631" t="s">
        <v>199</v>
      </c>
      <c r="O1232" s="1631"/>
      <c r="P1232" s="1631"/>
      <c r="Q1232" s="1631"/>
      <c r="R1232" s="1631"/>
      <c r="S1232" s="1632"/>
    </row>
    <row r="1233" spans="1:19" s="74" customFormat="1" ht="88.5" customHeight="1" x14ac:dyDescent="0.35">
      <c r="B1233" s="1621"/>
      <c r="C1233" s="1622"/>
      <c r="D1233" s="1625"/>
      <c r="E1233" s="240" t="s">
        <v>200</v>
      </c>
      <c r="F1233" s="240" t="s">
        <v>36</v>
      </c>
      <c r="G1233" s="251" t="s">
        <v>201</v>
      </c>
      <c r="H1233" s="251" t="s">
        <v>38</v>
      </c>
      <c r="I1233" s="240" t="s">
        <v>19</v>
      </c>
      <c r="J1233" s="240" t="s">
        <v>20</v>
      </c>
      <c r="K1233" s="240" t="s">
        <v>21</v>
      </c>
      <c r="L1233" s="240" t="s">
        <v>22</v>
      </c>
      <c r="M1233" s="1654"/>
      <c r="N1233" s="252" t="s">
        <v>40</v>
      </c>
      <c r="O1233" s="252" t="s">
        <v>41</v>
      </c>
      <c r="P1233" s="252" t="s">
        <v>42</v>
      </c>
      <c r="Q1233" s="252" t="s">
        <v>43</v>
      </c>
      <c r="R1233" s="252" t="s">
        <v>44</v>
      </c>
      <c r="S1233" s="253" t="s">
        <v>45</v>
      </c>
    </row>
    <row r="1234" spans="1:19" s="72" customFormat="1" ht="53.25" customHeight="1" x14ac:dyDescent="0.35">
      <c r="B1234" s="1703" t="s">
        <v>202</v>
      </c>
      <c r="C1234" s="1703"/>
      <c r="D1234" s="254"/>
      <c r="E1234" s="255" t="s">
        <v>203</v>
      </c>
      <c r="F1234" s="256">
        <v>50</v>
      </c>
      <c r="G1234" s="257">
        <v>300</v>
      </c>
      <c r="H1234" s="257">
        <f>+G1234*F1234</f>
        <v>15000</v>
      </c>
      <c r="I1234" s="257"/>
      <c r="J1234" s="257"/>
      <c r="K1234" s="257"/>
      <c r="L1234" s="257"/>
      <c r="M1234" s="258" t="s">
        <v>204</v>
      </c>
      <c r="N1234" s="256">
        <v>15</v>
      </c>
      <c r="O1234" s="256">
        <v>2</v>
      </c>
      <c r="P1234" s="256">
        <v>2</v>
      </c>
      <c r="Q1234" s="256">
        <v>3</v>
      </c>
      <c r="R1234" s="256">
        <v>3</v>
      </c>
      <c r="S1234" s="259">
        <v>2</v>
      </c>
    </row>
    <row r="1235" spans="1:19" s="72" customFormat="1" ht="29.25" customHeight="1" x14ac:dyDescent="0.35">
      <c r="B1235" s="1704"/>
      <c r="C1235" s="1704"/>
      <c r="D1235" s="1667">
        <f>SUM(H1234:H1258)</f>
        <v>1494640</v>
      </c>
      <c r="E1235" s="255" t="s">
        <v>205</v>
      </c>
      <c r="F1235" s="256">
        <v>300</v>
      </c>
      <c r="G1235" s="257">
        <v>125</v>
      </c>
      <c r="H1235" s="257">
        <f>+G1235*F1235</f>
        <v>37500</v>
      </c>
      <c r="I1235" s="260"/>
      <c r="J1235" s="260"/>
      <c r="K1235" s="260"/>
      <c r="L1235" s="260"/>
      <c r="M1235" s="258" t="s">
        <v>204</v>
      </c>
      <c r="N1235" s="256">
        <v>15</v>
      </c>
      <c r="O1235" s="256">
        <v>2</v>
      </c>
      <c r="P1235" s="256">
        <v>3</v>
      </c>
      <c r="Q1235" s="256">
        <v>9</v>
      </c>
      <c r="R1235" s="256">
        <v>2</v>
      </c>
      <c r="S1235" s="259">
        <v>1</v>
      </c>
    </row>
    <row r="1236" spans="1:19" s="72" customFormat="1" ht="30.75" customHeight="1" x14ac:dyDescent="0.35">
      <c r="B1236" s="1704"/>
      <c r="C1236" s="1704"/>
      <c r="D1236" s="1668"/>
      <c r="E1236" s="255" t="s">
        <v>206</v>
      </c>
      <c r="F1236" s="256">
        <v>3</v>
      </c>
      <c r="G1236" s="257">
        <v>600</v>
      </c>
      <c r="H1236" s="257">
        <f t="shared" ref="H1236:H1258" si="54">+G1236*F1236</f>
        <v>1800</v>
      </c>
      <c r="I1236" s="257"/>
      <c r="J1236" s="260"/>
      <c r="K1236" s="260"/>
      <c r="L1236" s="260"/>
      <c r="M1236" s="258" t="s">
        <v>204</v>
      </c>
      <c r="N1236" s="256">
        <v>15</v>
      </c>
      <c r="O1236" s="256">
        <v>2</v>
      </c>
      <c r="P1236" s="256">
        <v>3</v>
      </c>
      <c r="Q1236" s="256">
        <v>9</v>
      </c>
      <c r="R1236" s="256">
        <v>2</v>
      </c>
      <c r="S1236" s="259">
        <v>1</v>
      </c>
    </row>
    <row r="1237" spans="1:19" s="72" customFormat="1" ht="27" customHeight="1" x14ac:dyDescent="0.35">
      <c r="A1237" s="255" t="s">
        <v>207</v>
      </c>
      <c r="B1237" s="1704"/>
      <c r="C1237" s="1704"/>
      <c r="D1237" s="1668"/>
      <c r="E1237" s="72" t="s">
        <v>208</v>
      </c>
      <c r="F1237" s="256">
        <v>50</v>
      </c>
      <c r="G1237" s="257">
        <v>55</v>
      </c>
      <c r="H1237" s="257">
        <f t="shared" si="54"/>
        <v>2750</v>
      </c>
      <c r="I1237" s="260"/>
      <c r="J1237" s="260"/>
      <c r="K1237" s="260"/>
      <c r="L1237" s="260"/>
      <c r="M1237" s="258" t="s">
        <v>204</v>
      </c>
      <c r="N1237" s="256">
        <v>15</v>
      </c>
      <c r="O1237" s="256">
        <v>2</v>
      </c>
      <c r="P1237" s="256">
        <v>3</v>
      </c>
      <c r="Q1237" s="256">
        <v>9</v>
      </c>
      <c r="R1237" s="256">
        <v>2</v>
      </c>
      <c r="S1237" s="259">
        <v>1</v>
      </c>
    </row>
    <row r="1238" spans="1:19" s="72" customFormat="1" ht="22.5" customHeight="1" x14ac:dyDescent="0.35">
      <c r="B1238" s="1704"/>
      <c r="C1238" s="1704"/>
      <c r="D1238" s="1668"/>
      <c r="E1238" s="255" t="s">
        <v>209</v>
      </c>
      <c r="F1238" s="256">
        <v>8</v>
      </c>
      <c r="G1238" s="257">
        <v>475</v>
      </c>
      <c r="H1238" s="257">
        <f t="shared" si="54"/>
        <v>3800</v>
      </c>
      <c r="I1238" s="260"/>
      <c r="J1238" s="260"/>
      <c r="K1238" s="260"/>
      <c r="L1238" s="260"/>
      <c r="M1238" s="258" t="s">
        <v>204</v>
      </c>
      <c r="N1238" s="256">
        <v>15</v>
      </c>
      <c r="O1238" s="256">
        <v>2</v>
      </c>
      <c r="P1238" s="256">
        <v>3</v>
      </c>
      <c r="Q1238" s="256">
        <v>9</v>
      </c>
      <c r="R1238" s="256">
        <v>2</v>
      </c>
      <c r="S1238" s="259">
        <v>1</v>
      </c>
    </row>
    <row r="1239" spans="1:19" s="72" customFormat="1" ht="22.5" customHeight="1" x14ac:dyDescent="0.35">
      <c r="B1239" s="1704"/>
      <c r="C1239" s="1704"/>
      <c r="D1239" s="1668"/>
      <c r="E1239" s="255" t="s">
        <v>210</v>
      </c>
      <c r="F1239" s="256">
        <v>58</v>
      </c>
      <c r="G1239" s="257">
        <v>380</v>
      </c>
      <c r="H1239" s="257">
        <f t="shared" si="54"/>
        <v>22040</v>
      </c>
      <c r="I1239" s="260"/>
      <c r="J1239" s="260"/>
      <c r="K1239" s="260"/>
      <c r="L1239" s="260"/>
      <c r="M1239" s="258" t="s">
        <v>204</v>
      </c>
      <c r="N1239" s="256">
        <v>15</v>
      </c>
      <c r="O1239" s="256">
        <v>2</v>
      </c>
      <c r="P1239" s="256">
        <v>3</v>
      </c>
      <c r="Q1239" s="256">
        <v>9</v>
      </c>
      <c r="R1239" s="256">
        <v>2</v>
      </c>
      <c r="S1239" s="259">
        <v>1</v>
      </c>
    </row>
    <row r="1240" spans="1:19" s="72" customFormat="1" ht="18.75" customHeight="1" x14ac:dyDescent="0.35">
      <c r="B1240" s="1704"/>
      <c r="C1240" s="1704"/>
      <c r="D1240" s="1668"/>
      <c r="E1240" s="255" t="s">
        <v>211</v>
      </c>
      <c r="F1240" s="256">
        <v>100</v>
      </c>
      <c r="G1240" s="257">
        <v>125</v>
      </c>
      <c r="H1240" s="257">
        <f t="shared" si="54"/>
        <v>12500</v>
      </c>
      <c r="I1240" s="260"/>
      <c r="J1240" s="260"/>
      <c r="K1240" s="260"/>
      <c r="L1240" s="260"/>
      <c r="M1240" s="258" t="s">
        <v>204</v>
      </c>
      <c r="N1240" s="256">
        <v>15</v>
      </c>
      <c r="O1240" s="256">
        <v>2</v>
      </c>
      <c r="P1240" s="256">
        <v>3</v>
      </c>
      <c r="Q1240" s="256">
        <v>9</v>
      </c>
      <c r="R1240" s="256">
        <v>2</v>
      </c>
      <c r="S1240" s="259">
        <v>1</v>
      </c>
    </row>
    <row r="1241" spans="1:19" s="72" customFormat="1" ht="20.25" customHeight="1" x14ac:dyDescent="0.35">
      <c r="B1241" s="1704"/>
      <c r="C1241" s="1704"/>
      <c r="D1241" s="1668"/>
      <c r="E1241" s="255" t="s">
        <v>212</v>
      </c>
      <c r="F1241" s="256">
        <v>200</v>
      </c>
      <c r="G1241" s="257">
        <v>125</v>
      </c>
      <c r="H1241" s="257">
        <f t="shared" si="54"/>
        <v>25000</v>
      </c>
      <c r="I1241" s="260"/>
      <c r="J1241" s="260"/>
      <c r="K1241" s="260"/>
      <c r="L1241" s="260"/>
      <c r="M1241" s="258" t="s">
        <v>204</v>
      </c>
      <c r="N1241" s="256">
        <v>15</v>
      </c>
      <c r="O1241" s="256">
        <v>2</v>
      </c>
      <c r="P1241" s="256">
        <v>3</v>
      </c>
      <c r="Q1241" s="256">
        <v>9</v>
      </c>
      <c r="R1241" s="256">
        <v>2</v>
      </c>
      <c r="S1241" s="259">
        <v>1</v>
      </c>
    </row>
    <row r="1242" spans="1:19" s="72" customFormat="1" ht="22.5" customHeight="1" x14ac:dyDescent="0.35">
      <c r="B1242" s="1704"/>
      <c r="C1242" s="1704"/>
      <c r="D1242" s="1668"/>
      <c r="E1242" s="255" t="s">
        <v>213</v>
      </c>
      <c r="F1242" s="256">
        <v>75</v>
      </c>
      <c r="G1242" s="257">
        <v>360</v>
      </c>
      <c r="H1242" s="257">
        <f t="shared" si="54"/>
        <v>27000</v>
      </c>
      <c r="I1242" s="260"/>
      <c r="J1242" s="260"/>
      <c r="K1242" s="260"/>
      <c r="L1242" s="260"/>
      <c r="M1242" s="258" t="s">
        <v>204</v>
      </c>
      <c r="N1242" s="256">
        <v>15</v>
      </c>
      <c r="O1242" s="256">
        <v>2</v>
      </c>
      <c r="P1242" s="256">
        <v>3</v>
      </c>
      <c r="Q1242" s="256">
        <v>9</v>
      </c>
      <c r="R1242" s="256">
        <v>2</v>
      </c>
      <c r="S1242" s="259">
        <v>1</v>
      </c>
    </row>
    <row r="1243" spans="1:19" s="72" customFormat="1" ht="27.75" customHeight="1" x14ac:dyDescent="0.35">
      <c r="B1243" s="1704"/>
      <c r="C1243" s="1704"/>
      <c r="D1243" s="1668"/>
      <c r="E1243" s="255" t="s">
        <v>214</v>
      </c>
      <c r="F1243" s="256">
        <v>100</v>
      </c>
      <c r="G1243" s="257">
        <v>25</v>
      </c>
      <c r="H1243" s="257">
        <f t="shared" si="54"/>
        <v>2500</v>
      </c>
      <c r="I1243" s="260"/>
      <c r="J1243" s="260"/>
      <c r="K1243" s="260"/>
      <c r="L1243" s="260"/>
      <c r="M1243" s="258" t="s">
        <v>204</v>
      </c>
      <c r="N1243" s="256">
        <v>15</v>
      </c>
      <c r="O1243" s="256">
        <v>2</v>
      </c>
      <c r="P1243" s="256">
        <v>3</v>
      </c>
      <c r="Q1243" s="256">
        <v>9</v>
      </c>
      <c r="R1243" s="256">
        <v>2</v>
      </c>
      <c r="S1243" s="259">
        <v>1</v>
      </c>
    </row>
    <row r="1244" spans="1:19" s="72" customFormat="1" ht="24" customHeight="1" x14ac:dyDescent="0.35">
      <c r="B1244" s="1704"/>
      <c r="C1244" s="1704"/>
      <c r="D1244" s="1668"/>
      <c r="E1244" s="255" t="s">
        <v>215</v>
      </c>
      <c r="F1244" s="256">
        <v>10</v>
      </c>
      <c r="G1244" s="257">
        <v>125</v>
      </c>
      <c r="H1244" s="257">
        <f t="shared" si="54"/>
        <v>1250</v>
      </c>
      <c r="I1244" s="260"/>
      <c r="J1244" s="260"/>
      <c r="K1244" s="260"/>
      <c r="L1244" s="260"/>
      <c r="M1244" s="258" t="s">
        <v>204</v>
      </c>
      <c r="N1244" s="256">
        <v>15</v>
      </c>
      <c r="O1244" s="256">
        <v>2</v>
      </c>
      <c r="P1244" s="256">
        <v>3</v>
      </c>
      <c r="Q1244" s="256">
        <v>9</v>
      </c>
      <c r="R1244" s="256">
        <v>2</v>
      </c>
      <c r="S1244" s="259">
        <v>1</v>
      </c>
    </row>
    <row r="1245" spans="1:19" s="72" customFormat="1" ht="19.5" customHeight="1" x14ac:dyDescent="0.35">
      <c r="B1245" s="1704"/>
      <c r="C1245" s="1704"/>
      <c r="D1245" s="1668"/>
      <c r="E1245" s="255" t="s">
        <v>216</v>
      </c>
      <c r="F1245" s="256">
        <v>10</v>
      </c>
      <c r="G1245" s="257">
        <v>125</v>
      </c>
      <c r="H1245" s="257">
        <f t="shared" si="54"/>
        <v>1250</v>
      </c>
      <c r="I1245" s="260"/>
      <c r="J1245" s="260"/>
      <c r="K1245" s="260"/>
      <c r="L1245" s="260"/>
      <c r="M1245" s="258" t="s">
        <v>204</v>
      </c>
      <c r="N1245" s="256">
        <v>15</v>
      </c>
      <c r="O1245" s="256">
        <v>2</v>
      </c>
      <c r="P1245" s="256">
        <v>3</v>
      </c>
      <c r="Q1245" s="256">
        <v>9</v>
      </c>
      <c r="R1245" s="256">
        <v>2</v>
      </c>
      <c r="S1245" s="259">
        <v>1</v>
      </c>
    </row>
    <row r="1246" spans="1:19" s="72" customFormat="1" ht="27.75" customHeight="1" x14ac:dyDescent="0.35">
      <c r="B1246" s="1704"/>
      <c r="C1246" s="1704"/>
      <c r="D1246" s="1668"/>
      <c r="E1246" s="255" t="s">
        <v>217</v>
      </c>
      <c r="F1246" s="261">
        <v>20</v>
      </c>
      <c r="G1246" s="257">
        <v>350</v>
      </c>
      <c r="H1246" s="257">
        <f t="shared" si="54"/>
        <v>7000</v>
      </c>
      <c r="I1246" s="260"/>
      <c r="J1246" s="260"/>
      <c r="K1246" s="260"/>
      <c r="L1246" s="260"/>
      <c r="M1246" s="258" t="s">
        <v>204</v>
      </c>
      <c r="N1246" s="256">
        <v>15</v>
      </c>
      <c r="O1246" s="256">
        <v>2</v>
      </c>
      <c r="P1246" s="256">
        <v>2</v>
      </c>
      <c r="Q1246" s="256">
        <v>3</v>
      </c>
      <c r="R1246" s="256">
        <v>3</v>
      </c>
      <c r="S1246" s="259">
        <v>2</v>
      </c>
    </row>
    <row r="1247" spans="1:19" s="72" customFormat="1" ht="27.75" customHeight="1" x14ac:dyDescent="0.35">
      <c r="B1247" s="1704"/>
      <c r="C1247" s="1704"/>
      <c r="D1247" s="1668"/>
      <c r="E1247" s="262" t="s">
        <v>218</v>
      </c>
      <c r="F1247" s="263">
        <v>150</v>
      </c>
      <c r="G1247" s="264">
        <v>175</v>
      </c>
      <c r="H1247" s="257">
        <f t="shared" si="54"/>
        <v>26250</v>
      </c>
      <c r="I1247" s="260"/>
      <c r="J1247" s="260"/>
      <c r="K1247" s="260"/>
      <c r="L1247" s="260"/>
      <c r="M1247" s="258" t="s">
        <v>204</v>
      </c>
      <c r="N1247" s="256">
        <v>15</v>
      </c>
      <c r="O1247" s="256">
        <v>2</v>
      </c>
      <c r="P1247" s="265">
        <v>3</v>
      </c>
      <c r="Q1247" s="265">
        <v>9</v>
      </c>
      <c r="R1247" s="265">
        <v>1</v>
      </c>
      <c r="S1247" s="266">
        <v>1</v>
      </c>
    </row>
    <row r="1248" spans="1:19" s="72" customFormat="1" ht="54.75" customHeight="1" x14ac:dyDescent="0.35">
      <c r="B1248" s="1704"/>
      <c r="C1248" s="1704"/>
      <c r="D1248" s="1668"/>
      <c r="E1248" s="267" t="s">
        <v>219</v>
      </c>
      <c r="F1248" s="268">
        <v>120</v>
      </c>
      <c r="G1248" s="269">
        <v>175</v>
      </c>
      <c r="H1248" s="257">
        <f t="shared" si="54"/>
        <v>21000</v>
      </c>
      <c r="I1248" s="260"/>
      <c r="J1248" s="260"/>
      <c r="K1248" s="260"/>
      <c r="L1248" s="260"/>
      <c r="M1248" s="258" t="s">
        <v>204</v>
      </c>
      <c r="N1248" s="256">
        <v>15</v>
      </c>
      <c r="O1248" s="256">
        <v>2</v>
      </c>
      <c r="P1248" s="270">
        <v>3</v>
      </c>
      <c r="Q1248" s="270">
        <v>9</v>
      </c>
      <c r="R1248" s="270">
        <v>2</v>
      </c>
      <c r="S1248" s="270">
        <v>1</v>
      </c>
    </row>
    <row r="1249" spans="2:19" s="72" customFormat="1" ht="51" customHeight="1" x14ac:dyDescent="0.35">
      <c r="B1249" s="1704"/>
      <c r="C1249" s="1704"/>
      <c r="D1249" s="1668"/>
      <c r="E1249" s="267" t="s">
        <v>220</v>
      </c>
      <c r="F1249" s="268">
        <v>3000</v>
      </c>
      <c r="G1249" s="269">
        <v>32</v>
      </c>
      <c r="H1249" s="257">
        <f>+G1249*F1249</f>
        <v>96000</v>
      </c>
      <c r="I1249" s="260"/>
      <c r="J1249" s="260"/>
      <c r="K1249" s="260"/>
      <c r="L1249" s="260"/>
      <c r="M1249" s="258" t="s">
        <v>204</v>
      </c>
      <c r="N1249" s="256">
        <v>15</v>
      </c>
      <c r="O1249" s="256">
        <v>2</v>
      </c>
      <c r="P1249" s="270">
        <v>2</v>
      </c>
      <c r="Q1249" s="270">
        <v>2</v>
      </c>
      <c r="R1249" s="270">
        <v>2</v>
      </c>
      <c r="S1249" s="270">
        <v>1</v>
      </c>
    </row>
    <row r="1250" spans="2:19" s="72" customFormat="1" ht="66" customHeight="1" x14ac:dyDescent="0.35">
      <c r="B1250" s="1704"/>
      <c r="C1250" s="1704"/>
      <c r="D1250" s="1668"/>
      <c r="E1250" s="267" t="s">
        <v>221</v>
      </c>
      <c r="F1250" s="268">
        <v>3000</v>
      </c>
      <c r="G1250" s="269">
        <v>32</v>
      </c>
      <c r="H1250" s="257">
        <f t="shared" si="54"/>
        <v>96000</v>
      </c>
      <c r="I1250" s="260"/>
      <c r="J1250" s="260"/>
      <c r="K1250" s="260"/>
      <c r="L1250" s="260"/>
      <c r="M1250" s="271" t="s">
        <v>204</v>
      </c>
      <c r="N1250" s="256">
        <v>15</v>
      </c>
      <c r="O1250" s="256">
        <v>2</v>
      </c>
      <c r="P1250" s="270">
        <v>2</v>
      </c>
      <c r="Q1250" s="270">
        <v>2</v>
      </c>
      <c r="R1250" s="270">
        <v>2</v>
      </c>
      <c r="S1250" s="270">
        <v>1</v>
      </c>
    </row>
    <row r="1251" spans="2:19" s="72" customFormat="1" ht="43.5" customHeight="1" x14ac:dyDescent="0.35">
      <c r="B1251" s="1704"/>
      <c r="C1251" s="1704"/>
      <c r="D1251" s="1668"/>
      <c r="E1251" s="267" t="s">
        <v>222</v>
      </c>
      <c r="F1251" s="268">
        <v>3000</v>
      </c>
      <c r="G1251" s="269">
        <v>32</v>
      </c>
      <c r="H1251" s="257">
        <f t="shared" si="54"/>
        <v>96000</v>
      </c>
      <c r="I1251" s="260"/>
      <c r="J1251" s="260"/>
      <c r="K1251" s="260"/>
      <c r="L1251" s="260"/>
      <c r="M1251" s="271" t="s">
        <v>204</v>
      </c>
      <c r="N1251" s="256">
        <v>15</v>
      </c>
      <c r="O1251" s="256">
        <v>2</v>
      </c>
      <c r="P1251" s="270">
        <v>2</v>
      </c>
      <c r="Q1251" s="270">
        <v>2</v>
      </c>
      <c r="R1251" s="270">
        <v>2</v>
      </c>
      <c r="S1251" s="270">
        <v>1</v>
      </c>
    </row>
    <row r="1252" spans="2:19" s="72" customFormat="1" ht="34.5" customHeight="1" x14ac:dyDescent="0.35">
      <c r="B1252" s="1704"/>
      <c r="C1252" s="1704"/>
      <c r="D1252" s="1668"/>
      <c r="E1252" s="267" t="s">
        <v>223</v>
      </c>
      <c r="F1252" s="268">
        <v>3000</v>
      </c>
      <c r="G1252" s="269">
        <v>32</v>
      </c>
      <c r="H1252" s="257">
        <f t="shared" si="54"/>
        <v>96000</v>
      </c>
      <c r="I1252" s="260"/>
      <c r="J1252" s="260"/>
      <c r="K1252" s="260"/>
      <c r="L1252" s="260"/>
      <c r="M1252" s="271" t="s">
        <v>204</v>
      </c>
      <c r="N1252" s="256">
        <v>15</v>
      </c>
      <c r="O1252" s="256">
        <v>2</v>
      </c>
      <c r="P1252" s="270">
        <v>2</v>
      </c>
      <c r="Q1252" s="270">
        <v>2</v>
      </c>
      <c r="R1252" s="270">
        <v>2</v>
      </c>
      <c r="S1252" s="270">
        <v>1</v>
      </c>
    </row>
    <row r="1253" spans="2:19" s="72" customFormat="1" ht="43.5" customHeight="1" x14ac:dyDescent="0.35">
      <c r="B1253" s="1704"/>
      <c r="C1253" s="1704"/>
      <c r="D1253" s="1668"/>
      <c r="E1253" s="267" t="s">
        <v>224</v>
      </c>
      <c r="F1253" s="268">
        <v>3000</v>
      </c>
      <c r="G1253" s="269">
        <v>32</v>
      </c>
      <c r="H1253" s="257">
        <f t="shared" si="54"/>
        <v>96000</v>
      </c>
      <c r="I1253" s="260"/>
      <c r="J1253" s="260"/>
      <c r="K1253" s="260"/>
      <c r="L1253" s="260"/>
      <c r="M1253" s="271" t="s">
        <v>204</v>
      </c>
      <c r="N1253" s="256">
        <v>15</v>
      </c>
      <c r="O1253" s="256">
        <v>2</v>
      </c>
      <c r="P1253" s="270">
        <v>2</v>
      </c>
      <c r="Q1253" s="270">
        <v>2</v>
      </c>
      <c r="R1253" s="270">
        <v>2</v>
      </c>
      <c r="S1253" s="270">
        <v>1</v>
      </c>
    </row>
    <row r="1254" spans="2:19" s="72" customFormat="1" ht="20.25" customHeight="1" x14ac:dyDescent="0.35">
      <c r="B1254" s="1704"/>
      <c r="C1254" s="1704"/>
      <c r="D1254" s="1668"/>
      <c r="E1254" s="255" t="s">
        <v>225</v>
      </c>
      <c r="F1254" s="272">
        <v>1</v>
      </c>
      <c r="G1254" s="269">
        <v>150000</v>
      </c>
      <c r="H1254" s="257">
        <f t="shared" si="54"/>
        <v>150000</v>
      </c>
      <c r="I1254" s="260"/>
      <c r="J1254" s="260"/>
      <c r="K1254" s="260"/>
      <c r="L1254" s="260"/>
      <c r="M1254" s="271" t="s">
        <v>204</v>
      </c>
      <c r="N1254" s="256">
        <v>15</v>
      </c>
      <c r="O1254" s="256">
        <v>2</v>
      </c>
      <c r="P1254" s="270">
        <v>2</v>
      </c>
      <c r="Q1254" s="270">
        <v>7</v>
      </c>
      <c r="R1254" s="270">
        <v>1</v>
      </c>
      <c r="S1254" s="270">
        <v>5</v>
      </c>
    </row>
    <row r="1255" spans="2:19" s="72" customFormat="1" ht="47.25" customHeight="1" x14ac:dyDescent="0.35">
      <c r="B1255" s="1704"/>
      <c r="C1255" s="1704"/>
      <c r="D1255" s="1668"/>
      <c r="E1255" s="267" t="s">
        <v>226</v>
      </c>
      <c r="F1255" s="268">
        <v>600</v>
      </c>
      <c r="G1255" s="269">
        <v>75</v>
      </c>
      <c r="H1255" s="257">
        <f t="shared" si="54"/>
        <v>45000</v>
      </c>
      <c r="I1255" s="273"/>
      <c r="J1255" s="273"/>
      <c r="K1255" s="273"/>
      <c r="L1255" s="273"/>
      <c r="M1255" s="271" t="s">
        <v>204</v>
      </c>
      <c r="N1255" s="256">
        <v>15</v>
      </c>
      <c r="O1255" s="256">
        <v>2</v>
      </c>
      <c r="P1255" s="270">
        <v>3</v>
      </c>
      <c r="Q1255" s="270">
        <v>9</v>
      </c>
      <c r="R1255" s="270">
        <v>2</v>
      </c>
      <c r="S1255" s="270">
        <v>1</v>
      </c>
    </row>
    <row r="1256" spans="2:19" s="72" customFormat="1" ht="25.5" customHeight="1" x14ac:dyDescent="0.35">
      <c r="B1256" s="1704"/>
      <c r="C1256" s="1704"/>
      <c r="D1256" s="1668"/>
      <c r="E1256" s="72" t="s">
        <v>227</v>
      </c>
      <c r="F1256" s="268">
        <v>2160</v>
      </c>
      <c r="G1256" s="269">
        <v>250</v>
      </c>
      <c r="H1256" s="257">
        <f t="shared" si="54"/>
        <v>540000</v>
      </c>
      <c r="I1256" s="273"/>
      <c r="J1256" s="273"/>
      <c r="K1256" s="273"/>
      <c r="L1256" s="273"/>
      <c r="M1256" s="271" t="s">
        <v>204</v>
      </c>
      <c r="N1256" s="270">
        <v>15</v>
      </c>
      <c r="O1256" s="270">
        <v>2</v>
      </c>
      <c r="P1256" s="270">
        <v>3</v>
      </c>
      <c r="Q1256" s="270">
        <v>7</v>
      </c>
      <c r="R1256" s="270">
        <v>1</v>
      </c>
      <c r="S1256" s="270">
        <v>2</v>
      </c>
    </row>
    <row r="1257" spans="2:19" s="72" customFormat="1" ht="22.5" customHeight="1" x14ac:dyDescent="0.35">
      <c r="B1257" s="1704"/>
      <c r="C1257" s="1704"/>
      <c r="D1257" s="1668"/>
      <c r="E1257" s="274" t="s">
        <v>228</v>
      </c>
      <c r="F1257" s="275">
        <v>100</v>
      </c>
      <c r="G1257" s="269">
        <v>250</v>
      </c>
      <c r="H1257" s="257">
        <f t="shared" si="54"/>
        <v>25000</v>
      </c>
      <c r="I1257" s="276"/>
      <c r="J1257" s="276"/>
      <c r="K1257" s="276"/>
      <c r="L1257" s="276"/>
      <c r="M1257" s="271" t="s">
        <v>204</v>
      </c>
      <c r="N1257" s="270">
        <v>15</v>
      </c>
      <c r="O1257" s="270">
        <v>2</v>
      </c>
      <c r="P1257" s="270">
        <v>3</v>
      </c>
      <c r="Q1257" s="270">
        <v>7</v>
      </c>
      <c r="R1257" s="270">
        <v>1</v>
      </c>
      <c r="S1257" s="270">
        <v>2</v>
      </c>
    </row>
    <row r="1258" spans="2:19" s="72" customFormat="1" ht="27.75" customHeight="1" x14ac:dyDescent="0.35">
      <c r="B1258" s="1705"/>
      <c r="C1258" s="1705"/>
      <c r="D1258" s="1706"/>
      <c r="E1258" s="72" t="s">
        <v>229</v>
      </c>
      <c r="F1258" s="277">
        <v>192</v>
      </c>
      <c r="G1258" s="278">
        <v>250</v>
      </c>
      <c r="H1258" s="257">
        <f t="shared" si="54"/>
        <v>48000</v>
      </c>
      <c r="I1258" s="279"/>
      <c r="J1258" s="280"/>
      <c r="K1258" s="280"/>
      <c r="L1258" s="273"/>
      <c r="M1258" s="271" t="s">
        <v>204</v>
      </c>
      <c r="N1258" s="270">
        <v>15</v>
      </c>
      <c r="O1258" s="270">
        <v>2</v>
      </c>
      <c r="P1258" s="270">
        <v>3</v>
      </c>
      <c r="Q1258" s="270">
        <v>7</v>
      </c>
      <c r="R1258" s="270">
        <v>1</v>
      </c>
      <c r="S1258" s="270">
        <v>2</v>
      </c>
    </row>
    <row r="1259" spans="2:19" s="72" customFormat="1" ht="25.5" customHeight="1" x14ac:dyDescent="0.35">
      <c r="B1259" s="1707" t="s">
        <v>230</v>
      </c>
      <c r="C1259" s="1707"/>
      <c r="D1259" s="1707"/>
      <c r="E1259" s="1707"/>
      <c r="F1259" s="1707">
        <v>20</v>
      </c>
      <c r="G1259" s="1707"/>
      <c r="H1259" s="1707"/>
      <c r="I1259" s="1707"/>
      <c r="J1259" s="1707"/>
      <c r="K1259" s="1707"/>
      <c r="L1259" s="1707"/>
      <c r="M1259" s="1707"/>
      <c r="N1259" s="1707"/>
      <c r="O1259" s="1707"/>
      <c r="P1259" s="1707"/>
      <c r="Q1259" s="1707"/>
      <c r="R1259" s="1707"/>
      <c r="S1259" s="1707"/>
    </row>
    <row r="1260" spans="2:19" s="72" customFormat="1" ht="29.25" customHeight="1" x14ac:dyDescent="0.35">
      <c r="B1260" s="1708" t="s">
        <v>184</v>
      </c>
      <c r="C1260" s="1709" t="s">
        <v>185</v>
      </c>
      <c r="D1260" s="1709"/>
      <c r="E1260" s="1710" t="s">
        <v>186</v>
      </c>
      <c r="F1260" s="1711" t="s">
        <v>187</v>
      </c>
      <c r="G1260" s="1711" t="s">
        <v>188</v>
      </c>
      <c r="H1260" s="1711" t="s">
        <v>189</v>
      </c>
      <c r="I1260" s="1712" t="s">
        <v>190</v>
      </c>
      <c r="J1260" s="1713"/>
      <c r="K1260" s="1713"/>
      <c r="L1260" s="1714"/>
      <c r="M1260" s="1709" t="s">
        <v>17</v>
      </c>
      <c r="N1260" s="1709" t="s">
        <v>18</v>
      </c>
      <c r="O1260" s="1709"/>
      <c r="P1260" s="1709"/>
      <c r="Q1260" s="1709"/>
      <c r="R1260" s="1709"/>
      <c r="S1260" s="1715"/>
    </row>
    <row r="1261" spans="2:19" s="72" customFormat="1" ht="23.25" x14ac:dyDescent="0.35">
      <c r="B1261" s="1621"/>
      <c r="C1261" s="1622"/>
      <c r="D1261" s="1622"/>
      <c r="E1261" s="1625"/>
      <c r="F1261" s="1656"/>
      <c r="G1261" s="1656"/>
      <c r="H1261" s="1656"/>
      <c r="I1261" s="240" t="s">
        <v>19</v>
      </c>
      <c r="J1261" s="240" t="s">
        <v>20</v>
      </c>
      <c r="K1261" s="240" t="s">
        <v>21</v>
      </c>
      <c r="L1261" s="240" t="s">
        <v>22</v>
      </c>
      <c r="M1261" s="1622"/>
      <c r="N1261" s="1622"/>
      <c r="O1261" s="1622"/>
      <c r="P1261" s="1622"/>
      <c r="Q1261" s="1622"/>
      <c r="R1261" s="1622"/>
      <c r="S1261" s="1661"/>
    </row>
    <row r="1262" spans="2:19" s="72" customFormat="1" ht="88.5" customHeight="1" thickBot="1" x14ac:dyDescent="0.4">
      <c r="B1262" s="281" t="s">
        <v>231</v>
      </c>
      <c r="C1262" s="1679" t="s">
        <v>232</v>
      </c>
      <c r="D1262" s="1680"/>
      <c r="E1262" s="245" t="s">
        <v>233</v>
      </c>
      <c r="F1262" s="282" t="s">
        <v>234</v>
      </c>
      <c r="G1262" s="245">
        <v>700</v>
      </c>
      <c r="H1262" s="245">
        <v>150</v>
      </c>
      <c r="I1262" s="246"/>
      <c r="J1262" s="246"/>
      <c r="K1262" s="246"/>
      <c r="L1262" s="245"/>
      <c r="M1262" s="247"/>
      <c r="N1262" s="1663"/>
      <c r="O1262" s="1663"/>
      <c r="P1262" s="1663"/>
      <c r="Q1262" s="1663"/>
      <c r="R1262" s="1663"/>
      <c r="S1262" s="1664"/>
    </row>
    <row r="1263" spans="2:19" s="72" customFormat="1" ht="21.75" customHeight="1" thickTop="1" x14ac:dyDescent="0.35">
      <c r="B1263" s="1681" t="s">
        <v>194</v>
      </c>
      <c r="C1263" s="1682"/>
      <c r="D1263" s="1682"/>
      <c r="E1263" s="1682"/>
      <c r="F1263" s="1682"/>
      <c r="G1263" s="1682"/>
      <c r="H1263" s="1682"/>
      <c r="I1263" s="1682"/>
      <c r="J1263" s="1682"/>
      <c r="K1263" s="1682"/>
      <c r="L1263" s="1682"/>
      <c r="M1263" s="1682"/>
      <c r="N1263" s="1682"/>
      <c r="O1263" s="1682"/>
      <c r="P1263" s="1682"/>
      <c r="Q1263" s="1682"/>
      <c r="R1263" s="1682"/>
      <c r="S1263" s="1683"/>
    </row>
    <row r="1264" spans="2:19" s="72" customFormat="1" ht="27" x14ac:dyDescent="0.35">
      <c r="B1264" s="1649" t="s">
        <v>195</v>
      </c>
      <c r="C1264" s="1650"/>
      <c r="D1264" s="1625" t="s">
        <v>196</v>
      </c>
      <c r="E1264" s="1684" t="s">
        <v>31</v>
      </c>
      <c r="F1264" s="1684"/>
      <c r="G1264" s="1684"/>
      <c r="H1264" s="1684"/>
      <c r="I1264" s="1631" t="s">
        <v>197</v>
      </c>
      <c r="J1264" s="1631"/>
      <c r="K1264" s="1631"/>
      <c r="L1264" s="1631"/>
      <c r="M1264" s="1630" t="s">
        <v>198</v>
      </c>
      <c r="N1264" s="1631" t="s">
        <v>199</v>
      </c>
      <c r="O1264" s="1631"/>
      <c r="P1264" s="1631"/>
      <c r="Q1264" s="1631"/>
      <c r="R1264" s="1631"/>
      <c r="S1264" s="1632"/>
    </row>
    <row r="1265" spans="2:20" s="72" customFormat="1" ht="71.25" x14ac:dyDescent="0.35">
      <c r="B1265" s="1651"/>
      <c r="C1265" s="1652"/>
      <c r="D1265" s="1625"/>
      <c r="E1265" s="283" t="s">
        <v>200</v>
      </c>
      <c r="F1265" s="240" t="s">
        <v>36</v>
      </c>
      <c r="G1265" s="251" t="s">
        <v>201</v>
      </c>
      <c r="H1265" s="251" t="s">
        <v>38</v>
      </c>
      <c r="I1265" s="240" t="s">
        <v>19</v>
      </c>
      <c r="J1265" s="240" t="s">
        <v>20</v>
      </c>
      <c r="K1265" s="240" t="s">
        <v>21</v>
      </c>
      <c r="L1265" s="240" t="s">
        <v>22</v>
      </c>
      <c r="M1265" s="1654"/>
      <c r="N1265" s="252" t="s">
        <v>40</v>
      </c>
      <c r="O1265" s="252" t="s">
        <v>41</v>
      </c>
      <c r="P1265" s="252" t="s">
        <v>42</v>
      </c>
      <c r="Q1265" s="252" t="s">
        <v>43</v>
      </c>
      <c r="R1265" s="252" t="s">
        <v>44</v>
      </c>
      <c r="S1265" s="253" t="s">
        <v>45</v>
      </c>
    </row>
    <row r="1266" spans="2:20" s="284" customFormat="1" ht="26.25" x14ac:dyDescent="0.4">
      <c r="B1266" s="1685" t="s">
        <v>235</v>
      </c>
      <c r="C1266" s="1686"/>
      <c r="D1266" s="1691">
        <f>SUM(H1266:H1277)</f>
        <v>1039750</v>
      </c>
      <c r="E1266" s="285" t="s">
        <v>236</v>
      </c>
      <c r="F1266" s="286">
        <v>300</v>
      </c>
      <c r="G1266" s="287">
        <v>1200</v>
      </c>
      <c r="H1266" s="288">
        <f>+G1266*F1266</f>
        <v>360000</v>
      </c>
      <c r="I1266" s="289"/>
      <c r="J1266" s="289"/>
      <c r="K1266" s="289"/>
      <c r="L1266" s="289"/>
      <c r="M1266" s="1695" t="s">
        <v>204</v>
      </c>
      <c r="N1266" s="289">
        <v>15</v>
      </c>
      <c r="O1266" s="289">
        <v>2</v>
      </c>
      <c r="P1266" s="289">
        <v>3</v>
      </c>
      <c r="Q1266" s="289">
        <v>1</v>
      </c>
      <c r="R1266" s="289">
        <v>1</v>
      </c>
      <c r="S1266" s="290">
        <v>1</v>
      </c>
      <c r="T1266" s="291"/>
    </row>
    <row r="1267" spans="2:20" s="284" customFormat="1" ht="26.25" x14ac:dyDescent="0.4">
      <c r="B1267" s="1687"/>
      <c r="C1267" s="1688"/>
      <c r="D1267" s="1692"/>
      <c r="E1267" s="292" t="s">
        <v>237</v>
      </c>
      <c r="F1267" s="286">
        <v>5</v>
      </c>
      <c r="G1267" s="287">
        <v>16000</v>
      </c>
      <c r="H1267" s="288">
        <f t="shared" ref="H1267:H1277" si="55">+G1267*F1267</f>
        <v>80000</v>
      </c>
      <c r="I1267" s="293"/>
      <c r="J1267" s="293"/>
      <c r="K1267" s="293"/>
      <c r="L1267" s="293"/>
      <c r="M1267" s="1696"/>
      <c r="N1267" s="289">
        <v>15</v>
      </c>
      <c r="O1267" s="289">
        <v>2</v>
      </c>
      <c r="P1267" s="289">
        <v>2</v>
      </c>
      <c r="Q1267" s="289">
        <v>8</v>
      </c>
      <c r="R1267" s="289">
        <v>7</v>
      </c>
      <c r="S1267" s="290">
        <v>4</v>
      </c>
      <c r="T1267" s="291"/>
    </row>
    <row r="1268" spans="2:20" s="284" customFormat="1" ht="26.25" x14ac:dyDescent="0.4">
      <c r="B1268" s="1687"/>
      <c r="C1268" s="1688"/>
      <c r="D1268" s="1693"/>
      <c r="E1268" s="294" t="s">
        <v>238</v>
      </c>
      <c r="F1268" s="295">
        <v>10</v>
      </c>
      <c r="G1268" s="287">
        <v>1800</v>
      </c>
      <c r="H1268" s="288">
        <f t="shared" si="55"/>
        <v>18000</v>
      </c>
      <c r="I1268" s="293"/>
      <c r="J1268" s="293"/>
      <c r="K1268" s="293"/>
      <c r="L1268" s="293"/>
      <c r="M1268" s="1696"/>
      <c r="N1268" s="289">
        <v>15</v>
      </c>
      <c r="O1268" s="289">
        <v>2</v>
      </c>
      <c r="P1268" s="289">
        <v>2</v>
      </c>
      <c r="Q1268" s="289">
        <v>3</v>
      </c>
      <c r="R1268" s="289">
        <v>1</v>
      </c>
      <c r="S1268" s="290">
        <v>1</v>
      </c>
      <c r="T1268" s="291"/>
    </row>
    <row r="1269" spans="2:20" s="284" customFormat="1" ht="26.25" x14ac:dyDescent="0.4">
      <c r="B1269" s="1687"/>
      <c r="C1269" s="1688"/>
      <c r="D1269" s="1693"/>
      <c r="E1269" s="294" t="s">
        <v>239</v>
      </c>
      <c r="F1269" s="295">
        <v>5</v>
      </c>
      <c r="G1269" s="288">
        <v>1250</v>
      </c>
      <c r="H1269" s="288">
        <f t="shared" si="55"/>
        <v>6250</v>
      </c>
      <c r="I1269" s="293"/>
      <c r="J1269" s="293"/>
      <c r="K1269" s="293"/>
      <c r="L1269" s="293"/>
      <c r="M1269" s="1696"/>
      <c r="N1269" s="289">
        <v>15</v>
      </c>
      <c r="O1269" s="289">
        <v>2</v>
      </c>
      <c r="P1269" s="289">
        <v>2</v>
      </c>
      <c r="Q1269" s="289">
        <v>3</v>
      </c>
      <c r="R1269" s="289">
        <v>1</v>
      </c>
      <c r="S1269" s="290">
        <v>1</v>
      </c>
      <c r="T1269" s="291"/>
    </row>
    <row r="1270" spans="2:20" s="284" customFormat="1" ht="26.25" x14ac:dyDescent="0.4">
      <c r="B1270" s="1687"/>
      <c r="C1270" s="1688"/>
      <c r="D1270" s="1692"/>
      <c r="E1270" s="294" t="s">
        <v>240</v>
      </c>
      <c r="F1270" s="295">
        <v>150</v>
      </c>
      <c r="G1270" s="288">
        <v>225</v>
      </c>
      <c r="H1270" s="288">
        <f t="shared" si="55"/>
        <v>33750</v>
      </c>
      <c r="I1270" s="293"/>
      <c r="J1270" s="293"/>
      <c r="K1270" s="293"/>
      <c r="L1270" s="293"/>
      <c r="M1270" s="1696"/>
      <c r="N1270" s="289">
        <v>15</v>
      </c>
      <c r="O1270" s="289">
        <v>2</v>
      </c>
      <c r="P1270" s="289">
        <v>3</v>
      </c>
      <c r="Q1270" s="289">
        <v>9</v>
      </c>
      <c r="R1270" s="289">
        <v>2</v>
      </c>
      <c r="S1270" s="290">
        <v>1</v>
      </c>
      <c r="T1270" s="291"/>
    </row>
    <row r="1271" spans="2:20" s="284" customFormat="1" ht="26.25" x14ac:dyDescent="0.4">
      <c r="B1271" s="1687"/>
      <c r="C1271" s="1688"/>
      <c r="D1271" s="1692"/>
      <c r="E1271" s="294"/>
      <c r="F1271" s="295"/>
      <c r="G1271" s="288"/>
      <c r="H1271" s="288">
        <f t="shared" si="55"/>
        <v>0</v>
      </c>
      <c r="I1271" s="293"/>
      <c r="J1271" s="293"/>
      <c r="K1271" s="293"/>
      <c r="L1271" s="293"/>
      <c r="M1271" s="1696"/>
      <c r="N1271" s="289">
        <v>15</v>
      </c>
      <c r="O1271" s="289">
        <v>2</v>
      </c>
      <c r="P1271" s="289"/>
      <c r="Q1271" s="289"/>
      <c r="R1271" s="289"/>
      <c r="S1271" s="290"/>
      <c r="T1271" s="291"/>
    </row>
    <row r="1272" spans="2:20" s="284" customFormat="1" ht="26.25" x14ac:dyDescent="0.4">
      <c r="B1272" s="1687"/>
      <c r="C1272" s="1688"/>
      <c r="D1272" s="1692"/>
      <c r="E1272" s="285" t="s">
        <v>236</v>
      </c>
      <c r="F1272" s="286">
        <v>300</v>
      </c>
      <c r="G1272" s="288">
        <v>1200</v>
      </c>
      <c r="H1272" s="288">
        <f t="shared" si="55"/>
        <v>360000</v>
      </c>
      <c r="I1272" s="293"/>
      <c r="J1272" s="293"/>
      <c r="K1272" s="293"/>
      <c r="L1272" s="293"/>
      <c r="M1272" s="1696"/>
      <c r="N1272" s="289">
        <v>15</v>
      </c>
      <c r="O1272" s="289">
        <v>2</v>
      </c>
      <c r="P1272" s="289">
        <v>3</v>
      </c>
      <c r="Q1272" s="289">
        <v>1</v>
      </c>
      <c r="R1272" s="289">
        <v>1</v>
      </c>
      <c r="S1272" s="290">
        <v>1</v>
      </c>
      <c r="T1272" s="291"/>
    </row>
    <row r="1273" spans="2:20" s="284" customFormat="1" ht="26.25" x14ac:dyDescent="0.4">
      <c r="B1273" s="1687"/>
      <c r="C1273" s="1688"/>
      <c r="D1273" s="1692"/>
      <c r="E1273" s="292" t="s">
        <v>237</v>
      </c>
      <c r="F1273" s="286">
        <v>5</v>
      </c>
      <c r="G1273" s="288">
        <v>16000</v>
      </c>
      <c r="H1273" s="288">
        <f t="shared" si="55"/>
        <v>80000</v>
      </c>
      <c r="I1273" s="293"/>
      <c r="J1273" s="293"/>
      <c r="K1273" s="293"/>
      <c r="L1273" s="293"/>
      <c r="M1273" s="1696"/>
      <c r="N1273" s="289">
        <v>15</v>
      </c>
      <c r="O1273" s="289">
        <v>2</v>
      </c>
      <c r="P1273" s="289">
        <v>2</v>
      </c>
      <c r="Q1273" s="289">
        <v>8</v>
      </c>
      <c r="R1273" s="289">
        <v>7</v>
      </c>
      <c r="S1273" s="290">
        <v>4</v>
      </c>
      <c r="T1273" s="291"/>
    </row>
    <row r="1274" spans="2:20" s="284" customFormat="1" ht="37.5" customHeight="1" x14ac:dyDescent="0.4">
      <c r="B1274" s="1687"/>
      <c r="C1274" s="1688"/>
      <c r="D1274" s="1693"/>
      <c r="E1274" s="294" t="s">
        <v>238</v>
      </c>
      <c r="F1274" s="295">
        <v>10</v>
      </c>
      <c r="G1274" s="288">
        <v>1800</v>
      </c>
      <c r="H1274" s="288">
        <f t="shared" si="55"/>
        <v>18000</v>
      </c>
      <c r="I1274" s="296"/>
      <c r="J1274" s="296"/>
      <c r="K1274" s="296"/>
      <c r="L1274" s="296"/>
      <c r="M1274" s="1696"/>
      <c r="N1274" s="297">
        <v>15</v>
      </c>
      <c r="O1274" s="297">
        <v>2</v>
      </c>
      <c r="P1274" s="297">
        <v>2</v>
      </c>
      <c r="Q1274" s="297">
        <v>3</v>
      </c>
      <c r="R1274" s="297">
        <v>1</v>
      </c>
      <c r="S1274" s="298">
        <v>1</v>
      </c>
    </row>
    <row r="1275" spans="2:20" s="284" customFormat="1" ht="32.25" customHeight="1" x14ac:dyDescent="0.4">
      <c r="B1275" s="1687"/>
      <c r="C1275" s="1688"/>
      <c r="D1275" s="1693"/>
      <c r="E1275" s="294" t="s">
        <v>239</v>
      </c>
      <c r="F1275" s="295">
        <v>5</v>
      </c>
      <c r="G1275" s="288">
        <v>1250</v>
      </c>
      <c r="H1275" s="288">
        <f t="shared" si="55"/>
        <v>6250</v>
      </c>
      <c r="I1275" s="293"/>
      <c r="J1275" s="293"/>
      <c r="K1275" s="293"/>
      <c r="L1275" s="293"/>
      <c r="M1275" s="1696"/>
      <c r="N1275" s="297">
        <v>15</v>
      </c>
      <c r="O1275" s="297">
        <v>2</v>
      </c>
      <c r="P1275" s="297">
        <v>2</v>
      </c>
      <c r="Q1275" s="297">
        <v>3</v>
      </c>
      <c r="R1275" s="297">
        <v>1</v>
      </c>
      <c r="S1275" s="298">
        <v>1</v>
      </c>
    </row>
    <row r="1276" spans="2:20" s="284" customFormat="1" ht="25.5" customHeight="1" x14ac:dyDescent="0.4">
      <c r="B1276" s="1687"/>
      <c r="C1276" s="1688"/>
      <c r="D1276" s="1693"/>
      <c r="E1276" s="299" t="s">
        <v>240</v>
      </c>
      <c r="F1276" s="300">
        <v>150</v>
      </c>
      <c r="G1276" s="301">
        <v>225</v>
      </c>
      <c r="H1276" s="288">
        <f t="shared" si="55"/>
        <v>33750</v>
      </c>
      <c r="I1276" s="293"/>
      <c r="J1276" s="293"/>
      <c r="K1276" s="293"/>
      <c r="L1276" s="293"/>
      <c r="M1276" s="1696"/>
      <c r="N1276" s="297">
        <v>15</v>
      </c>
      <c r="O1276" s="297">
        <v>2</v>
      </c>
      <c r="P1276" s="297">
        <v>3</v>
      </c>
      <c r="Q1276" s="297">
        <v>9</v>
      </c>
      <c r="R1276" s="297">
        <v>2</v>
      </c>
      <c r="S1276" s="298">
        <v>1</v>
      </c>
    </row>
    <row r="1277" spans="2:20" s="284" customFormat="1" ht="22.5" customHeight="1" thickBot="1" x14ac:dyDescent="0.45">
      <c r="B1277" s="1689"/>
      <c r="C1277" s="1690"/>
      <c r="D1277" s="1694"/>
      <c r="E1277" s="302" t="s">
        <v>241</v>
      </c>
      <c r="F1277" s="303">
        <v>175</v>
      </c>
      <c r="G1277" s="304">
        <v>250</v>
      </c>
      <c r="H1277" s="288">
        <f t="shared" si="55"/>
        <v>43750</v>
      </c>
      <c r="I1277" s="296"/>
      <c r="J1277" s="296"/>
      <c r="K1277" s="296"/>
      <c r="L1277" s="296"/>
      <c r="M1277" s="1697"/>
      <c r="N1277" s="297">
        <v>15</v>
      </c>
      <c r="O1277" s="297">
        <v>2</v>
      </c>
      <c r="P1277" s="297">
        <v>3</v>
      </c>
      <c r="Q1277" s="297">
        <v>7</v>
      </c>
      <c r="R1277" s="297">
        <v>1</v>
      </c>
      <c r="S1277" s="298">
        <v>2</v>
      </c>
    </row>
    <row r="1278" spans="2:20" s="72" customFormat="1" ht="24.75" thickTop="1" thickBot="1" x14ac:dyDescent="0.4">
      <c r="B1278" s="1698"/>
      <c r="C1278" s="1699"/>
      <c r="D1278" s="1699"/>
      <c r="E1278" s="1699"/>
      <c r="F1278" s="1699"/>
      <c r="G1278" s="1699"/>
      <c r="H1278" s="1699"/>
      <c r="I1278" s="1699"/>
      <c r="J1278" s="1699"/>
      <c r="K1278" s="1699"/>
      <c r="L1278" s="1699"/>
      <c r="M1278" s="1699"/>
      <c r="N1278" s="1699"/>
      <c r="O1278" s="1699"/>
      <c r="P1278" s="1699"/>
      <c r="Q1278" s="1699"/>
      <c r="R1278" s="1699"/>
      <c r="S1278" s="1700"/>
    </row>
    <row r="1279" spans="2:20" s="72" customFormat="1" ht="24" customHeight="1" thickTop="1" x14ac:dyDescent="0.35">
      <c r="B1279" s="1701" t="s">
        <v>184</v>
      </c>
      <c r="C1279" s="1659" t="s">
        <v>185</v>
      </c>
      <c r="D1279" s="1659"/>
      <c r="E1279" s="1702" t="s">
        <v>186</v>
      </c>
      <c r="F1279" s="1655" t="s">
        <v>187</v>
      </c>
      <c r="G1279" s="1655" t="s">
        <v>188</v>
      </c>
      <c r="H1279" s="1655" t="s">
        <v>189</v>
      </c>
      <c r="I1279" s="1657" t="s">
        <v>190</v>
      </c>
      <c r="J1279" s="1647"/>
      <c r="K1279" s="1647"/>
      <c r="L1279" s="1658"/>
      <c r="M1279" s="1659" t="s">
        <v>17</v>
      </c>
      <c r="N1279" s="1659" t="s">
        <v>18</v>
      </c>
      <c r="O1279" s="1659"/>
      <c r="P1279" s="1659"/>
      <c r="Q1279" s="1659"/>
      <c r="R1279" s="1659"/>
      <c r="S1279" s="1660"/>
    </row>
    <row r="1280" spans="2:20" s="72" customFormat="1" ht="23.25" x14ac:dyDescent="0.35">
      <c r="B1280" s="1621"/>
      <c r="C1280" s="1622"/>
      <c r="D1280" s="1622"/>
      <c r="E1280" s="1625"/>
      <c r="F1280" s="1656"/>
      <c r="G1280" s="1656"/>
      <c r="H1280" s="1656"/>
      <c r="I1280" s="240" t="s">
        <v>19</v>
      </c>
      <c r="J1280" s="240" t="s">
        <v>20</v>
      </c>
      <c r="K1280" s="240" t="s">
        <v>21</v>
      </c>
      <c r="L1280" s="240" t="s">
        <v>22</v>
      </c>
      <c r="M1280" s="1622"/>
      <c r="N1280" s="1622"/>
      <c r="O1280" s="1622"/>
      <c r="P1280" s="1622"/>
      <c r="Q1280" s="1622"/>
      <c r="R1280" s="1622"/>
      <c r="S1280" s="1661"/>
    </row>
    <row r="1281" spans="2:19" s="72" customFormat="1" ht="61.5" customHeight="1" thickBot="1" x14ac:dyDescent="0.4">
      <c r="B1281" s="305" t="s">
        <v>242</v>
      </c>
      <c r="C1281" s="1662" t="s">
        <v>243</v>
      </c>
      <c r="D1281" s="1662"/>
      <c r="E1281" s="242" t="s">
        <v>244</v>
      </c>
      <c r="F1281" s="245" t="s">
        <v>245</v>
      </c>
      <c r="G1281" s="245"/>
      <c r="H1281" s="245" t="s">
        <v>246</v>
      </c>
      <c r="I1281" s="246"/>
      <c r="J1281" s="246"/>
      <c r="K1281" s="246"/>
      <c r="L1281" s="245"/>
      <c r="M1281" s="247"/>
      <c r="N1281" s="1663"/>
      <c r="O1281" s="1663"/>
      <c r="P1281" s="1663"/>
      <c r="Q1281" s="1663"/>
      <c r="R1281" s="1663"/>
      <c r="S1281" s="1664"/>
    </row>
    <row r="1282" spans="2:19" s="72" customFormat="1" ht="24" thickTop="1" x14ac:dyDescent="0.35">
      <c r="B1282" s="248"/>
      <c r="C1282" s="249"/>
      <c r="D1282" s="249"/>
      <c r="E1282" s="249"/>
      <c r="F1282" s="249"/>
      <c r="G1282" s="249"/>
      <c r="H1282" s="249"/>
      <c r="I1282" s="249"/>
      <c r="J1282" s="249"/>
      <c r="K1282" s="249"/>
      <c r="L1282" s="249"/>
      <c r="M1282" s="249"/>
      <c r="N1282" s="249"/>
      <c r="O1282" s="249"/>
      <c r="P1282" s="249"/>
      <c r="Q1282" s="249"/>
      <c r="R1282" s="249"/>
      <c r="S1282" s="250"/>
    </row>
    <row r="1283" spans="2:19" s="72" customFormat="1" ht="23.25" customHeight="1" x14ac:dyDescent="0.35">
      <c r="B1283" s="1649" t="s">
        <v>195</v>
      </c>
      <c r="C1283" s="1650"/>
      <c r="D1283" s="1625" t="s">
        <v>196</v>
      </c>
      <c r="E1283" s="1627" t="s">
        <v>31</v>
      </c>
      <c r="F1283" s="1574"/>
      <c r="G1283" s="1574"/>
      <c r="H1283" s="1575"/>
      <c r="I1283" s="1653" t="s">
        <v>197</v>
      </c>
      <c r="J1283" s="1653"/>
      <c r="K1283" s="1653"/>
      <c r="L1283" s="1653"/>
      <c r="M1283" s="1630" t="s">
        <v>198</v>
      </c>
      <c r="N1283" s="1631" t="s">
        <v>199</v>
      </c>
      <c r="O1283" s="1631"/>
      <c r="P1283" s="1631"/>
      <c r="Q1283" s="1631"/>
      <c r="R1283" s="1631"/>
      <c r="S1283" s="1632"/>
    </row>
    <row r="1284" spans="2:19" s="72" customFormat="1" ht="71.25" x14ac:dyDescent="0.35">
      <c r="B1284" s="1651"/>
      <c r="C1284" s="1652"/>
      <c r="D1284" s="1626"/>
      <c r="E1284" s="240" t="s">
        <v>200</v>
      </c>
      <c r="F1284" s="240" t="s">
        <v>36</v>
      </c>
      <c r="G1284" s="251" t="s">
        <v>201</v>
      </c>
      <c r="H1284" s="251" t="s">
        <v>38</v>
      </c>
      <c r="I1284" s="240" t="s">
        <v>19</v>
      </c>
      <c r="J1284" s="240" t="s">
        <v>20</v>
      </c>
      <c r="K1284" s="240" t="s">
        <v>21</v>
      </c>
      <c r="L1284" s="240" t="s">
        <v>22</v>
      </c>
      <c r="M1284" s="1654"/>
      <c r="N1284" s="252" t="s">
        <v>40</v>
      </c>
      <c r="O1284" s="252" t="s">
        <v>41</v>
      </c>
      <c r="P1284" s="252" t="s">
        <v>42</v>
      </c>
      <c r="Q1284" s="252" t="s">
        <v>43</v>
      </c>
      <c r="R1284" s="252" t="s">
        <v>44</v>
      </c>
      <c r="S1284" s="253" t="s">
        <v>45</v>
      </c>
    </row>
    <row r="1285" spans="2:19" s="72" customFormat="1" ht="24.75" customHeight="1" x14ac:dyDescent="0.35">
      <c r="B1285" s="1665" t="s">
        <v>247</v>
      </c>
      <c r="C1285" s="1666"/>
      <c r="D1285" s="1667">
        <f>+H1285</f>
        <v>0</v>
      </c>
      <c r="E1285" s="306" t="s">
        <v>248</v>
      </c>
      <c r="F1285" s="256">
        <v>4</v>
      </c>
      <c r="G1285" s="257"/>
      <c r="H1285" s="257"/>
      <c r="I1285" s="260"/>
      <c r="J1285" s="257"/>
      <c r="K1285" s="260"/>
      <c r="L1285" s="260"/>
      <c r="M1285" s="1669" t="s">
        <v>48</v>
      </c>
      <c r="N1285" s="256">
        <v>15</v>
      </c>
      <c r="O1285" s="256">
        <v>2</v>
      </c>
      <c r="P1285" s="256"/>
      <c r="Q1285" s="256"/>
      <c r="R1285" s="256"/>
      <c r="S1285" s="259"/>
    </row>
    <row r="1286" spans="2:19" s="72" customFormat="1" ht="21" customHeight="1" x14ac:dyDescent="0.35">
      <c r="B1286" s="1665"/>
      <c r="C1286" s="1666"/>
      <c r="D1286" s="1668"/>
      <c r="E1286" s="306"/>
      <c r="F1286" s="256"/>
      <c r="G1286" s="257"/>
      <c r="H1286" s="257"/>
      <c r="I1286" s="260"/>
      <c r="J1286" s="257"/>
      <c r="K1286" s="260"/>
      <c r="L1286" s="260"/>
      <c r="M1286" s="1670"/>
      <c r="N1286" s="256"/>
      <c r="O1286" s="256"/>
      <c r="P1286" s="256"/>
      <c r="Q1286" s="256"/>
      <c r="R1286" s="256"/>
      <c r="S1286" s="259"/>
    </row>
    <row r="1287" spans="2:19" s="72" customFormat="1" ht="32.25" customHeight="1" thickBot="1" x14ac:dyDescent="0.4">
      <c r="B1287" s="1672"/>
      <c r="C1287" s="1673"/>
      <c r="D1287" s="1668"/>
      <c r="E1287" s="306"/>
      <c r="F1287" s="256"/>
      <c r="G1287" s="257"/>
      <c r="H1287" s="257"/>
      <c r="I1287" s="260"/>
      <c r="J1287" s="257"/>
      <c r="K1287" s="260"/>
      <c r="L1287" s="260"/>
      <c r="M1287" s="1670"/>
      <c r="N1287" s="256"/>
      <c r="O1287" s="256"/>
      <c r="P1287" s="256"/>
      <c r="Q1287" s="256"/>
      <c r="R1287" s="256"/>
      <c r="S1287" s="259"/>
    </row>
    <row r="1288" spans="2:19" s="72" customFormat="1" ht="28.5" hidden="1" customHeight="1" x14ac:dyDescent="0.4">
      <c r="B1288" s="1672"/>
      <c r="C1288" s="1674"/>
      <c r="D1288" s="1668"/>
      <c r="E1288" s="306"/>
      <c r="F1288" s="256"/>
      <c r="G1288" s="257"/>
      <c r="H1288" s="257"/>
      <c r="I1288" s="260"/>
      <c r="J1288" s="257"/>
      <c r="K1288" s="260"/>
      <c r="L1288" s="260"/>
      <c r="M1288" s="1671"/>
      <c r="N1288" s="256"/>
      <c r="O1288" s="256"/>
      <c r="P1288" s="256"/>
      <c r="Q1288" s="256"/>
      <c r="R1288" s="256"/>
      <c r="S1288" s="259"/>
    </row>
    <row r="1289" spans="2:19" s="72" customFormat="1" ht="24" thickTop="1" x14ac:dyDescent="0.35">
      <c r="B1289" s="1640" t="s">
        <v>184</v>
      </c>
      <c r="C1289" s="1601" t="s">
        <v>185</v>
      </c>
      <c r="D1289" s="1602"/>
      <c r="E1289" s="1675" t="s">
        <v>186</v>
      </c>
      <c r="F1289" s="1655" t="s">
        <v>187</v>
      </c>
      <c r="G1289" s="1655" t="s">
        <v>188</v>
      </c>
      <c r="H1289" s="1655" t="s">
        <v>189</v>
      </c>
      <c r="I1289" s="1657" t="s">
        <v>190</v>
      </c>
      <c r="J1289" s="1647"/>
      <c r="K1289" s="1647"/>
      <c r="L1289" s="1658"/>
      <c r="M1289" s="1659" t="s">
        <v>17</v>
      </c>
      <c r="N1289" s="1659" t="s">
        <v>18</v>
      </c>
      <c r="O1289" s="1659"/>
      <c r="P1289" s="1659"/>
      <c r="Q1289" s="1659"/>
      <c r="R1289" s="1659"/>
      <c r="S1289" s="1660"/>
    </row>
    <row r="1290" spans="2:19" s="72" customFormat="1" ht="36" customHeight="1" x14ac:dyDescent="0.35">
      <c r="B1290" s="1641"/>
      <c r="C1290" s="1603"/>
      <c r="D1290" s="1604"/>
      <c r="E1290" s="1676"/>
      <c r="F1290" s="1677"/>
      <c r="G1290" s="1677"/>
      <c r="H1290" s="1677"/>
      <c r="I1290" s="283" t="s">
        <v>19</v>
      </c>
      <c r="J1290" s="283" t="s">
        <v>20</v>
      </c>
      <c r="K1290" s="283" t="s">
        <v>21</v>
      </c>
      <c r="L1290" s="283" t="s">
        <v>22</v>
      </c>
      <c r="M1290" s="1624"/>
      <c r="N1290" s="1624"/>
      <c r="O1290" s="1624"/>
      <c r="P1290" s="1624"/>
      <c r="Q1290" s="1624"/>
      <c r="R1290" s="1624"/>
      <c r="S1290" s="1678"/>
    </row>
    <row r="1291" spans="2:19" s="72" customFormat="1" ht="69.75" customHeight="1" x14ac:dyDescent="0.4">
      <c r="B1291" s="308" t="s">
        <v>249</v>
      </c>
      <c r="C1291" s="1619" t="s">
        <v>250</v>
      </c>
      <c r="D1291" s="1620"/>
      <c r="E1291" s="309" t="s">
        <v>251</v>
      </c>
      <c r="F1291" s="308"/>
      <c r="G1291" s="308"/>
      <c r="H1291" s="310"/>
      <c r="I1291" s="310"/>
      <c r="J1291" s="310"/>
      <c r="K1291" s="310"/>
      <c r="L1291" s="310"/>
      <c r="M1291" s="308"/>
      <c r="N1291" s="308"/>
      <c r="O1291" s="308"/>
      <c r="P1291" s="308"/>
      <c r="Q1291" s="308"/>
      <c r="R1291" s="308"/>
      <c r="S1291" s="308"/>
    </row>
    <row r="1292" spans="2:19" s="72" customFormat="1" ht="23.25" x14ac:dyDescent="0.35">
      <c r="B1292" s="1621" t="s">
        <v>195</v>
      </c>
      <c r="C1292" s="1622"/>
      <c r="D1292" s="1625" t="s">
        <v>196</v>
      </c>
      <c r="E1292" s="1627" t="s">
        <v>31</v>
      </c>
      <c r="F1292" s="1574"/>
      <c r="G1292" s="1574"/>
      <c r="H1292" s="1575"/>
      <c r="I1292" s="1628" t="s">
        <v>197</v>
      </c>
      <c r="J1292" s="1628"/>
      <c r="K1292" s="1628"/>
      <c r="L1292" s="1628"/>
      <c r="M1292" s="1629" t="s">
        <v>198</v>
      </c>
      <c r="N1292" s="1631" t="s">
        <v>199</v>
      </c>
      <c r="O1292" s="1631"/>
      <c r="P1292" s="1631"/>
      <c r="Q1292" s="1631"/>
      <c r="R1292" s="1631"/>
      <c r="S1292" s="1632"/>
    </row>
    <row r="1293" spans="2:19" s="72" customFormat="1" ht="87" customHeight="1" x14ac:dyDescent="0.35">
      <c r="B1293" s="1623"/>
      <c r="C1293" s="1624"/>
      <c r="D1293" s="1626"/>
      <c r="E1293" s="240" t="s">
        <v>200</v>
      </c>
      <c r="F1293" s="240" t="s">
        <v>36</v>
      </c>
      <c r="G1293" s="251" t="s">
        <v>201</v>
      </c>
      <c r="H1293" s="240" t="s">
        <v>38</v>
      </c>
      <c r="I1293" s="283" t="s">
        <v>19</v>
      </c>
      <c r="J1293" s="283" t="s">
        <v>20</v>
      </c>
      <c r="K1293" s="283" t="s">
        <v>21</v>
      </c>
      <c r="L1293" s="283" t="s">
        <v>22</v>
      </c>
      <c r="M1293" s="1630"/>
      <c r="N1293" s="311" t="s">
        <v>40</v>
      </c>
      <c r="O1293" s="311" t="s">
        <v>41</v>
      </c>
      <c r="P1293" s="311" t="s">
        <v>42</v>
      </c>
      <c r="Q1293" s="311" t="s">
        <v>43</v>
      </c>
      <c r="R1293" s="311" t="s">
        <v>44</v>
      </c>
      <c r="S1293" s="312" t="s">
        <v>45</v>
      </c>
    </row>
    <row r="1294" spans="2:19" s="72" customFormat="1" ht="23.25" x14ac:dyDescent="0.35">
      <c r="B1294" s="1593" t="s">
        <v>252</v>
      </c>
      <c r="C1294" s="1633"/>
      <c r="D1294" s="1638">
        <f>+H1294</f>
        <v>1600000</v>
      </c>
      <c r="E1294" s="313" t="s">
        <v>253</v>
      </c>
      <c r="F1294" s="256">
        <v>1</v>
      </c>
      <c r="G1294" s="257">
        <v>1600000</v>
      </c>
      <c r="H1294" s="257">
        <f>+G1294*F1294</f>
        <v>1600000</v>
      </c>
      <c r="I1294" s="314"/>
      <c r="J1294" s="308"/>
      <c r="K1294" s="308"/>
      <c r="L1294" s="308"/>
      <c r="M1294" s="1587" t="s">
        <v>48</v>
      </c>
      <c r="N1294" s="308">
        <v>15</v>
      </c>
      <c r="O1294" s="308">
        <v>2</v>
      </c>
      <c r="P1294" s="308">
        <v>6</v>
      </c>
      <c r="Q1294" s="308">
        <v>4</v>
      </c>
      <c r="R1294" s="308">
        <v>1</v>
      </c>
      <c r="S1294" s="308">
        <v>2</v>
      </c>
    </row>
    <row r="1295" spans="2:19" s="72" customFormat="1" ht="23.25" x14ac:dyDescent="0.35">
      <c r="B1295" s="1634"/>
      <c r="C1295" s="1635"/>
      <c r="D1295" s="1639"/>
      <c r="E1295" s="308"/>
      <c r="F1295" s="308"/>
      <c r="G1295" s="308"/>
      <c r="H1295" s="308"/>
      <c r="I1295" s="308"/>
      <c r="J1295" s="308"/>
      <c r="K1295" s="308"/>
      <c r="L1295" s="308"/>
      <c r="M1295" s="1588"/>
      <c r="N1295" s="308"/>
      <c r="O1295" s="308"/>
      <c r="P1295" s="308"/>
      <c r="Q1295" s="308"/>
      <c r="R1295" s="308"/>
      <c r="S1295" s="308"/>
    </row>
    <row r="1296" spans="2:19" s="72" customFormat="1" ht="23.25" x14ac:dyDescent="0.35">
      <c r="B1296" s="1636"/>
      <c r="C1296" s="1637"/>
      <c r="D1296" s="1639"/>
      <c r="E1296" s="315" t="s">
        <v>254</v>
      </c>
      <c r="F1296" s="316">
        <v>4</v>
      </c>
      <c r="G1296" s="317">
        <v>6500</v>
      </c>
      <c r="H1296" s="317">
        <f>+G1296*F1296</f>
        <v>26000</v>
      </c>
      <c r="I1296" s="308"/>
      <c r="J1296" s="308"/>
      <c r="K1296" s="308"/>
      <c r="L1296" s="308"/>
      <c r="M1296" s="1589"/>
      <c r="N1296" s="308">
        <v>15</v>
      </c>
      <c r="O1296" s="308">
        <v>2</v>
      </c>
      <c r="P1296" s="308">
        <v>2</v>
      </c>
      <c r="Q1296" s="308">
        <v>7</v>
      </c>
      <c r="R1296" s="308">
        <v>2</v>
      </c>
      <c r="S1296" s="308">
        <v>6</v>
      </c>
    </row>
    <row r="1297" spans="2:19" s="72" customFormat="1" ht="24" thickBot="1" x14ac:dyDescent="0.4"/>
    <row r="1298" spans="2:19" s="72" customFormat="1" ht="24" thickTop="1" x14ac:dyDescent="0.35">
      <c r="B1298" s="1640" t="s">
        <v>184</v>
      </c>
      <c r="C1298" s="1642" t="s">
        <v>185</v>
      </c>
      <c r="D1298" s="1642"/>
      <c r="E1298" s="1643" t="s">
        <v>186</v>
      </c>
      <c r="F1298" s="1644" t="s">
        <v>187</v>
      </c>
      <c r="G1298" s="1644" t="s">
        <v>188</v>
      </c>
      <c r="H1298" s="1644" t="s">
        <v>189</v>
      </c>
      <c r="I1298" s="1646" t="s">
        <v>190</v>
      </c>
      <c r="J1298" s="1647"/>
      <c r="K1298" s="1647"/>
      <c r="L1298" s="1648"/>
      <c r="M1298" s="1587"/>
      <c r="N1298" s="308"/>
      <c r="O1298" s="308"/>
      <c r="P1298" s="308"/>
      <c r="Q1298" s="308"/>
      <c r="R1298" s="308"/>
      <c r="S1298" s="308"/>
    </row>
    <row r="1299" spans="2:19" s="72" customFormat="1" ht="26.25" customHeight="1" x14ac:dyDescent="0.35">
      <c r="B1299" s="1641"/>
      <c r="C1299" s="1642"/>
      <c r="D1299" s="1642"/>
      <c r="E1299" s="1643"/>
      <c r="F1299" s="1645"/>
      <c r="G1299" s="1645"/>
      <c r="H1299" s="1645"/>
      <c r="I1299" s="283" t="s">
        <v>19</v>
      </c>
      <c r="J1299" s="283" t="s">
        <v>20</v>
      </c>
      <c r="K1299" s="283" t="s">
        <v>21</v>
      </c>
      <c r="L1299" s="319" t="s">
        <v>22</v>
      </c>
      <c r="M1299" s="1589"/>
      <c r="N1299" s="308"/>
      <c r="O1299" s="308"/>
      <c r="P1299" s="308"/>
      <c r="Q1299" s="308"/>
      <c r="R1299" s="308"/>
      <c r="S1299" s="308"/>
    </row>
    <row r="1300" spans="2:19" s="72" customFormat="1" ht="28.5" customHeight="1" x14ac:dyDescent="0.35">
      <c r="B1300" s="1591" t="s">
        <v>255</v>
      </c>
      <c r="C1300" s="1593" t="s">
        <v>256</v>
      </c>
      <c r="D1300" s="1594"/>
      <c r="E1300" s="1587" t="s">
        <v>257</v>
      </c>
      <c r="F1300" s="1597" t="s">
        <v>258</v>
      </c>
      <c r="G1300" s="1599"/>
      <c r="H1300" s="1597" t="s">
        <v>259</v>
      </c>
      <c r="I1300" s="308"/>
      <c r="J1300" s="308"/>
      <c r="K1300" s="308"/>
      <c r="L1300" s="274"/>
      <c r="M1300" s="308"/>
      <c r="N1300" s="308"/>
      <c r="O1300" s="308"/>
      <c r="P1300" s="308"/>
      <c r="Q1300" s="308"/>
      <c r="R1300" s="308"/>
      <c r="S1300" s="308"/>
    </row>
    <row r="1301" spans="2:19" s="72" customFormat="1" ht="57" customHeight="1" x14ac:dyDescent="0.35">
      <c r="B1301" s="1592"/>
      <c r="C1301" s="1595"/>
      <c r="D1301" s="1596"/>
      <c r="E1301" s="1589"/>
      <c r="F1301" s="1598"/>
      <c r="G1301" s="1600"/>
      <c r="H1301" s="1598"/>
      <c r="I1301" s="308" t="s">
        <v>260</v>
      </c>
      <c r="J1301" s="308" t="s">
        <v>260</v>
      </c>
      <c r="K1301" s="308" t="s">
        <v>260</v>
      </c>
      <c r="L1301" s="274" t="s">
        <v>260</v>
      </c>
      <c r="M1301" s="1587"/>
      <c r="N1301" s="308"/>
      <c r="O1301" s="308"/>
      <c r="P1301" s="308"/>
      <c r="Q1301" s="308"/>
      <c r="R1301" s="308"/>
      <c r="S1301" s="308"/>
    </row>
    <row r="1302" spans="2:19" s="72" customFormat="1" ht="23.25" x14ac:dyDescent="0.35">
      <c r="M1302" s="1588"/>
      <c r="N1302" s="308"/>
      <c r="O1302" s="308"/>
      <c r="P1302" s="308"/>
      <c r="Q1302" s="308"/>
      <c r="R1302" s="308"/>
      <c r="S1302" s="308"/>
    </row>
    <row r="1303" spans="2:19" s="72" customFormat="1" ht="21" customHeight="1" x14ac:dyDescent="0.35">
      <c r="B1303" s="1601" t="s">
        <v>195</v>
      </c>
      <c r="C1303" s="1602"/>
      <c r="D1303" s="1605" t="s">
        <v>196</v>
      </c>
      <c r="E1303" s="1573" t="s">
        <v>31</v>
      </c>
      <c r="F1303" s="1574"/>
      <c r="G1303" s="1574"/>
      <c r="H1303" s="1575"/>
      <c r="I1303" s="1576" t="s">
        <v>197</v>
      </c>
      <c r="J1303" s="1576"/>
      <c r="K1303" s="1576"/>
      <c r="L1303" s="1577"/>
      <c r="M1303" s="1589"/>
      <c r="N1303" s="308"/>
      <c r="O1303" s="308"/>
      <c r="P1303" s="308"/>
      <c r="Q1303" s="308"/>
      <c r="R1303" s="308"/>
      <c r="S1303" s="308"/>
    </row>
    <row r="1304" spans="2:19" s="72" customFormat="1" ht="79.5" customHeight="1" x14ac:dyDescent="0.35">
      <c r="B1304" s="1603"/>
      <c r="C1304" s="1604"/>
      <c r="D1304" s="1606"/>
      <c r="E1304" s="318" t="s">
        <v>200</v>
      </c>
      <c r="F1304" s="307" t="s">
        <v>36</v>
      </c>
      <c r="G1304" s="320" t="s">
        <v>201</v>
      </c>
      <c r="H1304" s="283" t="s">
        <v>38</v>
      </c>
      <c r="I1304" s="283" t="s">
        <v>19</v>
      </c>
      <c r="J1304" s="283" t="s">
        <v>20</v>
      </c>
      <c r="K1304" s="283" t="s">
        <v>21</v>
      </c>
      <c r="L1304" s="319" t="s">
        <v>22</v>
      </c>
      <c r="M1304" s="308"/>
      <c r="N1304" s="308"/>
      <c r="O1304" s="308"/>
      <c r="P1304" s="308"/>
      <c r="Q1304" s="308"/>
      <c r="R1304" s="308"/>
      <c r="S1304" s="308"/>
    </row>
    <row r="1305" spans="2:19" s="72" customFormat="1" ht="13.5" customHeight="1" x14ac:dyDescent="0.35">
      <c r="B1305" s="1578" t="s">
        <v>261</v>
      </c>
      <c r="C1305" s="1579"/>
      <c r="D1305" s="1584">
        <f>SUM(H1306:H1312)</f>
        <v>112000</v>
      </c>
      <c r="E1305" s="308"/>
      <c r="F1305" s="308"/>
      <c r="G1305" s="308"/>
      <c r="H1305" s="308"/>
      <c r="I1305" s="308"/>
      <c r="J1305" s="308"/>
      <c r="K1305" s="308"/>
      <c r="L1305" s="274"/>
      <c r="M1305" s="1587" t="s">
        <v>48</v>
      </c>
      <c r="N1305" s="308"/>
      <c r="O1305" s="308"/>
      <c r="P1305" s="308"/>
      <c r="Q1305" s="308"/>
      <c r="R1305" s="308"/>
      <c r="S1305" s="308"/>
    </row>
    <row r="1306" spans="2:19" s="72" customFormat="1" ht="23.25" x14ac:dyDescent="0.35">
      <c r="B1306" s="1580"/>
      <c r="C1306" s="1581"/>
      <c r="D1306" s="1585"/>
      <c r="E1306" s="321" t="s">
        <v>262</v>
      </c>
      <c r="F1306" s="275">
        <v>4</v>
      </c>
      <c r="G1306" s="322">
        <v>4000</v>
      </c>
      <c r="H1306" s="322">
        <f>+G1306*F1306</f>
        <v>16000</v>
      </c>
      <c r="I1306" s="322"/>
      <c r="J1306" s="322"/>
      <c r="K1306" s="322"/>
      <c r="L1306" s="323"/>
      <c r="M1306" s="1588"/>
      <c r="N1306" s="308">
        <v>15</v>
      </c>
      <c r="O1306" s="308">
        <v>2</v>
      </c>
      <c r="P1306" s="308">
        <v>2</v>
      </c>
      <c r="Q1306" s="308">
        <v>3</v>
      </c>
      <c r="R1306" s="308">
        <v>1</v>
      </c>
      <c r="S1306" s="308">
        <v>1</v>
      </c>
    </row>
    <row r="1307" spans="2:19" s="72" customFormat="1" ht="23.25" x14ac:dyDescent="0.35">
      <c r="B1307" s="1580"/>
      <c r="C1307" s="1581"/>
      <c r="D1307" s="1585"/>
      <c r="E1307" s="308" t="s">
        <v>263</v>
      </c>
      <c r="F1307" s="275">
        <v>4</v>
      </c>
      <c r="G1307" s="322">
        <v>3000</v>
      </c>
      <c r="H1307" s="322">
        <v>16000</v>
      </c>
      <c r="I1307" s="322"/>
      <c r="J1307" s="322"/>
      <c r="K1307" s="322"/>
      <c r="L1307" s="323"/>
      <c r="M1307" s="1588"/>
      <c r="N1307" s="308">
        <v>15</v>
      </c>
      <c r="O1307" s="308">
        <v>2</v>
      </c>
      <c r="P1307" s="308">
        <v>2</v>
      </c>
      <c r="Q1307" s="308">
        <v>3</v>
      </c>
      <c r="R1307" s="308">
        <v>1</v>
      </c>
      <c r="S1307" s="308">
        <v>1</v>
      </c>
    </row>
    <row r="1308" spans="2:19" s="72" customFormat="1" ht="23.25" x14ac:dyDescent="0.35">
      <c r="B1308" s="1580"/>
      <c r="C1308" s="1581"/>
      <c r="D1308" s="1585"/>
      <c r="E1308" s="308" t="s">
        <v>264</v>
      </c>
      <c r="F1308" s="275">
        <v>4</v>
      </c>
      <c r="G1308" s="322">
        <v>2500</v>
      </c>
      <c r="H1308" s="322">
        <v>16000</v>
      </c>
      <c r="I1308" s="322"/>
      <c r="J1308" s="322"/>
      <c r="K1308" s="322"/>
      <c r="L1308" s="323"/>
      <c r="M1308" s="1588"/>
      <c r="N1308" s="308">
        <v>15</v>
      </c>
      <c r="O1308" s="308">
        <v>2</v>
      </c>
      <c r="P1308" s="308">
        <v>2</v>
      </c>
      <c r="Q1308" s="308">
        <v>3</v>
      </c>
      <c r="R1308" s="308">
        <v>1</v>
      </c>
      <c r="S1308" s="308">
        <v>1</v>
      </c>
    </row>
    <row r="1309" spans="2:19" s="72" customFormat="1" ht="23.25" x14ac:dyDescent="0.35">
      <c r="B1309" s="1580"/>
      <c r="C1309" s="1581"/>
      <c r="D1309" s="1585"/>
      <c r="E1309" s="321" t="s">
        <v>265</v>
      </c>
      <c r="F1309" s="275">
        <v>4</v>
      </c>
      <c r="G1309" s="322">
        <v>2400</v>
      </c>
      <c r="H1309" s="322">
        <v>16000</v>
      </c>
      <c r="I1309" s="322"/>
      <c r="J1309" s="322"/>
      <c r="K1309" s="322"/>
      <c r="L1309" s="323"/>
      <c r="M1309" s="1588"/>
      <c r="N1309" s="308">
        <v>15</v>
      </c>
      <c r="O1309" s="308">
        <v>2</v>
      </c>
      <c r="P1309" s="308">
        <v>2</v>
      </c>
      <c r="Q1309" s="308">
        <v>3</v>
      </c>
      <c r="R1309" s="308">
        <v>1</v>
      </c>
      <c r="S1309" s="308">
        <v>1</v>
      </c>
    </row>
    <row r="1310" spans="2:19" s="72" customFormat="1" ht="23.25" x14ac:dyDescent="0.35">
      <c r="B1310" s="1580"/>
      <c r="C1310" s="1581"/>
      <c r="D1310" s="1585"/>
      <c r="E1310" s="324" t="s">
        <v>266</v>
      </c>
      <c r="F1310" s="275">
        <v>4</v>
      </c>
      <c r="G1310" s="322">
        <v>1800</v>
      </c>
      <c r="H1310" s="322">
        <v>16000</v>
      </c>
      <c r="I1310" s="322"/>
      <c r="J1310" s="322"/>
      <c r="K1310" s="322"/>
      <c r="L1310" s="323"/>
      <c r="M1310" s="1588"/>
      <c r="N1310" s="308">
        <v>15</v>
      </c>
      <c r="O1310" s="308">
        <v>2</v>
      </c>
      <c r="P1310" s="308">
        <v>2</v>
      </c>
      <c r="Q1310" s="308">
        <v>3</v>
      </c>
      <c r="R1310" s="308">
        <v>1</v>
      </c>
      <c r="S1310" s="308">
        <v>1</v>
      </c>
    </row>
    <row r="1311" spans="2:19" s="72" customFormat="1" ht="23.25" x14ac:dyDescent="0.35">
      <c r="B1311" s="1580"/>
      <c r="C1311" s="1581"/>
      <c r="D1311" s="1585"/>
      <c r="E1311" s="324" t="s">
        <v>267</v>
      </c>
      <c r="F1311" s="275">
        <v>4</v>
      </c>
      <c r="G1311" s="322">
        <v>1500</v>
      </c>
      <c r="H1311" s="322">
        <v>16000</v>
      </c>
      <c r="I1311" s="322"/>
      <c r="J1311" s="322"/>
      <c r="K1311" s="322"/>
      <c r="L1311" s="323"/>
      <c r="M1311" s="1588"/>
      <c r="N1311" s="308">
        <v>15</v>
      </c>
      <c r="O1311" s="308">
        <v>2</v>
      </c>
      <c r="P1311" s="308">
        <v>2</v>
      </c>
      <c r="Q1311" s="308">
        <v>3</v>
      </c>
      <c r="R1311" s="308">
        <v>1</v>
      </c>
      <c r="S1311" s="308">
        <v>1</v>
      </c>
    </row>
    <row r="1312" spans="2:19" s="72" customFormat="1" ht="23.25" x14ac:dyDescent="0.35">
      <c r="B1312" s="1582"/>
      <c r="C1312" s="1583"/>
      <c r="D1312" s="1586"/>
      <c r="E1312" s="308" t="s">
        <v>268</v>
      </c>
      <c r="F1312" s="275">
        <v>144</v>
      </c>
      <c r="G1312" s="325">
        <v>250</v>
      </c>
      <c r="H1312" s="322">
        <v>16000</v>
      </c>
      <c r="I1312" s="308"/>
      <c r="J1312" s="308"/>
      <c r="K1312" s="308"/>
      <c r="L1312" s="274"/>
      <c r="M1312" s="1589"/>
      <c r="N1312" s="308">
        <v>15</v>
      </c>
      <c r="O1312" s="308">
        <v>2</v>
      </c>
      <c r="P1312" s="308">
        <v>3</v>
      </c>
      <c r="Q1312" s="308">
        <v>7</v>
      </c>
      <c r="R1312" s="308">
        <v>1</v>
      </c>
      <c r="S1312" s="308">
        <v>2</v>
      </c>
    </row>
    <row r="1313" spans="1:18" s="72" customFormat="1" ht="23.25" x14ac:dyDescent="0.35">
      <c r="B1313" s="1590" t="s">
        <v>269</v>
      </c>
      <c r="C1313" s="1590"/>
      <c r="D1313" s="263"/>
      <c r="F1313" s="277"/>
      <c r="M1313" s="277"/>
    </row>
    <row r="1314" spans="1:18" s="72" customFormat="1" ht="23.25" x14ac:dyDescent="0.35">
      <c r="B1314" s="277" t="s">
        <v>270</v>
      </c>
      <c r="C1314" s="277"/>
      <c r="D1314" s="263"/>
      <c r="F1314" s="277"/>
      <c r="M1314" s="277"/>
    </row>
    <row r="1317" spans="1:18" s="1040" customFormat="1" ht="34.5" customHeight="1" x14ac:dyDescent="0.25">
      <c r="A1317" s="1038" t="s">
        <v>741</v>
      </c>
      <c r="B1317" s="2430" t="s">
        <v>1</v>
      </c>
      <c r="C1317" s="2430"/>
      <c r="D1317" s="1038"/>
      <c r="E1317" s="333"/>
      <c r="F1317" s="333"/>
      <c r="G1317" s="1039"/>
      <c r="H1317" s="333"/>
      <c r="I1317" s="333"/>
      <c r="J1317" s="333"/>
      <c r="K1317" s="333"/>
      <c r="L1317" s="333"/>
      <c r="M1317" s="333"/>
      <c r="N1317" s="333"/>
      <c r="O1317" s="333"/>
      <c r="P1317" s="333"/>
      <c r="Q1317" s="333"/>
      <c r="R1317" s="333"/>
    </row>
    <row r="1318" spans="1:18" s="1040" customFormat="1" ht="18" customHeight="1" x14ac:dyDescent="0.25">
      <c r="A1318" s="1038" t="s">
        <v>2</v>
      </c>
      <c r="B1318" s="2431" t="s">
        <v>174</v>
      </c>
      <c r="C1318" s="2431"/>
      <c r="D1318" s="1038"/>
      <c r="E1318" s="333"/>
      <c r="F1318" s="333"/>
      <c r="G1318" s="1039"/>
      <c r="H1318" s="333"/>
      <c r="I1318" s="333"/>
      <c r="J1318" s="333"/>
      <c r="K1318" s="333"/>
      <c r="L1318" s="333"/>
      <c r="M1318" s="333"/>
      <c r="N1318" s="333"/>
      <c r="O1318" s="333"/>
      <c r="P1318" s="333"/>
      <c r="Q1318" s="333"/>
      <c r="R1318" s="333"/>
    </row>
    <row r="1319" spans="1:18" s="1040" customFormat="1" ht="49.5" customHeight="1" x14ac:dyDescent="0.25">
      <c r="A1319" s="1038" t="s">
        <v>3</v>
      </c>
      <c r="B1319" s="2432" t="s">
        <v>1038</v>
      </c>
      <c r="C1319" s="2432"/>
      <c r="D1319" s="2432"/>
      <c r="E1319" s="333"/>
      <c r="F1319" s="333"/>
      <c r="G1319" s="1039"/>
      <c r="H1319" s="333"/>
      <c r="I1319" s="333"/>
      <c r="J1319" s="333"/>
      <c r="K1319" s="333"/>
      <c r="L1319" s="333"/>
      <c r="M1319" s="333"/>
      <c r="N1319" s="333"/>
      <c r="O1319" s="333"/>
      <c r="P1319" s="333"/>
      <c r="Q1319" s="333"/>
      <c r="R1319" s="333"/>
    </row>
    <row r="1320" spans="1:18" s="1040" customFormat="1" ht="27" customHeight="1" x14ac:dyDescent="0.25">
      <c r="A1320" s="1038" t="s">
        <v>4</v>
      </c>
      <c r="B1320" s="1038" t="s">
        <v>176</v>
      </c>
      <c r="C1320" s="1041"/>
      <c r="D1320" s="1038"/>
      <c r="E1320" s="333"/>
      <c r="F1320" s="333"/>
      <c r="G1320" s="1039"/>
      <c r="H1320" s="333"/>
      <c r="I1320" s="333"/>
      <c r="J1320" s="333"/>
      <c r="K1320" s="333"/>
      <c r="L1320" s="333"/>
      <c r="M1320" s="333"/>
      <c r="N1320" s="333"/>
      <c r="O1320" s="333"/>
      <c r="P1320" s="333"/>
      <c r="Q1320" s="333"/>
      <c r="R1320" s="333"/>
    </row>
    <row r="1321" spans="1:18" s="1040" customFormat="1" ht="45.75" customHeight="1" x14ac:dyDescent="0.25">
      <c r="A1321" s="1038" t="s">
        <v>5</v>
      </c>
      <c r="B1321" s="2432" t="s">
        <v>177</v>
      </c>
      <c r="C1321" s="2432"/>
      <c r="D1321" s="2432"/>
      <c r="E1321" s="333"/>
      <c r="F1321" s="333"/>
      <c r="G1321" s="1039"/>
      <c r="H1321" s="333"/>
      <c r="I1321" s="333"/>
      <c r="J1321"/>
      <c r="K1321" s="333"/>
      <c r="L1321" s="333"/>
      <c r="M1321" s="333"/>
      <c r="N1321" s="333"/>
      <c r="O1321" s="333"/>
      <c r="P1321" s="333"/>
      <c r="Q1321" s="333"/>
      <c r="R1321" s="333"/>
    </row>
    <row r="1322" spans="1:18" s="1040" customFormat="1" ht="64.5" customHeight="1" x14ac:dyDescent="0.25">
      <c r="A1322" s="1038" t="s">
        <v>1039</v>
      </c>
      <c r="B1322" s="2432" t="s">
        <v>179</v>
      </c>
      <c r="C1322" s="2432"/>
      <c r="D1322" s="2432"/>
      <c r="E1322" s="333"/>
      <c r="F1322" s="333"/>
      <c r="G1322" s="1039"/>
      <c r="H1322" s="333"/>
      <c r="I1322" s="333"/>
      <c r="J1322" s="333"/>
      <c r="K1322" s="333"/>
      <c r="L1322" s="333"/>
      <c r="M1322" s="333"/>
      <c r="N1322" s="333"/>
      <c r="O1322" s="333"/>
      <c r="P1322" s="333"/>
      <c r="Q1322" s="333"/>
      <c r="R1322" s="333"/>
    </row>
    <row r="1323" spans="1:18" s="1040" customFormat="1" ht="27.75" customHeight="1" x14ac:dyDescent="0.25">
      <c r="A1323" s="1038" t="s">
        <v>961</v>
      </c>
      <c r="B1323" s="1038"/>
      <c r="C1323" s="1041"/>
      <c r="E1323" s="333"/>
      <c r="F1323" s="333"/>
      <c r="G1323" s="1039"/>
      <c r="H1323" s="333"/>
      <c r="I1323" s="333"/>
      <c r="J1323" s="332"/>
      <c r="K1323" s="332"/>
      <c r="L1323" s="332" t="s">
        <v>1040</v>
      </c>
      <c r="M1323" s="333"/>
      <c r="N1323" s="333"/>
      <c r="O1323" s="333"/>
      <c r="P1323" s="333"/>
      <c r="Q1323" s="333"/>
      <c r="R1323" s="333"/>
    </row>
    <row r="1324" spans="1:18" s="1040" customFormat="1" ht="17.25" customHeight="1" x14ac:dyDescent="0.25">
      <c r="A1324" s="1038" t="s">
        <v>1041</v>
      </c>
      <c r="B1324" s="1038"/>
      <c r="C1324" s="1041"/>
      <c r="E1324" s="333"/>
      <c r="F1324" s="333"/>
      <c r="G1324" s="1039"/>
      <c r="H1324" s="333"/>
      <c r="I1324" s="333"/>
      <c r="J1324" s="332"/>
      <c r="K1324" s="332"/>
      <c r="L1324" s="332"/>
      <c r="M1324" s="333"/>
      <c r="N1324" s="333"/>
      <c r="O1324" s="333"/>
      <c r="P1324" s="333"/>
      <c r="Q1324" s="333"/>
      <c r="R1324" s="333"/>
    </row>
    <row r="1325" spans="1:18" s="1040" customFormat="1" ht="28.5" customHeight="1" x14ac:dyDescent="0.25">
      <c r="A1325" s="1042" t="s">
        <v>1042</v>
      </c>
      <c r="B1325" s="1042"/>
      <c r="C1325" s="1041"/>
      <c r="E1325" s="333"/>
      <c r="F1325" s="333"/>
      <c r="G1325" s="1039"/>
      <c r="H1325" s="333"/>
      <c r="I1325" s="333"/>
      <c r="J1325" s="332"/>
      <c r="K1325" s="332"/>
      <c r="L1325" s="332"/>
      <c r="M1325" s="333"/>
      <c r="N1325" s="333"/>
      <c r="O1325" s="333"/>
      <c r="P1325" s="333"/>
      <c r="Q1325" s="333"/>
      <c r="R1325" s="333"/>
    </row>
    <row r="1326" spans="1:18" s="1040" customFormat="1" ht="15.75" x14ac:dyDescent="0.25">
      <c r="A1326" s="1042"/>
      <c r="B1326" s="1043"/>
      <c r="C1326" s="1044"/>
      <c r="D1326" s="1043"/>
      <c r="E1326" s="410"/>
      <c r="F1326" s="410"/>
      <c r="G1326" s="1045"/>
      <c r="H1326" s="412"/>
      <c r="I1326" s="412"/>
      <c r="J1326" s="412"/>
      <c r="K1326" s="412"/>
      <c r="L1326" s="412"/>
      <c r="M1326" s="333"/>
      <c r="N1326" s="333"/>
      <c r="O1326" s="333"/>
      <c r="P1326" s="333"/>
      <c r="Q1326" s="333"/>
      <c r="R1326" s="333"/>
    </row>
    <row r="1327" spans="1:18" s="1040" customFormat="1" ht="30" customHeight="1" thickBot="1" x14ac:dyDescent="0.3">
      <c r="A1327" s="2449" t="s">
        <v>183</v>
      </c>
      <c r="B1327" s="2449"/>
      <c r="C1327" s="2449"/>
      <c r="D1327" s="2449"/>
      <c r="E1327" s="2449"/>
      <c r="F1327" s="2449"/>
      <c r="G1327" s="2449"/>
      <c r="H1327" s="2449"/>
      <c r="I1327" s="2449"/>
      <c r="J1327" s="2449"/>
      <c r="K1327" s="2449"/>
      <c r="L1327" s="2449"/>
      <c r="M1327" s="2449"/>
      <c r="N1327" s="2449"/>
      <c r="O1327" s="2449"/>
      <c r="P1327" s="2449"/>
      <c r="Q1327" s="2449"/>
      <c r="R1327" s="2449"/>
    </row>
    <row r="1328" spans="1:18" s="1038" customFormat="1" ht="30" customHeight="1" thickTop="1" x14ac:dyDescent="0.25">
      <c r="A1328" s="2450" t="s">
        <v>184</v>
      </c>
      <c r="B1328" s="2451" t="s">
        <v>1043</v>
      </c>
      <c r="C1328" s="2451"/>
      <c r="D1328" s="2452" t="s">
        <v>1044</v>
      </c>
      <c r="E1328" s="2452" t="s">
        <v>187</v>
      </c>
      <c r="F1328" s="2452" t="s">
        <v>188</v>
      </c>
      <c r="G1328" s="2453" t="s">
        <v>189</v>
      </c>
      <c r="H1328" s="2452" t="s">
        <v>190</v>
      </c>
      <c r="I1328" s="2452"/>
      <c r="J1328" s="2452"/>
      <c r="K1328" s="2452"/>
      <c r="L1328" s="2451" t="s">
        <v>17</v>
      </c>
      <c r="M1328" s="2451" t="s">
        <v>18</v>
      </c>
      <c r="N1328" s="2451"/>
      <c r="O1328" s="2451"/>
      <c r="P1328" s="2451"/>
      <c r="Q1328" s="2451"/>
      <c r="R1328" s="2455"/>
    </row>
    <row r="1329" spans="1:18" s="1038" customFormat="1" ht="30" customHeight="1" x14ac:dyDescent="0.25">
      <c r="A1329" s="2437"/>
      <c r="B1329" s="2438"/>
      <c r="C1329" s="2438"/>
      <c r="D1329" s="2439"/>
      <c r="E1329" s="2439"/>
      <c r="F1329" s="2439"/>
      <c r="G1329" s="2454"/>
      <c r="H1329" s="337" t="s">
        <v>19</v>
      </c>
      <c r="I1329" s="337" t="s">
        <v>20</v>
      </c>
      <c r="J1329" s="337" t="s">
        <v>21</v>
      </c>
      <c r="K1329" s="337" t="s">
        <v>22</v>
      </c>
      <c r="L1329" s="2438"/>
      <c r="M1329" s="2438"/>
      <c r="N1329" s="2438"/>
      <c r="O1329" s="2438"/>
      <c r="P1329" s="2438"/>
      <c r="Q1329" s="2438"/>
      <c r="R1329" s="2456"/>
    </row>
    <row r="1330" spans="1:18" s="1040" customFormat="1" ht="108" customHeight="1" thickBot="1" x14ac:dyDescent="0.3">
      <c r="A1330" s="1046" t="s">
        <v>1045</v>
      </c>
      <c r="B1330" s="2433" t="s">
        <v>1046</v>
      </c>
      <c r="C1330" s="2433"/>
      <c r="D1330" s="1047" t="s">
        <v>1047</v>
      </c>
      <c r="E1330" s="1047" t="s">
        <v>1048</v>
      </c>
      <c r="F1330" s="1047"/>
      <c r="G1330" s="1048"/>
      <c r="H1330" s="1047"/>
      <c r="I1330" s="1049"/>
      <c r="J1330" s="1049"/>
      <c r="K1330" s="1049"/>
      <c r="L1330" s="1050">
        <v>175550</v>
      </c>
      <c r="M1330" s="2434"/>
      <c r="N1330" s="2434"/>
      <c r="O1330" s="2434"/>
      <c r="P1330" s="2434"/>
      <c r="Q1330" s="2434"/>
      <c r="R1330" s="2435"/>
    </row>
    <row r="1331" spans="1:18" s="1040" customFormat="1" ht="17.25" thickTop="1" thickBot="1" x14ac:dyDescent="0.3">
      <c r="A1331" s="2436" t="s">
        <v>194</v>
      </c>
      <c r="B1331" s="2436"/>
      <c r="C1331" s="2436"/>
      <c r="D1331" s="2436"/>
      <c r="E1331" s="2436"/>
      <c r="F1331" s="2436"/>
      <c r="G1331" s="2436"/>
      <c r="H1331" s="2436"/>
      <c r="I1331" s="2436"/>
      <c r="J1331" s="2436"/>
      <c r="K1331" s="2436"/>
      <c r="L1331" s="2436"/>
      <c r="M1331" s="2436"/>
      <c r="N1331" s="2436"/>
      <c r="O1331" s="2436"/>
      <c r="P1331" s="2436"/>
      <c r="Q1331" s="2436"/>
      <c r="R1331" s="2436"/>
    </row>
    <row r="1332" spans="1:18" s="1040" customFormat="1" ht="30" customHeight="1" thickTop="1" x14ac:dyDescent="0.25"/>
    <row r="1333" spans="1:18" s="1038" customFormat="1" ht="30" customHeight="1" x14ac:dyDescent="0.25">
      <c r="A1333" s="2437" t="s">
        <v>195</v>
      </c>
      <c r="B1333" s="2438"/>
      <c r="C1333" s="2439" t="s">
        <v>196</v>
      </c>
      <c r="D1333" s="2440" t="s">
        <v>31</v>
      </c>
      <c r="E1333" s="2441"/>
      <c r="F1333" s="2441"/>
      <c r="G1333" s="2442"/>
      <c r="H1333" s="2443" t="s">
        <v>197</v>
      </c>
      <c r="I1333" s="2444"/>
      <c r="J1333" s="2444"/>
      <c r="K1333" s="2445"/>
      <c r="L1333" s="2446" t="s">
        <v>198</v>
      </c>
      <c r="M1333" s="2443" t="s">
        <v>199</v>
      </c>
      <c r="N1333" s="2444"/>
      <c r="O1333" s="2444"/>
      <c r="P1333" s="2444"/>
      <c r="Q1333" s="2444"/>
      <c r="R1333" s="2448"/>
    </row>
    <row r="1334" spans="1:18" s="1038" customFormat="1" ht="32.25" customHeight="1" x14ac:dyDescent="0.25">
      <c r="A1334" s="2437"/>
      <c r="B1334" s="2438"/>
      <c r="C1334" s="2439"/>
      <c r="D1334" s="337" t="s">
        <v>200</v>
      </c>
      <c r="E1334" s="337" t="s">
        <v>36</v>
      </c>
      <c r="F1334" s="337" t="s">
        <v>201</v>
      </c>
      <c r="G1334" s="337" t="s">
        <v>38</v>
      </c>
      <c r="H1334" s="337" t="s">
        <v>19</v>
      </c>
      <c r="I1334" s="337" t="s">
        <v>20</v>
      </c>
      <c r="J1334" s="337" t="s">
        <v>21</v>
      </c>
      <c r="K1334" s="337" t="s">
        <v>22</v>
      </c>
      <c r="L1334" s="2447"/>
      <c r="M1334" s="1051" t="s">
        <v>40</v>
      </c>
      <c r="N1334" s="1051" t="s">
        <v>41</v>
      </c>
      <c r="O1334" s="1051" t="s">
        <v>42</v>
      </c>
      <c r="P1334" s="1051" t="s">
        <v>43</v>
      </c>
      <c r="Q1334" s="1051" t="s">
        <v>44</v>
      </c>
      <c r="R1334" s="1052" t="s">
        <v>45</v>
      </c>
    </row>
    <row r="1335" spans="1:18" s="1057" customFormat="1" ht="37.5" customHeight="1" x14ac:dyDescent="0.25">
      <c r="A1335" s="2466" t="s">
        <v>1049</v>
      </c>
      <c r="B1335" s="2467"/>
      <c r="C1335" s="2468">
        <f>SUM(G1335:G1336)</f>
        <v>700</v>
      </c>
      <c r="D1335" s="1053" t="s">
        <v>1050</v>
      </c>
      <c r="E1335" s="1054">
        <v>1</v>
      </c>
      <c r="F1335" s="1049">
        <v>300</v>
      </c>
      <c r="G1335" s="1049">
        <f t="shared" ref="G1335:G1346" si="56">+E1335*F1335</f>
        <v>300</v>
      </c>
      <c r="H1335" s="1049"/>
      <c r="I1335" s="1049"/>
      <c r="J1335" s="1049">
        <f t="shared" ref="J1335:J1336" si="57">+G1335</f>
        <v>300</v>
      </c>
      <c r="K1335" s="1049"/>
      <c r="L1335" s="2469" t="s">
        <v>48</v>
      </c>
      <c r="M1335" s="1054">
        <v>1</v>
      </c>
      <c r="N1335" s="1055">
        <v>1</v>
      </c>
      <c r="O1335" s="1055">
        <v>2</v>
      </c>
      <c r="P1335" s="1055">
        <v>3</v>
      </c>
      <c r="Q1335" s="1055">
        <v>9</v>
      </c>
      <c r="R1335" s="1056">
        <v>2</v>
      </c>
    </row>
    <row r="1336" spans="1:18" s="1057" customFormat="1" ht="45" customHeight="1" x14ac:dyDescent="0.25">
      <c r="A1336" s="2459"/>
      <c r="B1336" s="2460"/>
      <c r="C1336" s="2462"/>
      <c r="D1336" s="1054" t="s">
        <v>1051</v>
      </c>
      <c r="E1336" s="1054">
        <v>2</v>
      </c>
      <c r="F1336" s="1049">
        <v>200</v>
      </c>
      <c r="G1336" s="1049">
        <f t="shared" si="56"/>
        <v>400</v>
      </c>
      <c r="H1336" s="1049"/>
      <c r="I1336" s="1049"/>
      <c r="J1336" s="1058">
        <f t="shared" si="57"/>
        <v>400</v>
      </c>
      <c r="K1336" s="1049"/>
      <c r="L1336" s="2464"/>
      <c r="M1336" s="1054">
        <v>1</v>
      </c>
      <c r="N1336" s="1054">
        <v>1</v>
      </c>
      <c r="O1336" s="1054">
        <v>2</v>
      </c>
      <c r="P1336" s="1054">
        <v>3</v>
      </c>
      <c r="Q1336" s="1054">
        <v>3</v>
      </c>
      <c r="R1336" s="1056">
        <v>4</v>
      </c>
    </row>
    <row r="1337" spans="1:18" s="1040" customFormat="1" ht="42" customHeight="1" x14ac:dyDescent="0.25">
      <c r="A1337" s="2474" t="s">
        <v>1052</v>
      </c>
      <c r="B1337" s="2475"/>
      <c r="C1337" s="2468">
        <f>SUM(G1337:G1338)</f>
        <v>700</v>
      </c>
      <c r="D1337" s="1053" t="s">
        <v>1050</v>
      </c>
      <c r="E1337" s="1054">
        <v>1</v>
      </c>
      <c r="F1337" s="1049">
        <v>300</v>
      </c>
      <c r="G1337" s="1049">
        <f t="shared" si="56"/>
        <v>300</v>
      </c>
      <c r="H1337" s="1049">
        <f>+G1337</f>
        <v>300</v>
      </c>
      <c r="I1337" s="1059"/>
      <c r="J1337" s="1060"/>
      <c r="K1337" s="1061"/>
      <c r="L1337" s="2464"/>
      <c r="M1337" s="1054">
        <v>1</v>
      </c>
      <c r="N1337" s="1055">
        <v>1</v>
      </c>
      <c r="O1337" s="1055">
        <v>2</v>
      </c>
      <c r="P1337" s="1055">
        <v>3</v>
      </c>
      <c r="Q1337" s="1055">
        <v>9</v>
      </c>
      <c r="R1337" s="1056">
        <v>2</v>
      </c>
    </row>
    <row r="1338" spans="1:18" s="1040" customFormat="1" ht="45.75" customHeight="1" x14ac:dyDescent="0.25">
      <c r="A1338" s="2476"/>
      <c r="B1338" s="2477"/>
      <c r="C1338" s="2462"/>
      <c r="D1338" s="1054" t="s">
        <v>1051</v>
      </c>
      <c r="E1338" s="1054">
        <v>2</v>
      </c>
      <c r="F1338" s="1049">
        <v>200</v>
      </c>
      <c r="G1338" s="1049">
        <f t="shared" si="56"/>
        <v>400</v>
      </c>
      <c r="H1338" s="1049">
        <f>+G1338</f>
        <v>400</v>
      </c>
      <c r="I1338" s="1059"/>
      <c r="J1338" s="1060"/>
      <c r="K1338" s="1061"/>
      <c r="L1338" s="2465"/>
      <c r="M1338" s="1054">
        <v>1</v>
      </c>
      <c r="N1338" s="1054">
        <v>1</v>
      </c>
      <c r="O1338" s="1054">
        <v>2</v>
      </c>
      <c r="P1338" s="1054">
        <v>3</v>
      </c>
      <c r="Q1338" s="1054">
        <v>3</v>
      </c>
      <c r="R1338" s="1056">
        <v>4</v>
      </c>
    </row>
    <row r="1339" spans="1:18" s="1040" customFormat="1" ht="87.75" customHeight="1" x14ac:dyDescent="0.25">
      <c r="A1339" s="2470" t="s">
        <v>1053</v>
      </c>
      <c r="B1339" s="2471"/>
      <c r="C1339" s="1062">
        <f>SUM(G1339)</f>
        <v>1250</v>
      </c>
      <c r="D1339" s="1054" t="s">
        <v>1054</v>
      </c>
      <c r="E1339" s="1054">
        <v>50</v>
      </c>
      <c r="F1339" s="1049">
        <v>25</v>
      </c>
      <c r="G1339" s="1049">
        <f t="shared" si="56"/>
        <v>1250</v>
      </c>
      <c r="H1339" s="1049">
        <f>+G1339</f>
        <v>1250</v>
      </c>
      <c r="I1339" s="1059"/>
      <c r="J1339" s="1060"/>
      <c r="K1339" s="1061"/>
      <c r="L1339" s="2478" t="s">
        <v>48</v>
      </c>
      <c r="M1339" s="1054">
        <v>1</v>
      </c>
      <c r="N1339" s="1054">
        <v>2</v>
      </c>
      <c r="O1339" s="1054">
        <v>3</v>
      </c>
      <c r="P1339" s="1054">
        <v>1</v>
      </c>
      <c r="Q1339" s="1054">
        <v>1</v>
      </c>
      <c r="R1339" s="1056" t="s">
        <v>1055</v>
      </c>
    </row>
    <row r="1340" spans="1:18" s="1065" customFormat="1" ht="42.75" customHeight="1" x14ac:dyDescent="0.25">
      <c r="A1340" s="2481" t="s">
        <v>1056</v>
      </c>
      <c r="B1340" s="2481"/>
      <c r="C1340" s="2482">
        <f>SUM(G1340:G1341)</f>
        <v>1400</v>
      </c>
      <c r="D1340" s="1055" t="s">
        <v>1050</v>
      </c>
      <c r="E1340" s="1063">
        <v>2</v>
      </c>
      <c r="F1340" s="1064">
        <v>300</v>
      </c>
      <c r="G1340" s="1064">
        <f t="shared" si="56"/>
        <v>600</v>
      </c>
      <c r="H1340" s="1064"/>
      <c r="I1340" s="1064">
        <v>300</v>
      </c>
      <c r="J1340" s="1064"/>
      <c r="K1340" s="1064">
        <v>300</v>
      </c>
      <c r="L1340" s="2479"/>
      <c r="M1340" s="1054">
        <v>1</v>
      </c>
      <c r="N1340" s="1055">
        <v>1</v>
      </c>
      <c r="O1340" s="1055">
        <v>2</v>
      </c>
      <c r="P1340" s="1055">
        <v>3</v>
      </c>
      <c r="Q1340" s="1055">
        <v>9</v>
      </c>
      <c r="R1340" s="1056">
        <v>2</v>
      </c>
    </row>
    <row r="1341" spans="1:18" s="1065" customFormat="1" ht="42.75" customHeight="1" x14ac:dyDescent="0.25">
      <c r="A1341" s="2481"/>
      <c r="B1341" s="2481"/>
      <c r="C1341" s="2482"/>
      <c r="D1341" s="1063" t="s">
        <v>1051</v>
      </c>
      <c r="E1341" s="1063">
        <v>4</v>
      </c>
      <c r="F1341" s="1064">
        <v>200</v>
      </c>
      <c r="G1341" s="1064">
        <f t="shared" si="56"/>
        <v>800</v>
      </c>
      <c r="H1341" s="1064"/>
      <c r="I1341" s="1064">
        <v>200</v>
      </c>
      <c r="J1341" s="1064"/>
      <c r="K1341" s="1064">
        <v>200</v>
      </c>
      <c r="L1341" s="2480"/>
      <c r="M1341" s="1054">
        <v>1</v>
      </c>
      <c r="N1341" s="1054">
        <v>1</v>
      </c>
      <c r="O1341" s="1054">
        <v>2</v>
      </c>
      <c r="P1341" s="1054">
        <v>3</v>
      </c>
      <c r="Q1341" s="1054">
        <v>3</v>
      </c>
      <c r="R1341" s="1056">
        <v>4</v>
      </c>
    </row>
    <row r="1342" spans="1:18" s="1040" customFormat="1" ht="39" customHeight="1" x14ac:dyDescent="0.25">
      <c r="A1342" s="2457" t="s">
        <v>1057</v>
      </c>
      <c r="B1342" s="2458"/>
      <c r="C1342" s="2461">
        <f>SUM(G1342:G1343)</f>
        <v>700</v>
      </c>
      <c r="D1342" s="1066" t="s">
        <v>1050</v>
      </c>
      <c r="E1342" s="1066">
        <v>1</v>
      </c>
      <c r="F1342" s="1067">
        <v>300</v>
      </c>
      <c r="G1342" s="1067">
        <f t="shared" si="56"/>
        <v>300</v>
      </c>
      <c r="H1342" s="1067"/>
      <c r="I1342" s="1067">
        <f>G1342/2</f>
        <v>150</v>
      </c>
      <c r="J1342" s="1067"/>
      <c r="K1342" s="1067">
        <f>G1342/2</f>
        <v>150</v>
      </c>
      <c r="L1342" s="2463" t="s">
        <v>48</v>
      </c>
      <c r="M1342" s="1054">
        <v>1</v>
      </c>
      <c r="N1342" s="1055">
        <v>1</v>
      </c>
      <c r="O1342" s="1055">
        <v>2</v>
      </c>
      <c r="P1342" s="1055">
        <v>3</v>
      </c>
      <c r="Q1342" s="1055">
        <v>9</v>
      </c>
      <c r="R1342" s="1056">
        <v>2</v>
      </c>
    </row>
    <row r="1343" spans="1:18" s="1040" customFormat="1" ht="37.5" customHeight="1" x14ac:dyDescent="0.25">
      <c r="A1343" s="2459"/>
      <c r="B1343" s="2460"/>
      <c r="C1343" s="2462"/>
      <c r="D1343" s="1054" t="s">
        <v>1051</v>
      </c>
      <c r="E1343" s="1054">
        <v>2</v>
      </c>
      <c r="F1343" s="1049">
        <v>200</v>
      </c>
      <c r="G1343" s="1049">
        <f t="shared" si="56"/>
        <v>400</v>
      </c>
      <c r="H1343" s="1049"/>
      <c r="I1343" s="1049">
        <f>G1343/2</f>
        <v>200</v>
      </c>
      <c r="J1343" s="1049"/>
      <c r="K1343" s="1049">
        <f>G1343/2</f>
        <v>200</v>
      </c>
      <c r="L1343" s="2464"/>
      <c r="M1343" s="1054">
        <v>1</v>
      </c>
      <c r="N1343" s="1054">
        <v>1</v>
      </c>
      <c r="O1343" s="1054">
        <v>2</v>
      </c>
      <c r="P1343" s="1054">
        <v>3</v>
      </c>
      <c r="Q1343" s="1054">
        <v>3</v>
      </c>
      <c r="R1343" s="1056">
        <v>4</v>
      </c>
    </row>
    <row r="1344" spans="1:18" s="1040" customFormat="1" ht="39.75" customHeight="1" x14ac:dyDescent="0.25">
      <c r="A1344" s="2466" t="s">
        <v>1058</v>
      </c>
      <c r="B1344" s="2467"/>
      <c r="C1344" s="2468">
        <f>SUM(G1344:G1345)</f>
        <v>2800</v>
      </c>
      <c r="D1344" s="1054" t="s">
        <v>1050</v>
      </c>
      <c r="E1344" s="1054">
        <v>4</v>
      </c>
      <c r="F1344" s="1049">
        <v>300</v>
      </c>
      <c r="G1344" s="1049">
        <f>+E1344*F1344</f>
        <v>1200</v>
      </c>
      <c r="H1344" s="1049">
        <f>G1344/4</f>
        <v>300</v>
      </c>
      <c r="I1344" s="1049">
        <f>G1344/4</f>
        <v>300</v>
      </c>
      <c r="J1344" s="1049">
        <f>G1344/4</f>
        <v>300</v>
      </c>
      <c r="K1344" s="1049">
        <f>G1344/4</f>
        <v>300</v>
      </c>
      <c r="L1344" s="2465"/>
      <c r="M1344" s="1054">
        <v>1</v>
      </c>
      <c r="N1344" s="1055">
        <v>1</v>
      </c>
      <c r="O1344" s="1055">
        <v>2</v>
      </c>
      <c r="P1344" s="1055">
        <v>3</v>
      </c>
      <c r="Q1344" s="1055">
        <v>9</v>
      </c>
      <c r="R1344" s="1056">
        <v>2</v>
      </c>
    </row>
    <row r="1345" spans="1:18" s="1040" customFormat="1" ht="39.75" customHeight="1" x14ac:dyDescent="0.25">
      <c r="A1345" s="2459"/>
      <c r="B1345" s="2460"/>
      <c r="C1345" s="2462"/>
      <c r="D1345" s="1054" t="s">
        <v>1051</v>
      </c>
      <c r="E1345" s="1054">
        <v>8</v>
      </c>
      <c r="F1345" s="1049">
        <v>200</v>
      </c>
      <c r="G1345" s="1049">
        <f t="shared" si="56"/>
        <v>1600</v>
      </c>
      <c r="H1345" s="1049">
        <f>G1345/4</f>
        <v>400</v>
      </c>
      <c r="I1345" s="1049">
        <f>G1345/4</f>
        <v>400</v>
      </c>
      <c r="J1345" s="1049">
        <f>G1345/4</f>
        <v>400</v>
      </c>
      <c r="K1345" s="1049">
        <f>G1345/4</f>
        <v>400</v>
      </c>
      <c r="L1345" s="2469" t="s">
        <v>48</v>
      </c>
      <c r="M1345" s="1054">
        <v>1</v>
      </c>
      <c r="N1345" s="1054">
        <v>1</v>
      </c>
      <c r="O1345" s="1054">
        <v>2</v>
      </c>
      <c r="P1345" s="1054">
        <v>3</v>
      </c>
      <c r="Q1345" s="1054">
        <v>3</v>
      </c>
      <c r="R1345" s="1056">
        <v>4</v>
      </c>
    </row>
    <row r="1346" spans="1:18" s="1040" customFormat="1" ht="55.5" customHeight="1" x14ac:dyDescent="0.25">
      <c r="A1346" s="2470" t="s">
        <v>1059</v>
      </c>
      <c r="B1346" s="2471"/>
      <c r="C1346" s="1068">
        <f>SUM(G1346)</f>
        <v>18000</v>
      </c>
      <c r="D1346" s="1069" t="s">
        <v>1060</v>
      </c>
      <c r="E1346" s="1069">
        <v>3</v>
      </c>
      <c r="F1346" s="1058">
        <v>6000</v>
      </c>
      <c r="G1346" s="1049">
        <f t="shared" si="56"/>
        <v>18000</v>
      </c>
      <c r="H1346" s="1049"/>
      <c r="I1346" s="1049"/>
      <c r="J1346" s="1049"/>
      <c r="K1346" s="1049">
        <f>G1346</f>
        <v>18000</v>
      </c>
      <c r="L1346" s="2465"/>
      <c r="M1346" s="1054">
        <v>1</v>
      </c>
      <c r="N1346" s="1054">
        <v>1</v>
      </c>
      <c r="O1346" s="1054">
        <v>2</v>
      </c>
      <c r="P1346" s="1054">
        <v>3</v>
      </c>
      <c r="Q1346" s="1054">
        <v>3</v>
      </c>
      <c r="R1346" s="1056">
        <v>4</v>
      </c>
    </row>
    <row r="1347" spans="1:18" s="1040" customFormat="1" ht="64.5" customHeight="1" x14ac:dyDescent="0.25">
      <c r="A1347" s="2470" t="s">
        <v>1061</v>
      </c>
      <c r="B1347" s="2471"/>
      <c r="C1347" s="1068">
        <f>SUM(G1347)</f>
        <v>0</v>
      </c>
      <c r="D1347" s="1069" t="s">
        <v>1062</v>
      </c>
      <c r="E1347" s="1069"/>
      <c r="F1347" s="1058"/>
      <c r="G1347" s="1049"/>
      <c r="H1347" s="1049"/>
      <c r="I1347" s="1049"/>
      <c r="J1347" s="1049"/>
      <c r="K1347" s="1049"/>
      <c r="L1347" s="1054"/>
      <c r="M1347" s="1054"/>
      <c r="N1347" s="1054"/>
      <c r="O1347" s="1054"/>
      <c r="P1347" s="1054"/>
      <c r="Q1347" s="1054"/>
      <c r="R1347" s="1070"/>
    </row>
    <row r="1348" spans="1:18" s="1040" customFormat="1" ht="78" customHeight="1" x14ac:dyDescent="0.25">
      <c r="A1348" s="2472" t="s">
        <v>1063</v>
      </c>
      <c r="B1348" s="2473"/>
      <c r="C1348" s="1071">
        <f>SUM(G1348)</f>
        <v>0</v>
      </c>
      <c r="D1348" s="1072" t="s">
        <v>1062</v>
      </c>
      <c r="E1348" s="1072"/>
      <c r="F1348" s="1073"/>
      <c r="G1348" s="1073"/>
      <c r="H1348" s="1073"/>
      <c r="I1348" s="1073"/>
      <c r="J1348" s="1073"/>
      <c r="K1348" s="1073"/>
      <c r="L1348" s="1072"/>
      <c r="M1348" s="1072"/>
      <c r="N1348" s="1072"/>
      <c r="O1348" s="1072"/>
      <c r="P1348" s="1072"/>
      <c r="Q1348" s="1072"/>
      <c r="R1348" s="1074"/>
    </row>
    <row r="1349" spans="1:18" s="1040" customFormat="1" ht="15.75" x14ac:dyDescent="0.25">
      <c r="A1349" s="1075"/>
      <c r="B1349" s="1075"/>
      <c r="C1349" s="1076"/>
      <c r="D1349" s="1077"/>
      <c r="E1349" s="1077"/>
      <c r="F1349" s="1078"/>
      <c r="G1349" s="1078"/>
      <c r="H1349" s="1078"/>
      <c r="I1349" s="1078"/>
      <c r="J1349" s="1078"/>
      <c r="K1349" s="1078"/>
      <c r="L1349" s="1077"/>
      <c r="M1349" s="1077"/>
      <c r="N1349" s="1077"/>
      <c r="O1349" s="1077"/>
      <c r="P1349" s="1077"/>
      <c r="Q1349" s="1077"/>
      <c r="R1349" s="1077"/>
    </row>
    <row r="1350" spans="1:18" s="1040" customFormat="1" ht="34.5" customHeight="1" thickBot="1" x14ac:dyDescent="0.3">
      <c r="A1350" s="1617" t="s">
        <v>183</v>
      </c>
      <c r="B1350" s="1617"/>
      <c r="C1350" s="1617"/>
      <c r="D1350" s="1617"/>
      <c r="E1350" s="1617"/>
      <c r="F1350" s="1617"/>
      <c r="G1350" s="1617"/>
      <c r="H1350" s="1617"/>
      <c r="I1350" s="1617"/>
      <c r="J1350" s="1617"/>
      <c r="K1350" s="1617"/>
      <c r="L1350" s="1617"/>
      <c r="M1350" s="1617"/>
      <c r="N1350" s="1617"/>
      <c r="O1350" s="1617"/>
      <c r="P1350" s="1617"/>
      <c r="Q1350" s="1617"/>
      <c r="R1350" s="1617"/>
    </row>
    <row r="1351" spans="1:18" s="1040" customFormat="1" ht="61.5" customHeight="1" thickTop="1" x14ac:dyDescent="0.25">
      <c r="A1351" s="2498" t="s">
        <v>184</v>
      </c>
      <c r="B1351" s="2500" t="s">
        <v>185</v>
      </c>
      <c r="C1351" s="2501"/>
      <c r="D1351" s="2504" t="s">
        <v>186</v>
      </c>
      <c r="E1351" s="2504" t="s">
        <v>187</v>
      </c>
      <c r="F1351" s="2504" t="s">
        <v>188</v>
      </c>
      <c r="G1351" s="2504" t="s">
        <v>189</v>
      </c>
      <c r="H1351" s="2506" t="s">
        <v>190</v>
      </c>
      <c r="I1351" s="2507"/>
      <c r="J1351" s="2507"/>
      <c r="K1351" s="2508"/>
      <c r="L1351" s="2509" t="s">
        <v>17</v>
      </c>
      <c r="M1351" s="2500" t="s">
        <v>18</v>
      </c>
      <c r="N1351" s="2511"/>
      <c r="O1351" s="2511"/>
      <c r="P1351" s="2511"/>
      <c r="Q1351" s="2511"/>
      <c r="R1351" s="2512"/>
    </row>
    <row r="1352" spans="1:18" s="1040" customFormat="1" ht="20.25" customHeight="1" thickBot="1" x14ac:dyDescent="0.3">
      <c r="A1352" s="2499"/>
      <c r="B1352" s="2502"/>
      <c r="C1352" s="2503"/>
      <c r="D1352" s="2505"/>
      <c r="E1352" s="2505"/>
      <c r="F1352" s="2505"/>
      <c r="G1352" s="2505"/>
      <c r="H1352" s="337" t="s">
        <v>19</v>
      </c>
      <c r="I1352" s="337" t="s">
        <v>20</v>
      </c>
      <c r="J1352" s="337" t="s">
        <v>21</v>
      </c>
      <c r="K1352" s="337" t="s">
        <v>22</v>
      </c>
      <c r="L1352" s="2510"/>
      <c r="M1352" s="2513"/>
      <c r="N1352" s="2514"/>
      <c r="O1352" s="2514"/>
      <c r="P1352" s="2514"/>
      <c r="Q1352" s="2514"/>
      <c r="R1352" s="2515"/>
    </row>
    <row r="1353" spans="1:18" s="1040" customFormat="1" ht="62.25" customHeight="1" thickTop="1" thickBot="1" x14ac:dyDescent="0.3">
      <c r="A1353" s="1079" t="s">
        <v>1064</v>
      </c>
      <c r="B1353" s="2483" t="s">
        <v>1065</v>
      </c>
      <c r="C1353" s="2484"/>
      <c r="D1353" s="340" t="s">
        <v>1066</v>
      </c>
      <c r="E1353" s="340"/>
      <c r="F1353" s="340"/>
      <c r="G1353" s="340"/>
      <c r="H1353" s="340"/>
      <c r="I1353" s="340"/>
      <c r="J1353" s="340"/>
      <c r="K1353" s="340"/>
      <c r="L1353" s="1080"/>
      <c r="M1353" s="2485"/>
      <c r="N1353" s="2486"/>
      <c r="O1353" s="2486"/>
      <c r="P1353" s="2486"/>
      <c r="Q1353" s="2486"/>
      <c r="R1353" s="2487"/>
    </row>
    <row r="1354" spans="1:18" s="1040" customFormat="1" ht="22.5" customHeight="1" thickTop="1" x14ac:dyDescent="0.25">
      <c r="A1354" s="346" t="s">
        <v>194</v>
      </c>
      <c r="B1354" s="347"/>
      <c r="C1354" s="347"/>
      <c r="D1354" s="347"/>
      <c r="E1354" s="347"/>
      <c r="F1354" s="347"/>
      <c r="G1354" s="347"/>
      <c r="H1354" s="347"/>
      <c r="I1354" s="347"/>
      <c r="J1354" s="347"/>
      <c r="K1354" s="347"/>
      <c r="L1354" s="347"/>
      <c r="M1354" s="347"/>
      <c r="N1354" s="347"/>
      <c r="O1354" s="347"/>
      <c r="P1354" s="347"/>
      <c r="Q1354" s="347"/>
      <c r="R1354" s="348"/>
    </row>
    <row r="1355" spans="1:18" s="1040" customFormat="1" ht="58.5" customHeight="1" x14ac:dyDescent="0.25">
      <c r="A1355" s="2488" t="s">
        <v>195</v>
      </c>
      <c r="B1355" s="2489"/>
      <c r="C1355" s="2492" t="s">
        <v>196</v>
      </c>
      <c r="D1355" s="2440" t="s">
        <v>31</v>
      </c>
      <c r="E1355" s="2441"/>
      <c r="F1355" s="2441"/>
      <c r="G1355" s="2442"/>
      <c r="H1355" s="2440" t="s">
        <v>197</v>
      </c>
      <c r="I1355" s="2441"/>
      <c r="J1355" s="2441"/>
      <c r="K1355" s="2442"/>
      <c r="L1355" s="2494" t="s">
        <v>198</v>
      </c>
      <c r="M1355" s="2440" t="s">
        <v>199</v>
      </c>
      <c r="N1355" s="2441"/>
      <c r="O1355" s="2441"/>
      <c r="P1355" s="2441"/>
      <c r="Q1355" s="2441"/>
      <c r="R1355" s="2496"/>
    </row>
    <row r="1356" spans="1:18" s="1040" customFormat="1" ht="42" customHeight="1" x14ac:dyDescent="0.25">
      <c r="A1356" s="2490"/>
      <c r="B1356" s="2491"/>
      <c r="C1356" s="2493"/>
      <c r="D1356" s="1081" t="s">
        <v>200</v>
      </c>
      <c r="E1356" s="1081" t="s">
        <v>36</v>
      </c>
      <c r="F1356" s="1081" t="s">
        <v>201</v>
      </c>
      <c r="G1356" s="1081" t="s">
        <v>38</v>
      </c>
      <c r="H1356" s="1081" t="s">
        <v>19</v>
      </c>
      <c r="I1356" s="1081" t="s">
        <v>20</v>
      </c>
      <c r="J1356" s="1081" t="s">
        <v>21</v>
      </c>
      <c r="K1356" s="1081" t="s">
        <v>22</v>
      </c>
      <c r="L1356" s="2495"/>
      <c r="M1356" s="1082" t="s">
        <v>40</v>
      </c>
      <c r="N1356" s="1082" t="s">
        <v>41</v>
      </c>
      <c r="O1356" s="1082" t="s">
        <v>42</v>
      </c>
      <c r="P1356" s="1082" t="s">
        <v>43</v>
      </c>
      <c r="Q1356" s="1082" t="s">
        <v>44</v>
      </c>
      <c r="R1356" s="1083" t="s">
        <v>45</v>
      </c>
    </row>
    <row r="1357" spans="1:18" s="1040" customFormat="1" ht="62.25" customHeight="1" x14ac:dyDescent="0.25">
      <c r="A1357" s="2497" t="s">
        <v>1067</v>
      </c>
      <c r="B1357" s="2497"/>
      <c r="C1357" s="1084">
        <v>150000</v>
      </c>
      <c r="D1357" s="1063" t="s">
        <v>1068</v>
      </c>
      <c r="E1357" s="1063">
        <v>1</v>
      </c>
      <c r="F1357" s="1084">
        <v>150000</v>
      </c>
      <c r="G1357" s="1084">
        <v>150000</v>
      </c>
      <c r="H1357" s="1064"/>
      <c r="I1357" s="1084">
        <v>150000</v>
      </c>
      <c r="J1357" s="1064"/>
      <c r="K1357" s="1064"/>
      <c r="L1357" s="1063" t="s">
        <v>48</v>
      </c>
      <c r="M1357" s="1063">
        <v>1</v>
      </c>
      <c r="N1357" s="1063">
        <v>2</v>
      </c>
      <c r="O1357" s="1063">
        <v>4</v>
      </c>
      <c r="P1357" s="1063">
        <v>1</v>
      </c>
      <c r="Q1357" s="1063">
        <v>4</v>
      </c>
      <c r="R1357" s="1085" t="s">
        <v>1055</v>
      </c>
    </row>
    <row r="1358" spans="1:18" s="1040" customFormat="1" ht="15" customHeight="1" x14ac:dyDescent="0.25">
      <c r="C1358" s="1086"/>
      <c r="D1358" s="1086"/>
      <c r="G1358" s="1087"/>
    </row>
    <row r="1359" spans="1:18" s="1040" customFormat="1" ht="15" customHeight="1" x14ac:dyDescent="0.25">
      <c r="C1359" s="1086"/>
      <c r="D1359" s="1086"/>
      <c r="G1359" s="1087"/>
    </row>
    <row r="1360" spans="1:18" s="333" customFormat="1" ht="15.75" x14ac:dyDescent="0.25">
      <c r="A1360" s="332" t="s">
        <v>0</v>
      </c>
      <c r="B1360" s="334" t="s">
        <v>1</v>
      </c>
      <c r="C1360" s="334"/>
      <c r="D1360" s="1088"/>
      <c r="E1360" s="1089"/>
      <c r="G1360" s="664"/>
      <c r="H1360" s="664"/>
      <c r="I1360" s="664"/>
      <c r="J1360" s="664"/>
      <c r="L1360" s="664"/>
    </row>
    <row r="1361" spans="1:18" s="333" customFormat="1" ht="15.75" x14ac:dyDescent="0.25">
      <c r="A1361" s="332" t="s">
        <v>2</v>
      </c>
      <c r="B1361" s="334" t="s">
        <v>1069</v>
      </c>
      <c r="C1361" s="334"/>
      <c r="D1361" s="1088"/>
      <c r="E1361" s="1089"/>
      <c r="G1361" s="664"/>
      <c r="H1361" s="664"/>
      <c r="I1361" s="664"/>
      <c r="J1361" s="664"/>
      <c r="L1361" s="664"/>
    </row>
    <row r="1362" spans="1:18" s="333" customFormat="1" ht="15.75" x14ac:dyDescent="0.25">
      <c r="A1362" s="332" t="s">
        <v>2</v>
      </c>
      <c r="B1362" s="1090" t="s">
        <v>1070</v>
      </c>
      <c r="C1362" s="1091"/>
      <c r="D1362" s="1088"/>
      <c r="E1362" s="1089"/>
      <c r="G1362" s="664"/>
      <c r="H1362" s="664"/>
      <c r="I1362" s="664"/>
      <c r="J1362" s="664"/>
      <c r="L1362" s="664"/>
    </row>
    <row r="1363" spans="1:18" s="333" customFormat="1" ht="15.75" x14ac:dyDescent="0.25">
      <c r="A1363" s="332" t="s">
        <v>3</v>
      </c>
      <c r="B1363" s="332" t="s">
        <v>75</v>
      </c>
      <c r="C1363" s="332"/>
      <c r="D1363" s="332"/>
      <c r="E1363" s="1089"/>
      <c r="G1363" s="664"/>
      <c r="H1363" s="664"/>
      <c r="I1363" s="664"/>
      <c r="J1363" s="664"/>
      <c r="L1363" s="664"/>
    </row>
    <row r="1364" spans="1:18" s="333" customFormat="1" ht="15.75" x14ac:dyDescent="0.25">
      <c r="A1364" s="332" t="s">
        <v>4</v>
      </c>
      <c r="B1364" s="332" t="s">
        <v>1071</v>
      </c>
      <c r="C1364" s="332"/>
      <c r="D1364" s="332"/>
      <c r="E1364" s="1089"/>
      <c r="G1364" s="664"/>
      <c r="H1364" s="664"/>
      <c r="I1364" s="664"/>
      <c r="J1364" s="664"/>
      <c r="L1364" s="664"/>
    </row>
    <row r="1365" spans="1:18" s="333" customFormat="1" ht="15.75" customHeight="1" x14ac:dyDescent="0.25">
      <c r="A1365" s="332" t="s">
        <v>5</v>
      </c>
      <c r="B1365" s="332" t="s">
        <v>1072</v>
      </c>
      <c r="C1365" s="412"/>
      <c r="D1365" s="412"/>
      <c r="E1365" s="1089"/>
      <c r="G1365" s="664"/>
      <c r="H1365"/>
      <c r="I1365" s="664"/>
      <c r="J1365" s="664"/>
      <c r="L1365" s="664"/>
    </row>
    <row r="1366" spans="1:18" s="333" customFormat="1" ht="15.75" customHeight="1" x14ac:dyDescent="0.25">
      <c r="A1366" s="332" t="s">
        <v>6</v>
      </c>
      <c r="B1366" s="332" t="s">
        <v>1073</v>
      </c>
      <c r="C1366" s="412"/>
      <c r="D1366" s="412"/>
      <c r="E1366" s="1089"/>
      <c r="G1366" s="664"/>
      <c r="H1366" s="664"/>
      <c r="I1366" s="664"/>
      <c r="J1366" s="664"/>
      <c r="L1366" s="664"/>
    </row>
    <row r="1367" spans="1:18" s="333" customFormat="1" ht="15.75" x14ac:dyDescent="0.25">
      <c r="A1367" s="332"/>
      <c r="B1367" s="332"/>
      <c r="C1367" s="412"/>
      <c r="D1367" s="1092"/>
      <c r="E1367" s="1089"/>
      <c r="G1367" s="664"/>
      <c r="H1367" s="664"/>
      <c r="I1367" s="664"/>
      <c r="J1367" s="664"/>
      <c r="L1367" s="664"/>
    </row>
    <row r="1368" spans="1:18" s="1094" customFormat="1" ht="15.75" x14ac:dyDescent="0.25">
      <c r="A1368" s="334"/>
      <c r="B1368" s="334"/>
      <c r="C1368" s="334"/>
      <c r="D1368" s="1093"/>
      <c r="E1368" s="1093"/>
      <c r="G1368" s="664"/>
      <c r="H1368" s="664"/>
      <c r="I1368" s="664"/>
      <c r="J1368" s="664"/>
      <c r="K1368" s="334" t="s">
        <v>8</v>
      </c>
    </row>
    <row r="1369" spans="1:18" s="1094" customFormat="1" ht="15.75" x14ac:dyDescent="0.25">
      <c r="A1369" s="334"/>
      <c r="B1369" s="334"/>
      <c r="C1369" s="334"/>
      <c r="D1369" s="1093"/>
      <c r="E1369" s="1093"/>
      <c r="G1369" s="664"/>
      <c r="H1369" s="664"/>
      <c r="I1369" s="664"/>
      <c r="J1369" s="664"/>
    </row>
    <row r="1370" spans="1:18" s="1094" customFormat="1" ht="15.75" x14ac:dyDescent="0.25">
      <c r="A1370" s="2532" t="s">
        <v>1074</v>
      </c>
      <c r="B1370" s="2532"/>
      <c r="C1370" s="2532"/>
      <c r="D1370" s="2532"/>
      <c r="E1370" s="2532"/>
      <c r="F1370" s="2532"/>
      <c r="G1370" s="2532"/>
      <c r="H1370" s="2532"/>
      <c r="I1370" s="2532"/>
      <c r="J1370" s="2532"/>
      <c r="K1370" s="2532"/>
      <c r="L1370" s="2532"/>
      <c r="M1370" s="2532"/>
      <c r="N1370" s="2532"/>
      <c r="O1370" s="2532"/>
      <c r="P1370" s="2532"/>
      <c r="Q1370" s="2532"/>
    </row>
    <row r="1371" spans="1:18" s="664" customFormat="1" ht="15.75" x14ac:dyDescent="0.25">
      <c r="A1371" s="2273" t="s">
        <v>10</v>
      </c>
      <c r="B1371" s="2273" t="s">
        <v>11</v>
      </c>
      <c r="C1371" s="2273" t="s">
        <v>12</v>
      </c>
      <c r="D1371" s="2533" t="s">
        <v>13</v>
      </c>
      <c r="E1371" s="2535" t="s">
        <v>14</v>
      </c>
      <c r="F1371" s="2273" t="s">
        <v>15</v>
      </c>
      <c r="G1371" s="2537" t="s">
        <v>16</v>
      </c>
      <c r="H1371" s="2538"/>
      <c r="I1371" s="2538"/>
      <c r="J1371" s="2538"/>
      <c r="K1371" s="2284" t="s">
        <v>17</v>
      </c>
      <c r="L1371" s="2284"/>
      <c r="M1371" s="2539" t="s">
        <v>18</v>
      </c>
      <c r="N1371" s="2540"/>
      <c r="O1371" s="2540"/>
      <c r="P1371" s="2540"/>
      <c r="Q1371" s="2540"/>
      <c r="R1371" s="2541"/>
    </row>
    <row r="1372" spans="1:18" s="664" customFormat="1" ht="15.75" x14ac:dyDescent="0.25">
      <c r="A1372" s="2524"/>
      <c r="B1372" s="2524"/>
      <c r="C1372" s="2524"/>
      <c r="D1372" s="2534"/>
      <c r="E1372" s="2536"/>
      <c r="F1372" s="2524"/>
      <c r="G1372" s="1095" t="s">
        <v>19</v>
      </c>
      <c r="H1372" s="1095" t="s">
        <v>20</v>
      </c>
      <c r="I1372" s="1095" t="s">
        <v>21</v>
      </c>
      <c r="J1372" s="1095" t="s">
        <v>22</v>
      </c>
      <c r="K1372" s="2284"/>
      <c r="L1372" s="2284"/>
      <c r="M1372" s="2542"/>
      <c r="N1372" s="2543"/>
      <c r="O1372" s="2543"/>
      <c r="P1372" s="2543"/>
      <c r="Q1372" s="2543"/>
      <c r="R1372" s="2544"/>
    </row>
    <row r="1373" spans="1:18" s="664" customFormat="1" ht="85.5" customHeight="1" x14ac:dyDescent="0.25">
      <c r="A1373" s="1096" t="s">
        <v>1075</v>
      </c>
      <c r="B1373" s="1097" t="s">
        <v>1076</v>
      </c>
      <c r="C1373" s="373" t="s">
        <v>1077</v>
      </c>
      <c r="D1373" s="373" t="s">
        <v>1078</v>
      </c>
      <c r="E1373" s="373">
        <v>1</v>
      </c>
      <c r="F1373" s="373">
        <v>5</v>
      </c>
      <c r="G1373" s="657" t="s">
        <v>124</v>
      </c>
      <c r="H1373" s="657" t="s">
        <v>124</v>
      </c>
      <c r="I1373" s="657" t="s">
        <v>124</v>
      </c>
      <c r="J1373" s="373" t="s">
        <v>124</v>
      </c>
      <c r="K1373" s="2518">
        <f>SUM(B1377:B1393)</f>
        <v>6375500</v>
      </c>
      <c r="L1373" s="2518"/>
      <c r="M1373" s="2519"/>
      <c r="N1373" s="2520"/>
      <c r="O1373" s="2520"/>
      <c r="P1373" s="2520"/>
      <c r="Q1373" s="2520"/>
      <c r="R1373" s="2521"/>
    </row>
    <row r="1374" spans="1:18" s="1099" customFormat="1" ht="15.75" x14ac:dyDescent="0.25">
      <c r="A1374" s="2522" t="s">
        <v>1079</v>
      </c>
      <c r="B1374" s="2522"/>
      <c r="C1374" s="2522"/>
      <c r="D1374" s="2522"/>
      <c r="E1374" s="2522"/>
      <c r="F1374" s="2522"/>
      <c r="G1374" s="2522"/>
      <c r="H1374" s="2522"/>
      <c r="I1374" s="2522"/>
      <c r="J1374" s="2522"/>
      <c r="K1374" s="2522"/>
      <c r="L1374" s="2522"/>
      <c r="M1374" s="2522"/>
      <c r="N1374" s="2522"/>
      <c r="O1374" s="2522"/>
      <c r="P1374" s="2522"/>
      <c r="Q1374" s="2523"/>
      <c r="R1374" s="1098"/>
    </row>
    <row r="1375" spans="1:18" s="664" customFormat="1" ht="15.75" x14ac:dyDescent="0.25">
      <c r="A1375" s="2273" t="s">
        <v>29</v>
      </c>
      <c r="B1375" s="2525" t="s">
        <v>30</v>
      </c>
      <c r="C1375" s="2527" t="s">
        <v>31</v>
      </c>
      <c r="D1375" s="2528"/>
      <c r="E1375" s="2528"/>
      <c r="F1375" s="2528"/>
      <c r="G1375" s="2527" t="s">
        <v>32</v>
      </c>
      <c r="H1375" s="2527"/>
      <c r="I1375" s="2527"/>
      <c r="J1375" s="2527"/>
      <c r="K1375" s="2284" t="s">
        <v>33</v>
      </c>
      <c r="L1375" s="2529" t="s">
        <v>34</v>
      </c>
      <c r="M1375" s="2530"/>
      <c r="N1375" s="2530"/>
      <c r="O1375" s="2530"/>
      <c r="P1375" s="2530"/>
      <c r="Q1375" s="2530"/>
      <c r="R1375" s="2531"/>
    </row>
    <row r="1376" spans="1:18" s="664" customFormat="1" ht="45" x14ac:dyDescent="0.25">
      <c r="A1376" s="2524"/>
      <c r="B1376" s="2526"/>
      <c r="C1376" s="1095" t="s">
        <v>35</v>
      </c>
      <c r="D1376" s="1095" t="s">
        <v>36</v>
      </c>
      <c r="E1376" s="1095" t="s">
        <v>37</v>
      </c>
      <c r="F1376" s="1095" t="s">
        <v>38</v>
      </c>
      <c r="G1376" s="1095" t="s">
        <v>19</v>
      </c>
      <c r="H1376" s="1095" t="s">
        <v>20</v>
      </c>
      <c r="I1376" s="1095" t="s">
        <v>39</v>
      </c>
      <c r="J1376" s="1095" t="s">
        <v>22</v>
      </c>
      <c r="K1376" s="2526"/>
      <c r="L1376" s="1100" t="s">
        <v>40</v>
      </c>
      <c r="M1376" s="1101" t="s">
        <v>40</v>
      </c>
      <c r="N1376" s="1101" t="s">
        <v>41</v>
      </c>
      <c r="O1376" s="1101" t="s">
        <v>42</v>
      </c>
      <c r="P1376" s="1101" t="s">
        <v>43</v>
      </c>
      <c r="Q1376" s="1102" t="s">
        <v>44</v>
      </c>
      <c r="R1376" s="1100" t="s">
        <v>45</v>
      </c>
    </row>
    <row r="1377" spans="1:18" s="333" customFormat="1" ht="15.75" x14ac:dyDescent="0.25">
      <c r="A1377" s="2546" t="s">
        <v>1080</v>
      </c>
      <c r="B1377" s="2549">
        <f>SUM(F1377:F1379)</f>
        <v>2625000</v>
      </c>
      <c r="C1377" s="1103" t="s">
        <v>1081</v>
      </c>
      <c r="D1377" s="1104">
        <v>1000</v>
      </c>
      <c r="E1377" s="1104">
        <v>1500</v>
      </c>
      <c r="F1377" s="1105">
        <f>D1377*E1377</f>
        <v>1500000</v>
      </c>
      <c r="G1377" s="2288" t="s">
        <v>124</v>
      </c>
      <c r="H1377" s="2288"/>
      <c r="I1377" s="2288"/>
      <c r="J1377" s="2288"/>
      <c r="K1377" s="2323" t="s">
        <v>715</v>
      </c>
      <c r="L1377" s="123"/>
      <c r="M1377" s="428" t="s">
        <v>335</v>
      </c>
      <c r="N1377" s="123">
        <v>1</v>
      </c>
      <c r="O1377" s="123">
        <v>2</v>
      </c>
      <c r="P1377" s="123">
        <v>3</v>
      </c>
      <c r="Q1377" s="123">
        <v>3</v>
      </c>
      <c r="R1377" s="136">
        <v>4</v>
      </c>
    </row>
    <row r="1378" spans="1:18" s="333" customFormat="1" ht="22.5" customHeight="1" x14ac:dyDescent="0.25">
      <c r="A1378" s="2546"/>
      <c r="B1378" s="2549"/>
      <c r="C1378" s="1106" t="s">
        <v>1082</v>
      </c>
      <c r="D1378" s="1104">
        <v>3000</v>
      </c>
      <c r="E1378" s="1106">
        <v>350</v>
      </c>
      <c r="F1378" s="1105">
        <f>+E1378*D1378</f>
        <v>1050000</v>
      </c>
      <c r="G1378" s="2288"/>
      <c r="H1378" s="2288"/>
      <c r="I1378" s="2288"/>
      <c r="J1378" s="2288"/>
      <c r="K1378" s="2338"/>
      <c r="L1378" s="173"/>
      <c r="M1378" s="428" t="s">
        <v>335</v>
      </c>
      <c r="N1378" s="173">
        <v>2</v>
      </c>
      <c r="O1378" s="173">
        <v>6</v>
      </c>
      <c r="P1378" s="173">
        <v>8</v>
      </c>
      <c r="Q1378" s="173">
        <v>6</v>
      </c>
      <c r="R1378" s="136">
        <v>2</v>
      </c>
    </row>
    <row r="1379" spans="1:18" s="333" customFormat="1" ht="22.5" customHeight="1" x14ac:dyDescent="0.25">
      <c r="A1379" s="2546"/>
      <c r="B1379" s="2549"/>
      <c r="C1379" s="1106" t="s">
        <v>1083</v>
      </c>
      <c r="D1379" s="1104">
        <v>1</v>
      </c>
      <c r="E1379" s="1107">
        <v>75000</v>
      </c>
      <c r="F1379" s="1108">
        <f t="shared" ref="F1379:F1393" si="58">D1379*E1379</f>
        <v>75000</v>
      </c>
      <c r="G1379" s="2288"/>
      <c r="H1379" s="2288"/>
      <c r="I1379" s="2288"/>
      <c r="J1379" s="2288"/>
      <c r="K1379" s="2338"/>
      <c r="L1379" s="123"/>
      <c r="M1379" s="428" t="s">
        <v>335</v>
      </c>
      <c r="N1379" s="123">
        <v>1</v>
      </c>
      <c r="O1379" s="123">
        <v>2</v>
      </c>
      <c r="P1379" s="123">
        <v>3</v>
      </c>
      <c r="Q1379" s="123">
        <v>3</v>
      </c>
      <c r="R1379" s="136">
        <v>4</v>
      </c>
    </row>
    <row r="1380" spans="1:18" s="333" customFormat="1" ht="33" customHeight="1" x14ac:dyDescent="0.25">
      <c r="A1380" s="1446" t="s">
        <v>1084</v>
      </c>
      <c r="B1380" s="2549">
        <v>480000</v>
      </c>
      <c r="C1380" s="1106" t="s">
        <v>749</v>
      </c>
      <c r="D1380" s="1104">
        <v>300</v>
      </c>
      <c r="E1380" s="1107">
        <v>650</v>
      </c>
      <c r="F1380" s="1105">
        <f t="shared" si="58"/>
        <v>195000</v>
      </c>
      <c r="G1380" s="2288" t="s">
        <v>124</v>
      </c>
      <c r="H1380" s="2288"/>
      <c r="I1380" s="2288"/>
      <c r="J1380" s="2288"/>
      <c r="K1380" s="2338"/>
      <c r="L1380" s="123"/>
      <c r="M1380" s="428" t="s">
        <v>335</v>
      </c>
      <c r="N1380" s="389" t="s">
        <v>1055</v>
      </c>
      <c r="O1380" s="389">
        <v>3</v>
      </c>
      <c r="P1380" s="389">
        <v>1</v>
      </c>
      <c r="Q1380" s="389">
        <v>1</v>
      </c>
      <c r="R1380" s="390">
        <v>1</v>
      </c>
    </row>
    <row r="1381" spans="1:18" s="333" customFormat="1" ht="33" customHeight="1" x14ac:dyDescent="0.25">
      <c r="A1381" s="1446"/>
      <c r="B1381" s="2549"/>
      <c r="C1381" s="1106" t="s">
        <v>1085</v>
      </c>
      <c r="D1381" s="1104">
        <v>300</v>
      </c>
      <c r="E1381" s="1107">
        <v>950</v>
      </c>
      <c r="F1381" s="1105">
        <f t="shared" si="58"/>
        <v>285000</v>
      </c>
      <c r="G1381" s="2288"/>
      <c r="H1381" s="2288"/>
      <c r="I1381" s="2288"/>
      <c r="J1381" s="2288"/>
      <c r="K1381" s="2338"/>
      <c r="L1381" s="123"/>
      <c r="M1381" s="428" t="s">
        <v>335</v>
      </c>
      <c r="N1381" s="389" t="s">
        <v>1055</v>
      </c>
      <c r="O1381" s="389">
        <v>3</v>
      </c>
      <c r="P1381" s="389">
        <v>1</v>
      </c>
      <c r="Q1381" s="389">
        <v>1</v>
      </c>
      <c r="R1381" s="390">
        <v>1</v>
      </c>
    </row>
    <row r="1382" spans="1:18" s="1094" customFormat="1" ht="22.5" customHeight="1" x14ac:dyDescent="0.25">
      <c r="A1382" s="2545" t="s">
        <v>1086</v>
      </c>
      <c r="B1382" s="2549">
        <f>(F1382+F1383)*7</f>
        <v>672000</v>
      </c>
      <c r="C1382" s="1106" t="s">
        <v>749</v>
      </c>
      <c r="D1382" s="1104">
        <v>60</v>
      </c>
      <c r="E1382" s="1107">
        <v>650</v>
      </c>
      <c r="F1382" s="1105">
        <f t="shared" si="58"/>
        <v>39000</v>
      </c>
      <c r="G1382" s="2516" t="s">
        <v>124</v>
      </c>
      <c r="H1382" s="2516" t="s">
        <v>124</v>
      </c>
      <c r="I1382" s="2516"/>
      <c r="J1382" s="2516"/>
      <c r="K1382" s="2324"/>
      <c r="L1382" s="147"/>
      <c r="M1382" s="428" t="s">
        <v>335</v>
      </c>
      <c r="N1382" s="389" t="s">
        <v>1055</v>
      </c>
      <c r="O1382" s="389">
        <v>3</v>
      </c>
      <c r="P1382" s="389">
        <v>1</v>
      </c>
      <c r="Q1382" s="389">
        <v>1</v>
      </c>
      <c r="R1382" s="390">
        <v>1</v>
      </c>
    </row>
    <row r="1383" spans="1:18" s="1094" customFormat="1" ht="22.5" customHeight="1" x14ac:dyDescent="0.25">
      <c r="A1383" s="2545"/>
      <c r="B1383" s="2549"/>
      <c r="C1383" s="1106" t="s">
        <v>1085</v>
      </c>
      <c r="D1383" s="1104">
        <v>60</v>
      </c>
      <c r="E1383" s="1107">
        <v>950</v>
      </c>
      <c r="F1383" s="1105">
        <f t="shared" si="58"/>
        <v>57000</v>
      </c>
      <c r="G1383" s="2516"/>
      <c r="H1383" s="2516"/>
      <c r="I1383" s="2516"/>
      <c r="J1383" s="2516"/>
      <c r="K1383" s="2323" t="s">
        <v>715</v>
      </c>
      <c r="L1383" s="147"/>
      <c r="M1383" s="428" t="s">
        <v>335</v>
      </c>
      <c r="N1383" s="389" t="s">
        <v>1055</v>
      </c>
      <c r="O1383" s="389">
        <v>3</v>
      </c>
      <c r="P1383" s="389">
        <v>1</v>
      </c>
      <c r="Q1383" s="389">
        <v>1</v>
      </c>
      <c r="R1383" s="390">
        <v>1</v>
      </c>
    </row>
    <row r="1384" spans="1:18" s="1094" customFormat="1" ht="35.450000000000003" customHeight="1" x14ac:dyDescent="0.25">
      <c r="A1384" s="1517" t="s">
        <v>1087</v>
      </c>
      <c r="B1384" s="2517">
        <f>F1384+F1385</f>
        <v>825000</v>
      </c>
      <c r="C1384" s="1109" t="s">
        <v>1081</v>
      </c>
      <c r="D1384" s="116">
        <v>500</v>
      </c>
      <c r="E1384" s="1110">
        <v>1500</v>
      </c>
      <c r="F1384" s="1111">
        <f t="shared" si="58"/>
        <v>750000</v>
      </c>
      <c r="G1384" s="1111"/>
      <c r="H1384" s="1111" t="s">
        <v>124</v>
      </c>
      <c r="I1384" s="1111"/>
      <c r="J1384" s="1111"/>
      <c r="K1384" s="2338"/>
      <c r="L1384" s="147"/>
      <c r="M1384" s="428" t="s">
        <v>335</v>
      </c>
      <c r="N1384" s="123">
        <v>1</v>
      </c>
      <c r="O1384" s="123">
        <v>2</v>
      </c>
      <c r="P1384" s="123">
        <v>3</v>
      </c>
      <c r="Q1384" s="123">
        <v>3</v>
      </c>
      <c r="R1384" s="136">
        <v>4</v>
      </c>
    </row>
    <row r="1385" spans="1:18" s="1094" customFormat="1" ht="35.450000000000003" customHeight="1" x14ac:dyDescent="0.25">
      <c r="A1385" s="1517"/>
      <c r="B1385" s="2517"/>
      <c r="C1385" s="1109" t="s">
        <v>1083</v>
      </c>
      <c r="D1385" s="116">
        <v>1</v>
      </c>
      <c r="E1385" s="1110">
        <v>75000</v>
      </c>
      <c r="F1385" s="1111">
        <f t="shared" si="58"/>
        <v>75000</v>
      </c>
      <c r="G1385" s="1111"/>
      <c r="H1385" s="1111"/>
      <c r="I1385" s="1111"/>
      <c r="J1385" s="1111"/>
      <c r="K1385" s="2338"/>
      <c r="L1385" s="147"/>
      <c r="M1385" s="428" t="s">
        <v>335</v>
      </c>
      <c r="N1385" s="123">
        <v>1</v>
      </c>
      <c r="O1385" s="123">
        <v>2</v>
      </c>
      <c r="P1385" s="123">
        <v>3</v>
      </c>
      <c r="Q1385" s="123">
        <v>3</v>
      </c>
      <c r="R1385" s="136">
        <v>4</v>
      </c>
    </row>
    <row r="1386" spans="1:18" s="1094" customFormat="1" ht="47.25" x14ac:dyDescent="0.25">
      <c r="A1386" s="180" t="s">
        <v>1088</v>
      </c>
      <c r="B1386" s="944">
        <f>F1386</f>
        <v>800000</v>
      </c>
      <c r="C1386" s="79" t="s">
        <v>1089</v>
      </c>
      <c r="D1386" s="116">
        <v>1</v>
      </c>
      <c r="E1386" s="1110">
        <v>800000</v>
      </c>
      <c r="F1386" s="1111">
        <f t="shared" si="58"/>
        <v>800000</v>
      </c>
      <c r="G1386" s="1111"/>
      <c r="H1386" s="1111" t="s">
        <v>124</v>
      </c>
      <c r="I1386" s="1111"/>
      <c r="J1386" s="1111"/>
      <c r="K1386" s="2324"/>
      <c r="L1386" s="147"/>
      <c r="M1386" s="428" t="s">
        <v>335</v>
      </c>
      <c r="N1386" s="147">
        <v>1</v>
      </c>
      <c r="O1386" s="147">
        <v>2</v>
      </c>
      <c r="P1386" s="147">
        <v>8</v>
      </c>
      <c r="Q1386" s="1112">
        <v>7</v>
      </c>
      <c r="R1386" s="1113">
        <v>1</v>
      </c>
    </row>
    <row r="1387" spans="1:18" s="1094" customFormat="1" ht="33.75" customHeight="1" x14ac:dyDescent="0.25">
      <c r="A1387" s="2545" t="s">
        <v>1090</v>
      </c>
      <c r="B1387" s="2517">
        <f>(F1387+F1388)*5</f>
        <v>640000</v>
      </c>
      <c r="C1387" s="1106" t="s">
        <v>749</v>
      </c>
      <c r="D1387" s="1114">
        <v>80</v>
      </c>
      <c r="E1387" s="1115">
        <v>650</v>
      </c>
      <c r="F1387" s="1116">
        <f t="shared" si="58"/>
        <v>52000</v>
      </c>
      <c r="G1387" s="1116"/>
      <c r="H1387" s="1116"/>
      <c r="I1387" s="2516" t="s">
        <v>124</v>
      </c>
      <c r="J1387" s="1116"/>
      <c r="K1387" s="2323" t="s">
        <v>715</v>
      </c>
      <c r="L1387" s="147"/>
      <c r="M1387" s="428" t="s">
        <v>335</v>
      </c>
      <c r="N1387" s="389" t="s">
        <v>1055</v>
      </c>
      <c r="O1387" s="389">
        <v>3</v>
      </c>
      <c r="P1387" s="389">
        <v>1</v>
      </c>
      <c r="Q1387" s="389">
        <v>1</v>
      </c>
      <c r="R1387" s="1117" t="s">
        <v>1055</v>
      </c>
    </row>
    <row r="1388" spans="1:18" s="1094" customFormat="1" ht="33.75" customHeight="1" x14ac:dyDescent="0.25">
      <c r="A1388" s="2545"/>
      <c r="B1388" s="2517"/>
      <c r="C1388" s="1106" t="s">
        <v>1085</v>
      </c>
      <c r="D1388" s="1114">
        <v>80</v>
      </c>
      <c r="E1388" s="1115">
        <v>950</v>
      </c>
      <c r="F1388" s="1116">
        <f t="shared" si="58"/>
        <v>76000</v>
      </c>
      <c r="G1388" s="1116"/>
      <c r="H1388" s="1116"/>
      <c r="I1388" s="2516"/>
      <c r="J1388" s="1116"/>
      <c r="K1388" s="2338"/>
      <c r="L1388" s="147"/>
      <c r="M1388" s="428" t="s">
        <v>335</v>
      </c>
      <c r="N1388" s="389" t="s">
        <v>1055</v>
      </c>
      <c r="O1388" s="389">
        <v>3</v>
      </c>
      <c r="P1388" s="389">
        <v>1</v>
      </c>
      <c r="Q1388" s="389">
        <v>1</v>
      </c>
      <c r="R1388" s="442" t="s">
        <v>1055</v>
      </c>
    </row>
    <row r="1389" spans="1:18" s="1094" customFormat="1" ht="63" x14ac:dyDescent="0.25">
      <c r="A1389" s="150" t="s">
        <v>1091</v>
      </c>
      <c r="B1389" s="944">
        <f>F1389</f>
        <v>90000</v>
      </c>
      <c r="C1389" s="79" t="s">
        <v>1089</v>
      </c>
      <c r="D1389" s="116">
        <v>2</v>
      </c>
      <c r="E1389" s="1110">
        <v>45000</v>
      </c>
      <c r="F1389" s="1111">
        <f t="shared" si="58"/>
        <v>90000</v>
      </c>
      <c r="G1389" s="1111"/>
      <c r="H1389" s="1111"/>
      <c r="I1389" s="1111" t="s">
        <v>124</v>
      </c>
      <c r="J1389" s="1111"/>
      <c r="K1389" s="2338"/>
      <c r="L1389" s="147"/>
      <c r="M1389" s="428" t="s">
        <v>335</v>
      </c>
      <c r="N1389" s="147">
        <v>1</v>
      </c>
      <c r="O1389" s="147">
        <v>2</v>
      </c>
      <c r="P1389" s="147">
        <v>8</v>
      </c>
      <c r="Q1389" s="1112">
        <v>7</v>
      </c>
      <c r="R1389" s="1113">
        <v>1</v>
      </c>
    </row>
    <row r="1390" spans="1:18" s="1094" customFormat="1" ht="31.5" x14ac:dyDescent="0.25">
      <c r="A1390" s="150" t="s">
        <v>1092</v>
      </c>
      <c r="B1390" s="944">
        <f>F1390</f>
        <v>150000</v>
      </c>
      <c r="C1390" s="79" t="s">
        <v>1081</v>
      </c>
      <c r="D1390" s="116">
        <v>100</v>
      </c>
      <c r="E1390" s="1110">
        <v>1500</v>
      </c>
      <c r="F1390" s="1111">
        <f t="shared" si="58"/>
        <v>150000</v>
      </c>
      <c r="G1390" s="1111"/>
      <c r="H1390" s="1111"/>
      <c r="I1390" s="1111" t="s">
        <v>124</v>
      </c>
      <c r="J1390" s="1111" t="s">
        <v>124</v>
      </c>
      <c r="K1390" s="2338"/>
      <c r="L1390" s="147"/>
      <c r="M1390" s="428" t="s">
        <v>335</v>
      </c>
      <c r="N1390" s="123">
        <v>1</v>
      </c>
      <c r="O1390" s="123">
        <v>2</v>
      </c>
      <c r="P1390" s="123">
        <v>3</v>
      </c>
      <c r="Q1390" s="123">
        <v>3</v>
      </c>
      <c r="R1390" s="136">
        <v>4</v>
      </c>
    </row>
    <row r="1391" spans="1:18" s="1094" customFormat="1" ht="15.75" x14ac:dyDescent="0.25">
      <c r="A1391" s="2546" t="s">
        <v>1093</v>
      </c>
      <c r="B1391" s="944">
        <f>F1391</f>
        <v>0</v>
      </c>
      <c r="C1391" s="79" t="s">
        <v>1094</v>
      </c>
      <c r="D1391" s="116">
        <v>24</v>
      </c>
      <c r="E1391" s="1110">
        <v>0</v>
      </c>
      <c r="F1391" s="1111">
        <f t="shared" si="58"/>
        <v>0</v>
      </c>
      <c r="G1391" s="1111" t="s">
        <v>124</v>
      </c>
      <c r="H1391" s="1111" t="s">
        <v>124</v>
      </c>
      <c r="I1391" s="1111" t="s">
        <v>124</v>
      </c>
      <c r="J1391" s="1111" t="s">
        <v>124</v>
      </c>
      <c r="K1391" s="2338"/>
      <c r="L1391" s="147"/>
      <c r="M1391" s="428" t="s">
        <v>335</v>
      </c>
      <c r="N1391" s="123">
        <v>1</v>
      </c>
      <c r="O1391" s="123">
        <v>2</v>
      </c>
      <c r="P1391" s="123">
        <v>8</v>
      </c>
      <c r="Q1391" s="123">
        <v>6</v>
      </c>
      <c r="R1391" s="123">
        <v>2</v>
      </c>
    </row>
    <row r="1392" spans="1:18" s="1094" customFormat="1" ht="15.75" x14ac:dyDescent="0.25">
      <c r="A1392" s="2546"/>
      <c r="B1392" s="944">
        <f>F1392</f>
        <v>58500</v>
      </c>
      <c r="C1392" s="79" t="s">
        <v>749</v>
      </c>
      <c r="D1392" s="116">
        <v>90</v>
      </c>
      <c r="E1392" s="1110">
        <v>650</v>
      </c>
      <c r="F1392" s="1111">
        <f t="shared" si="58"/>
        <v>58500</v>
      </c>
      <c r="G1392" s="1111"/>
      <c r="H1392" s="1111" t="s">
        <v>124</v>
      </c>
      <c r="I1392" s="1111" t="s">
        <v>124</v>
      </c>
      <c r="J1392" s="1111" t="s">
        <v>124</v>
      </c>
      <c r="K1392" s="2338"/>
      <c r="L1392" s="147"/>
      <c r="M1392" s="428" t="s">
        <v>335</v>
      </c>
      <c r="N1392" s="389" t="s">
        <v>1055</v>
      </c>
      <c r="O1392" s="389">
        <v>3</v>
      </c>
      <c r="P1392" s="389">
        <v>1</v>
      </c>
      <c r="Q1392" s="389">
        <v>1</v>
      </c>
      <c r="R1392" s="1118" t="s">
        <v>1055</v>
      </c>
    </row>
    <row r="1393" spans="1:18" s="1094" customFormat="1" ht="15.75" x14ac:dyDescent="0.25">
      <c r="A1393" s="2546"/>
      <c r="B1393" s="944">
        <f>F1393</f>
        <v>35000</v>
      </c>
      <c r="C1393" s="79" t="s">
        <v>1095</v>
      </c>
      <c r="D1393" s="116">
        <v>10</v>
      </c>
      <c r="E1393" s="1110">
        <v>3500</v>
      </c>
      <c r="F1393" s="1111">
        <f t="shared" si="58"/>
        <v>35000</v>
      </c>
      <c r="G1393" s="1111" t="s">
        <v>124</v>
      </c>
      <c r="H1393" s="1111" t="s">
        <v>124</v>
      </c>
      <c r="I1393" s="1111" t="s">
        <v>124</v>
      </c>
      <c r="J1393" s="1111" t="s">
        <v>124</v>
      </c>
      <c r="K1393" s="2324"/>
      <c r="L1393" s="147"/>
      <c r="M1393" s="428" t="s">
        <v>335</v>
      </c>
      <c r="N1393" s="123">
        <v>1</v>
      </c>
      <c r="O1393" s="123">
        <v>2</v>
      </c>
      <c r="P1393" s="123">
        <v>3</v>
      </c>
      <c r="Q1393" s="170">
        <v>7</v>
      </c>
      <c r="R1393" s="1113">
        <v>1</v>
      </c>
    </row>
    <row r="1394" spans="1:18" s="1094" customFormat="1" ht="15.75" x14ac:dyDescent="0.25">
      <c r="A1394" s="2532" t="s">
        <v>1074</v>
      </c>
      <c r="B1394" s="2532"/>
      <c r="C1394" s="2532"/>
      <c r="D1394" s="2532"/>
      <c r="E1394" s="2532"/>
      <c r="F1394" s="2532"/>
      <c r="G1394" s="2532"/>
      <c r="H1394" s="2532"/>
      <c r="I1394" s="2532"/>
      <c r="J1394" s="2532"/>
      <c r="K1394" s="2532"/>
      <c r="L1394" s="2532"/>
      <c r="M1394" s="2532"/>
      <c r="N1394" s="2532"/>
      <c r="O1394" s="2532"/>
      <c r="P1394" s="2532"/>
      <c r="Q1394" s="2532"/>
      <c r="R1394" s="1113"/>
    </row>
    <row r="1395" spans="1:18" s="664" customFormat="1" ht="15.75" x14ac:dyDescent="0.25">
      <c r="A1395" s="2273" t="s">
        <v>10</v>
      </c>
      <c r="B1395" s="2273" t="s">
        <v>11</v>
      </c>
      <c r="C1395" s="2273" t="s">
        <v>12</v>
      </c>
      <c r="D1395" s="2533" t="s">
        <v>13</v>
      </c>
      <c r="E1395" s="2535" t="s">
        <v>14</v>
      </c>
      <c r="F1395" s="2273" t="s">
        <v>15</v>
      </c>
      <c r="G1395" s="2547" t="s">
        <v>16</v>
      </c>
      <c r="H1395" s="2548"/>
      <c r="I1395" s="2548"/>
      <c r="J1395" s="2548"/>
      <c r="K1395" s="2284" t="s">
        <v>17</v>
      </c>
      <c r="L1395" s="2284"/>
      <c r="M1395" s="2539" t="s">
        <v>18</v>
      </c>
      <c r="N1395" s="2540"/>
      <c r="O1395" s="2540"/>
      <c r="P1395" s="2540"/>
      <c r="Q1395" s="2540"/>
      <c r="R1395" s="2541"/>
    </row>
    <row r="1396" spans="1:18" s="664" customFormat="1" ht="15.75" x14ac:dyDescent="0.25">
      <c r="A1396" s="2524"/>
      <c r="B1396" s="2524"/>
      <c r="C1396" s="2524"/>
      <c r="D1396" s="2534"/>
      <c r="E1396" s="2536"/>
      <c r="F1396" s="2524"/>
      <c r="G1396" s="1095" t="s">
        <v>19</v>
      </c>
      <c r="H1396" s="1095" t="s">
        <v>20</v>
      </c>
      <c r="I1396" s="1095" t="s">
        <v>21</v>
      </c>
      <c r="J1396" s="1095" t="s">
        <v>22</v>
      </c>
      <c r="K1396" s="2284"/>
      <c r="L1396" s="2284"/>
      <c r="M1396" s="2542"/>
      <c r="N1396" s="2543"/>
      <c r="O1396" s="2543"/>
      <c r="P1396" s="2543"/>
      <c r="Q1396" s="2543"/>
      <c r="R1396" s="2544"/>
    </row>
    <row r="1397" spans="1:18" s="664" customFormat="1" ht="164.25" customHeight="1" x14ac:dyDescent="0.25">
      <c r="A1397" s="1096" t="s">
        <v>1096</v>
      </c>
      <c r="B1397" s="1097" t="s">
        <v>1097</v>
      </c>
      <c r="C1397" s="373" t="s">
        <v>1047</v>
      </c>
      <c r="D1397" s="373" t="s">
        <v>1098</v>
      </c>
      <c r="E1397" s="373">
        <v>1</v>
      </c>
      <c r="F1397" s="373"/>
      <c r="G1397" s="657" t="s">
        <v>124</v>
      </c>
      <c r="H1397" s="657" t="s">
        <v>124</v>
      </c>
      <c r="I1397" s="657" t="s">
        <v>124</v>
      </c>
      <c r="J1397" s="373" t="s">
        <v>124</v>
      </c>
      <c r="K1397" s="2518">
        <f>SUM(B1401:B1422)</f>
        <v>8752250</v>
      </c>
      <c r="L1397" s="2518"/>
      <c r="M1397" s="2519"/>
      <c r="N1397" s="2520"/>
      <c r="O1397" s="2520"/>
      <c r="P1397" s="2520"/>
      <c r="Q1397" s="2520"/>
      <c r="R1397" s="2521"/>
    </row>
    <row r="1398" spans="1:18" s="1099" customFormat="1" ht="15.75" x14ac:dyDescent="0.25">
      <c r="A1398" s="2532" t="s">
        <v>1079</v>
      </c>
      <c r="B1398" s="2532"/>
      <c r="C1398" s="2532"/>
      <c r="D1398" s="2532"/>
      <c r="E1398" s="2532"/>
      <c r="F1398" s="2532"/>
      <c r="G1398" s="2532"/>
      <c r="H1398" s="2532"/>
      <c r="I1398" s="2532"/>
      <c r="J1398" s="2532"/>
      <c r="K1398" s="2532"/>
      <c r="L1398" s="2532"/>
      <c r="M1398" s="2532"/>
      <c r="N1398" s="2532"/>
      <c r="O1398" s="2532"/>
      <c r="P1398" s="2532"/>
      <c r="Q1398" s="2532"/>
      <c r="R1398" s="1119"/>
    </row>
    <row r="1399" spans="1:18" s="664" customFormat="1" ht="15.75" x14ac:dyDescent="0.25">
      <c r="A1399" s="2273" t="s">
        <v>29</v>
      </c>
      <c r="B1399" s="2525" t="s">
        <v>30</v>
      </c>
      <c r="C1399" s="2527" t="s">
        <v>31</v>
      </c>
      <c r="D1399" s="2527"/>
      <c r="E1399" s="2527"/>
      <c r="F1399" s="2527"/>
      <c r="G1399" s="2527" t="s">
        <v>32</v>
      </c>
      <c r="H1399" s="2527"/>
      <c r="I1399" s="2527"/>
      <c r="J1399" s="2527"/>
      <c r="K1399" s="2284" t="s">
        <v>33</v>
      </c>
      <c r="L1399" s="2529" t="s">
        <v>34</v>
      </c>
      <c r="M1399" s="2530"/>
      <c r="N1399" s="2530"/>
      <c r="O1399" s="2530"/>
      <c r="P1399" s="2530"/>
      <c r="Q1399" s="2530"/>
      <c r="R1399" s="2531"/>
    </row>
    <row r="1400" spans="1:18" s="664" customFormat="1" ht="45" x14ac:dyDescent="0.25">
      <c r="A1400" s="2524"/>
      <c r="B1400" s="2526"/>
      <c r="C1400" s="1095" t="s">
        <v>35</v>
      </c>
      <c r="D1400" s="1095" t="s">
        <v>36</v>
      </c>
      <c r="E1400" s="1095" t="s">
        <v>37</v>
      </c>
      <c r="F1400" s="1095" t="s">
        <v>38</v>
      </c>
      <c r="G1400" s="1095" t="s">
        <v>19</v>
      </c>
      <c r="H1400" s="1095" t="s">
        <v>20</v>
      </c>
      <c r="I1400" s="1095" t="s">
        <v>39</v>
      </c>
      <c r="J1400" s="1095" t="s">
        <v>22</v>
      </c>
      <c r="K1400" s="2526"/>
      <c r="L1400" s="1100" t="s">
        <v>40</v>
      </c>
      <c r="M1400" s="1101" t="s">
        <v>40</v>
      </c>
      <c r="N1400" s="1101" t="s">
        <v>41</v>
      </c>
      <c r="O1400" s="1101" t="s">
        <v>42</v>
      </c>
      <c r="P1400" s="1101" t="s">
        <v>43</v>
      </c>
      <c r="Q1400" s="1102" t="s">
        <v>44</v>
      </c>
      <c r="R1400" s="1100" t="s">
        <v>45</v>
      </c>
    </row>
    <row r="1401" spans="1:18" s="333" customFormat="1" ht="28.5" customHeight="1" x14ac:dyDescent="0.25">
      <c r="A1401" s="2546" t="s">
        <v>1099</v>
      </c>
      <c r="B1401" s="2549">
        <f>F1401+F1402+F1403</f>
        <v>922500</v>
      </c>
      <c r="C1401" s="1106" t="s">
        <v>1081</v>
      </c>
      <c r="D1401" s="1104">
        <v>500</v>
      </c>
      <c r="E1401" s="1107">
        <v>1500</v>
      </c>
      <c r="F1401" s="1105">
        <f>D1401*E1401</f>
        <v>750000</v>
      </c>
      <c r="G1401" s="123" t="s">
        <v>124</v>
      </c>
      <c r="H1401" s="123"/>
      <c r="I1401" s="123"/>
      <c r="J1401" s="123"/>
      <c r="K1401" s="2323" t="s">
        <v>715</v>
      </c>
      <c r="L1401" s="123"/>
      <c r="M1401" s="428" t="s">
        <v>335</v>
      </c>
      <c r="N1401" s="123">
        <v>1</v>
      </c>
      <c r="O1401" s="123">
        <v>2</v>
      </c>
      <c r="P1401" s="123">
        <v>3</v>
      </c>
      <c r="Q1401" s="123">
        <v>3</v>
      </c>
      <c r="R1401" s="136">
        <v>4</v>
      </c>
    </row>
    <row r="1402" spans="1:18" s="333" customFormat="1" ht="28.5" customHeight="1" x14ac:dyDescent="0.25">
      <c r="A1402" s="2546"/>
      <c r="B1402" s="2549"/>
      <c r="C1402" s="1106" t="s">
        <v>1083</v>
      </c>
      <c r="D1402" s="1104">
        <v>1</v>
      </c>
      <c r="E1402" s="1107">
        <v>75000</v>
      </c>
      <c r="F1402" s="1105">
        <f t="shared" ref="F1402:F1422" si="59">D1402*E1402</f>
        <v>75000</v>
      </c>
      <c r="G1402" s="123" t="s">
        <v>124</v>
      </c>
      <c r="H1402" s="123"/>
      <c r="I1402" s="123"/>
      <c r="J1402" s="123"/>
      <c r="K1402" s="2338"/>
      <c r="L1402" s="123"/>
      <c r="M1402" s="428" t="s">
        <v>335</v>
      </c>
      <c r="N1402" s="123">
        <v>1</v>
      </c>
      <c r="O1402" s="123">
        <v>2</v>
      </c>
      <c r="P1402" s="123">
        <v>3</v>
      </c>
      <c r="Q1402" s="123">
        <v>3</v>
      </c>
      <c r="R1402" s="136">
        <v>3</v>
      </c>
    </row>
    <row r="1403" spans="1:18" s="333" customFormat="1" ht="28.5" customHeight="1" x14ac:dyDescent="0.25">
      <c r="A1403" s="2546"/>
      <c r="B1403" s="2549"/>
      <c r="C1403" s="1103" t="s">
        <v>749</v>
      </c>
      <c r="D1403" s="1104">
        <v>150</v>
      </c>
      <c r="E1403" s="1107">
        <v>650</v>
      </c>
      <c r="F1403" s="1105">
        <f t="shared" si="59"/>
        <v>97500</v>
      </c>
      <c r="G1403" s="123" t="s">
        <v>124</v>
      </c>
      <c r="H1403" s="123"/>
      <c r="I1403" s="123"/>
      <c r="J1403" s="123"/>
      <c r="K1403" s="2338"/>
      <c r="L1403" s="123"/>
      <c r="M1403" s="428" t="s">
        <v>335</v>
      </c>
      <c r="N1403" s="389" t="s">
        <v>1055</v>
      </c>
      <c r="O1403" s="389">
        <v>3</v>
      </c>
      <c r="P1403" s="389">
        <v>1</v>
      </c>
      <c r="Q1403" s="1120">
        <v>1</v>
      </c>
      <c r="R1403" s="670" t="s">
        <v>1055</v>
      </c>
    </row>
    <row r="1404" spans="1:18" s="333" customFormat="1" ht="28.5" customHeight="1" x14ac:dyDescent="0.25">
      <c r="A1404" s="2545" t="s">
        <v>1100</v>
      </c>
      <c r="B1404" s="2549">
        <f>F1404+F1405</f>
        <v>2587500</v>
      </c>
      <c r="C1404" s="1103" t="s">
        <v>1089</v>
      </c>
      <c r="D1404" s="1104">
        <v>1</v>
      </c>
      <c r="E1404" s="1104">
        <v>2500000</v>
      </c>
      <c r="F1404" s="1105">
        <f t="shared" si="59"/>
        <v>2500000</v>
      </c>
      <c r="G1404" s="123"/>
      <c r="H1404" s="123" t="s">
        <v>124</v>
      </c>
      <c r="I1404" s="123"/>
      <c r="J1404" s="123"/>
      <c r="K1404" s="2338"/>
      <c r="L1404" s="123"/>
      <c r="M1404" s="428" t="s">
        <v>335</v>
      </c>
      <c r="N1404" s="147">
        <v>1</v>
      </c>
      <c r="O1404" s="147">
        <v>2</v>
      </c>
      <c r="P1404" s="147">
        <v>8</v>
      </c>
      <c r="Q1404" s="1112">
        <v>7</v>
      </c>
      <c r="R1404" s="1113">
        <v>1</v>
      </c>
    </row>
    <row r="1405" spans="1:18" s="333" customFormat="1" ht="35.25" customHeight="1" x14ac:dyDescent="0.25">
      <c r="A1405" s="2545"/>
      <c r="B1405" s="2549"/>
      <c r="C1405" s="1106" t="s">
        <v>1082</v>
      </c>
      <c r="D1405" s="1104">
        <v>250</v>
      </c>
      <c r="E1405" s="1106">
        <v>350</v>
      </c>
      <c r="F1405" s="1105">
        <f t="shared" si="59"/>
        <v>87500</v>
      </c>
      <c r="G1405" s="123"/>
      <c r="H1405" s="123"/>
      <c r="I1405" s="123" t="s">
        <v>124</v>
      </c>
      <c r="J1405" s="123"/>
      <c r="K1405" s="2338"/>
      <c r="L1405" s="173"/>
      <c r="M1405" s="428" t="s">
        <v>335</v>
      </c>
      <c r="N1405" s="173">
        <v>2</v>
      </c>
      <c r="O1405" s="173">
        <v>6</v>
      </c>
      <c r="P1405" s="173">
        <v>8</v>
      </c>
      <c r="Q1405" s="173">
        <v>6</v>
      </c>
      <c r="R1405" s="136">
        <v>2</v>
      </c>
    </row>
    <row r="1406" spans="1:18" s="1094" customFormat="1" ht="30" customHeight="1" x14ac:dyDescent="0.25">
      <c r="A1406" s="2545" t="s">
        <v>1101</v>
      </c>
      <c r="B1406" s="2549">
        <f>F1406+F1407+F1408</f>
        <v>1740000</v>
      </c>
      <c r="C1406" s="1106" t="s">
        <v>1089</v>
      </c>
      <c r="D1406" s="1104">
        <v>1</v>
      </c>
      <c r="E1406" s="1107">
        <v>1500000</v>
      </c>
      <c r="F1406" s="1105">
        <f t="shared" si="59"/>
        <v>1500000</v>
      </c>
      <c r="G1406" s="1116"/>
      <c r="H1406" s="1116" t="s">
        <v>124</v>
      </c>
      <c r="I1406" s="1116"/>
      <c r="J1406" s="1116"/>
      <c r="K1406" s="2324"/>
      <c r="L1406" s="147"/>
      <c r="M1406" s="428" t="s">
        <v>335</v>
      </c>
      <c r="N1406" s="147">
        <v>1</v>
      </c>
      <c r="O1406" s="147">
        <v>2</v>
      </c>
      <c r="P1406" s="147">
        <v>8</v>
      </c>
      <c r="Q1406" s="1112">
        <v>7</v>
      </c>
      <c r="R1406" s="1113">
        <v>1</v>
      </c>
    </row>
    <row r="1407" spans="1:18" s="1094" customFormat="1" ht="28.5" customHeight="1" x14ac:dyDescent="0.25">
      <c r="A1407" s="2545"/>
      <c r="B1407" s="2549"/>
      <c r="C1407" s="1109" t="s">
        <v>1082</v>
      </c>
      <c r="D1407" s="116">
        <v>500</v>
      </c>
      <c r="E1407" s="1110">
        <v>350</v>
      </c>
      <c r="F1407" s="1105">
        <f t="shared" si="59"/>
        <v>175000</v>
      </c>
      <c r="G1407" s="1111"/>
      <c r="H1407" s="1111" t="s">
        <v>124</v>
      </c>
      <c r="I1407" s="1111"/>
      <c r="J1407" s="1111"/>
      <c r="K1407" s="2323" t="s">
        <v>715</v>
      </c>
      <c r="L1407" s="147"/>
      <c r="M1407" s="428" t="s">
        <v>335</v>
      </c>
      <c r="N1407" s="173">
        <v>2</v>
      </c>
      <c r="O1407" s="173">
        <v>6</v>
      </c>
      <c r="P1407" s="173">
        <v>8</v>
      </c>
      <c r="Q1407" s="173">
        <v>6</v>
      </c>
      <c r="R1407" s="123">
        <v>2</v>
      </c>
    </row>
    <row r="1408" spans="1:18" s="1094" customFormat="1" ht="28.5" customHeight="1" x14ac:dyDescent="0.25">
      <c r="A1408" s="2545"/>
      <c r="B1408" s="2549"/>
      <c r="C1408" s="79" t="s">
        <v>749</v>
      </c>
      <c r="D1408" s="116">
        <v>100</v>
      </c>
      <c r="E1408" s="1110">
        <v>650</v>
      </c>
      <c r="F1408" s="1105">
        <f t="shared" si="59"/>
        <v>65000</v>
      </c>
      <c r="G1408" s="1111"/>
      <c r="H1408" s="1111" t="s">
        <v>124</v>
      </c>
      <c r="I1408" s="1111"/>
      <c r="J1408" s="1111"/>
      <c r="K1408" s="2338"/>
      <c r="L1408" s="147"/>
      <c r="M1408" s="428" t="s">
        <v>335</v>
      </c>
      <c r="N1408" s="389" t="s">
        <v>1055</v>
      </c>
      <c r="O1408" s="389">
        <v>3</v>
      </c>
      <c r="P1408" s="389">
        <v>1</v>
      </c>
      <c r="Q1408" s="1120">
        <v>1</v>
      </c>
      <c r="R1408" s="670" t="s">
        <v>1055</v>
      </c>
    </row>
    <row r="1409" spans="1:18" s="1094" customFormat="1" ht="78.75" x14ac:dyDescent="0.25">
      <c r="A1409" s="466" t="s">
        <v>1102</v>
      </c>
      <c r="B1409" s="1121">
        <f>F1409</f>
        <v>2500000</v>
      </c>
      <c r="C1409" s="1106" t="s">
        <v>1089</v>
      </c>
      <c r="D1409" s="1114">
        <v>1</v>
      </c>
      <c r="E1409" s="1115">
        <v>2500000</v>
      </c>
      <c r="F1409" s="1105">
        <f t="shared" si="59"/>
        <v>2500000</v>
      </c>
      <c r="G1409" s="1116" t="s">
        <v>124</v>
      </c>
      <c r="H1409" s="1116" t="s">
        <v>124</v>
      </c>
      <c r="I1409" s="1116"/>
      <c r="J1409" s="1116"/>
      <c r="K1409" s="2338"/>
      <c r="L1409" s="147"/>
      <c r="M1409" s="428" t="s">
        <v>335</v>
      </c>
      <c r="N1409" s="147">
        <v>1</v>
      </c>
      <c r="O1409" s="147">
        <v>2</v>
      </c>
      <c r="P1409" s="147">
        <v>8</v>
      </c>
      <c r="Q1409" s="1112">
        <v>7</v>
      </c>
      <c r="R1409" s="1113">
        <v>1</v>
      </c>
    </row>
    <row r="1410" spans="1:18" s="1094" customFormat="1" ht="32.25" customHeight="1" x14ac:dyDescent="0.25">
      <c r="A1410" s="2550" t="s">
        <v>1103</v>
      </c>
      <c r="B1410" s="2549">
        <f>F1410+F1411+F1412</f>
        <v>200000</v>
      </c>
      <c r="C1410" s="1103" t="s">
        <v>1104</v>
      </c>
      <c r="D1410" s="1114">
        <v>400</v>
      </c>
      <c r="E1410" s="1115">
        <v>350</v>
      </c>
      <c r="F1410" s="1105">
        <f t="shared" si="59"/>
        <v>140000</v>
      </c>
      <c r="G1410" s="1116" t="s">
        <v>124</v>
      </c>
      <c r="H1410" s="1116"/>
      <c r="I1410" s="1116"/>
      <c r="J1410" s="1116"/>
      <c r="K1410" s="2338"/>
      <c r="L1410" s="147"/>
      <c r="M1410" s="428" t="s">
        <v>335</v>
      </c>
      <c r="N1410" s="147">
        <v>1</v>
      </c>
      <c r="O1410" s="147">
        <v>2</v>
      </c>
      <c r="P1410" s="147">
        <v>3</v>
      </c>
      <c r="Q1410" s="1112">
        <v>3</v>
      </c>
      <c r="R1410" s="1113">
        <v>4</v>
      </c>
    </row>
    <row r="1411" spans="1:18" s="1094" customFormat="1" ht="21" customHeight="1" x14ac:dyDescent="0.25">
      <c r="A1411" s="2550"/>
      <c r="B1411" s="2549"/>
      <c r="C1411" s="79" t="s">
        <v>1105</v>
      </c>
      <c r="D1411" s="116">
        <v>40</v>
      </c>
      <c r="E1411" s="1110">
        <v>250</v>
      </c>
      <c r="F1411" s="1105">
        <f t="shared" si="59"/>
        <v>10000</v>
      </c>
      <c r="G1411" s="1111" t="s">
        <v>124</v>
      </c>
      <c r="H1411" s="1111"/>
      <c r="I1411" s="1111"/>
      <c r="J1411" s="1111"/>
      <c r="K1411" s="2338"/>
      <c r="L1411" s="147"/>
      <c r="M1411" s="428" t="s">
        <v>335</v>
      </c>
      <c r="N1411" s="123">
        <v>1</v>
      </c>
      <c r="O1411" s="123">
        <v>2</v>
      </c>
      <c r="P1411" s="123">
        <v>3</v>
      </c>
      <c r="Q1411" s="170">
        <v>7</v>
      </c>
      <c r="R1411" s="1113">
        <v>1</v>
      </c>
    </row>
    <row r="1412" spans="1:18" s="1094" customFormat="1" ht="23.25" customHeight="1" x14ac:dyDescent="0.25">
      <c r="A1412" s="2550"/>
      <c r="B1412" s="2549"/>
      <c r="C1412" s="79" t="s">
        <v>1106</v>
      </c>
      <c r="D1412" s="116">
        <v>1</v>
      </c>
      <c r="E1412" s="1110">
        <v>50000</v>
      </c>
      <c r="F1412" s="1105">
        <f t="shared" si="59"/>
        <v>50000</v>
      </c>
      <c r="G1412" s="1111" t="s">
        <v>124</v>
      </c>
      <c r="H1412" s="1111"/>
      <c r="I1412" s="1111"/>
      <c r="J1412" s="1111"/>
      <c r="K1412" s="2338"/>
      <c r="L1412" s="147"/>
      <c r="M1412" s="428" t="s">
        <v>335</v>
      </c>
      <c r="N1412" s="389" t="s">
        <v>1055</v>
      </c>
      <c r="O1412" s="99">
        <v>3</v>
      </c>
      <c r="P1412" s="99">
        <v>9</v>
      </c>
      <c r="Q1412" s="1122">
        <v>2</v>
      </c>
      <c r="R1412" s="670">
        <v>1</v>
      </c>
    </row>
    <row r="1413" spans="1:18" s="1094" customFormat="1" ht="15.75" x14ac:dyDescent="0.25">
      <c r="A1413" s="2546" t="s">
        <v>1107</v>
      </c>
      <c r="B1413" s="2517">
        <f>SUM(F1413:F1416)</f>
        <v>221000</v>
      </c>
      <c r="C1413" s="79" t="s">
        <v>1108</v>
      </c>
      <c r="D1413" s="116">
        <v>40</v>
      </c>
      <c r="E1413" s="1110">
        <v>650</v>
      </c>
      <c r="F1413" s="1105">
        <f t="shared" si="59"/>
        <v>26000</v>
      </c>
      <c r="G1413" s="1111"/>
      <c r="H1413" s="1111"/>
      <c r="I1413" s="1111" t="s">
        <v>124</v>
      </c>
      <c r="J1413" s="1111"/>
      <c r="K1413" s="2338"/>
      <c r="L1413" s="147"/>
      <c r="M1413" s="428" t="s">
        <v>335</v>
      </c>
      <c r="N1413" s="123"/>
      <c r="O1413" s="123"/>
      <c r="P1413" s="123"/>
      <c r="Q1413" s="170"/>
      <c r="R1413" s="1113"/>
    </row>
    <row r="1414" spans="1:18" s="1094" customFormat="1" ht="15.75" x14ac:dyDescent="0.25">
      <c r="A1414" s="2546"/>
      <c r="B1414" s="2517"/>
      <c r="C1414" s="79" t="s">
        <v>1105</v>
      </c>
      <c r="D1414" s="116">
        <v>40</v>
      </c>
      <c r="E1414" s="1110">
        <v>250</v>
      </c>
      <c r="F1414" s="1105">
        <f t="shared" si="59"/>
        <v>10000</v>
      </c>
      <c r="G1414" s="1111"/>
      <c r="H1414" s="1111"/>
      <c r="I1414" s="1111" t="s">
        <v>124</v>
      </c>
      <c r="J1414" s="1111"/>
      <c r="K1414" s="2338"/>
      <c r="L1414" s="147"/>
      <c r="M1414" s="428" t="s">
        <v>335</v>
      </c>
      <c r="N1414" s="123">
        <v>1</v>
      </c>
      <c r="O1414" s="123">
        <v>2</v>
      </c>
      <c r="P1414" s="123">
        <v>3</v>
      </c>
      <c r="Q1414" s="170">
        <v>7</v>
      </c>
      <c r="R1414" s="1113">
        <v>1</v>
      </c>
    </row>
    <row r="1415" spans="1:18" s="1094" customFormat="1" ht="15.75" x14ac:dyDescent="0.25">
      <c r="A1415" s="2546"/>
      <c r="B1415" s="2517"/>
      <c r="C1415" s="1103" t="s">
        <v>1081</v>
      </c>
      <c r="D1415" s="1104">
        <v>100</v>
      </c>
      <c r="E1415" s="1123">
        <v>1500</v>
      </c>
      <c r="F1415" s="1105">
        <f t="shared" si="59"/>
        <v>150000</v>
      </c>
      <c r="G1415" s="1111"/>
      <c r="H1415" s="1111"/>
      <c r="I1415" s="1111" t="s">
        <v>124</v>
      </c>
      <c r="J1415" s="1111"/>
      <c r="K1415" s="2338"/>
      <c r="L1415" s="123"/>
      <c r="M1415" s="428" t="s">
        <v>335</v>
      </c>
      <c r="N1415" s="123">
        <v>1</v>
      </c>
      <c r="O1415" s="123">
        <v>2</v>
      </c>
      <c r="P1415" s="123">
        <v>2</v>
      </c>
      <c r="Q1415" s="170">
        <v>2</v>
      </c>
      <c r="R1415" s="1113">
        <v>2</v>
      </c>
    </row>
    <row r="1416" spans="1:18" s="1126" customFormat="1" ht="15.75" x14ac:dyDescent="0.25">
      <c r="A1416" s="2546"/>
      <c r="B1416" s="2517"/>
      <c r="C1416" s="1103" t="s">
        <v>749</v>
      </c>
      <c r="D1416" s="373">
        <v>100</v>
      </c>
      <c r="E1416" s="1124">
        <v>350</v>
      </c>
      <c r="F1416" s="1105">
        <f t="shared" si="59"/>
        <v>35000</v>
      </c>
      <c r="G1416" s="1125"/>
      <c r="H1416" s="1125"/>
      <c r="I1416" s="1125" t="s">
        <v>124</v>
      </c>
      <c r="J1416" s="1125"/>
      <c r="K1416" s="2324"/>
      <c r="L1416" s="123"/>
      <c r="M1416" s="428" t="s">
        <v>335</v>
      </c>
      <c r="N1416" s="389" t="s">
        <v>1055</v>
      </c>
      <c r="O1416" s="389">
        <v>3</v>
      </c>
      <c r="P1416" s="389">
        <v>1</v>
      </c>
      <c r="Q1416" s="1120">
        <v>1</v>
      </c>
      <c r="R1416" s="670" t="s">
        <v>1055</v>
      </c>
    </row>
    <row r="1417" spans="1:18" s="1126" customFormat="1" ht="15.75" x14ac:dyDescent="0.25">
      <c r="A1417" s="2546" t="s">
        <v>1109</v>
      </c>
      <c r="B1417" s="2517">
        <f>SUM(F1417:F1419)</f>
        <v>201250</v>
      </c>
      <c r="C1417" s="79" t="s">
        <v>1108</v>
      </c>
      <c r="D1417" s="373">
        <v>25</v>
      </c>
      <c r="E1417" s="1124">
        <v>650</v>
      </c>
      <c r="F1417" s="1105">
        <f t="shared" si="59"/>
        <v>16250</v>
      </c>
      <c r="G1417" s="1125"/>
      <c r="H1417" s="1111"/>
      <c r="I1417" s="1125"/>
      <c r="J1417" s="1125" t="s">
        <v>124</v>
      </c>
      <c r="K1417" s="2323" t="s">
        <v>715</v>
      </c>
      <c r="L1417" s="123"/>
      <c r="M1417" s="428" t="s">
        <v>335</v>
      </c>
      <c r="N1417" s="79"/>
      <c r="O1417" s="79"/>
      <c r="P1417" s="79"/>
      <c r="Q1417" s="1127"/>
      <c r="R1417" s="172"/>
    </row>
    <row r="1418" spans="1:18" s="1126" customFormat="1" ht="15.75" x14ac:dyDescent="0.25">
      <c r="A1418" s="2546"/>
      <c r="B1418" s="2517"/>
      <c r="C1418" s="1103" t="s">
        <v>1081</v>
      </c>
      <c r="D1418" s="116">
        <v>100</v>
      </c>
      <c r="E1418" s="1110">
        <v>1500</v>
      </c>
      <c r="F1418" s="1105">
        <f t="shared" si="59"/>
        <v>150000</v>
      </c>
      <c r="G1418" s="1111"/>
      <c r="H1418" s="1111"/>
      <c r="I1418" s="1111"/>
      <c r="J1418" s="1111" t="s">
        <v>124</v>
      </c>
      <c r="K1418" s="2338"/>
      <c r="L1418" s="123"/>
      <c r="M1418" s="428" t="s">
        <v>335</v>
      </c>
      <c r="N1418" s="79">
        <v>1</v>
      </c>
      <c r="O1418" s="79">
        <v>2</v>
      </c>
      <c r="P1418" s="79">
        <v>2</v>
      </c>
      <c r="Q1418" s="1127">
        <v>2</v>
      </c>
      <c r="R1418" s="172">
        <v>2</v>
      </c>
    </row>
    <row r="1419" spans="1:18" s="1126" customFormat="1" ht="15.75" x14ac:dyDescent="0.25">
      <c r="A1419" s="2546"/>
      <c r="B1419" s="2517"/>
      <c r="C1419" s="1103" t="s">
        <v>749</v>
      </c>
      <c r="D1419" s="116">
        <v>100</v>
      </c>
      <c r="E1419" s="1110">
        <v>350</v>
      </c>
      <c r="F1419" s="1105">
        <f t="shared" si="59"/>
        <v>35000</v>
      </c>
      <c r="G1419" s="123"/>
      <c r="H1419" s="1111"/>
      <c r="I1419" s="1125"/>
      <c r="J1419" s="1125" t="s">
        <v>124</v>
      </c>
      <c r="K1419" s="2338"/>
      <c r="L1419" s="123"/>
      <c r="M1419" s="428" t="s">
        <v>335</v>
      </c>
      <c r="N1419" s="389" t="s">
        <v>1055</v>
      </c>
      <c r="O1419" s="389">
        <v>3</v>
      </c>
      <c r="P1419" s="389">
        <v>1</v>
      </c>
      <c r="Q1419" s="1120">
        <v>1</v>
      </c>
      <c r="R1419" s="670" t="s">
        <v>1055</v>
      </c>
    </row>
    <row r="1420" spans="1:18" s="1126" customFormat="1" ht="15.75" x14ac:dyDescent="0.25">
      <c r="A1420" s="1446" t="s">
        <v>1110</v>
      </c>
      <c r="B1420" s="2517">
        <f>F1420+F1421</f>
        <v>300000</v>
      </c>
      <c r="C1420" s="79" t="s">
        <v>1111</v>
      </c>
      <c r="D1420" s="116">
        <v>4</v>
      </c>
      <c r="E1420" s="1110">
        <v>0</v>
      </c>
      <c r="F1420" s="1105">
        <f>D1420*E1420</f>
        <v>0</v>
      </c>
      <c r="G1420" s="1111" t="s">
        <v>124</v>
      </c>
      <c r="H1420" s="1111" t="s">
        <v>124</v>
      </c>
      <c r="I1420" s="1125" t="s">
        <v>124</v>
      </c>
      <c r="J1420" s="1125" t="s">
        <v>124</v>
      </c>
      <c r="K1420" s="2338"/>
      <c r="L1420" s="123"/>
      <c r="M1420" s="428" t="s">
        <v>335</v>
      </c>
      <c r="N1420" s="79">
        <v>1</v>
      </c>
      <c r="O1420" s="79">
        <v>2</v>
      </c>
      <c r="P1420" s="79">
        <v>3</v>
      </c>
      <c r="Q1420" s="1127">
        <v>3</v>
      </c>
      <c r="R1420" s="172">
        <v>4</v>
      </c>
    </row>
    <row r="1421" spans="1:18" s="1094" customFormat="1" ht="63" x14ac:dyDescent="0.25">
      <c r="A1421" s="1446"/>
      <c r="B1421" s="2517"/>
      <c r="C1421" s="79" t="s">
        <v>1112</v>
      </c>
      <c r="D1421" s="116">
        <v>20</v>
      </c>
      <c r="E1421" s="1110">
        <v>15000</v>
      </c>
      <c r="F1421" s="1105">
        <f t="shared" si="59"/>
        <v>300000</v>
      </c>
      <c r="G1421" s="1111" t="s">
        <v>124</v>
      </c>
      <c r="H1421" s="1111"/>
      <c r="I1421" s="1111" t="s">
        <v>124</v>
      </c>
      <c r="J1421" s="1111"/>
      <c r="K1421" s="2338"/>
      <c r="L1421" s="147"/>
      <c r="M1421" s="428" t="s">
        <v>335</v>
      </c>
      <c r="N1421" s="123">
        <v>1</v>
      </c>
      <c r="O1421" s="123">
        <v>2</v>
      </c>
      <c r="P1421" s="123">
        <v>8</v>
      </c>
      <c r="Q1421" s="123">
        <v>6</v>
      </c>
      <c r="R1421" s="123">
        <v>2</v>
      </c>
    </row>
    <row r="1422" spans="1:18" s="1094" customFormat="1" ht="47.25" x14ac:dyDescent="0.25">
      <c r="A1422" s="172" t="s">
        <v>1113</v>
      </c>
      <c r="B1422" s="1121">
        <f>F1422</f>
        <v>80000</v>
      </c>
      <c r="C1422" s="79" t="s">
        <v>1114</v>
      </c>
      <c r="D1422" s="116">
        <v>2</v>
      </c>
      <c r="E1422" s="1110">
        <v>40000</v>
      </c>
      <c r="F1422" s="1105">
        <f t="shared" si="59"/>
        <v>80000</v>
      </c>
      <c r="G1422" s="1111" t="s">
        <v>124</v>
      </c>
      <c r="H1422" s="1111"/>
      <c r="I1422" s="1111"/>
      <c r="J1422" s="1111"/>
      <c r="K1422" s="2338"/>
      <c r="L1422" s="147"/>
      <c r="M1422" s="428" t="s">
        <v>335</v>
      </c>
      <c r="N1422" s="123">
        <v>1</v>
      </c>
      <c r="O1422" s="123">
        <v>1</v>
      </c>
      <c r="P1422" s="123">
        <v>1</v>
      </c>
      <c r="Q1422" s="123">
        <v>2</v>
      </c>
      <c r="R1422" s="1113">
        <v>1</v>
      </c>
    </row>
    <row r="1423" spans="1:18" s="1094" customFormat="1" ht="63" x14ac:dyDescent="0.25">
      <c r="A1423" s="172" t="s">
        <v>1115</v>
      </c>
      <c r="B1423" s="1121">
        <v>0</v>
      </c>
      <c r="C1423" s="79"/>
      <c r="D1423" s="116">
        <v>0</v>
      </c>
      <c r="E1423" s="1110">
        <v>0</v>
      </c>
      <c r="F1423" s="1105">
        <v>0</v>
      </c>
      <c r="G1423" s="1111" t="s">
        <v>124</v>
      </c>
      <c r="H1423" s="1111" t="s">
        <v>124</v>
      </c>
      <c r="I1423" s="1111" t="s">
        <v>124</v>
      </c>
      <c r="J1423" s="1111" t="s">
        <v>124</v>
      </c>
      <c r="K1423" s="2324"/>
      <c r="L1423" s="147"/>
      <c r="M1423" s="123"/>
      <c r="N1423" s="123"/>
      <c r="O1423" s="123"/>
      <c r="P1423" s="123"/>
      <c r="Q1423" s="123"/>
      <c r="R1423" s="1113"/>
    </row>
    <row r="1424" spans="1:18" s="1094" customFormat="1" ht="15.75" x14ac:dyDescent="0.25">
      <c r="D1424" s="1093"/>
      <c r="E1424" s="1093"/>
      <c r="G1424" s="664"/>
      <c r="H1424" s="664"/>
      <c r="I1424" s="664"/>
      <c r="J1424" s="664"/>
    </row>
    <row r="1425" spans="1:17" s="4" customFormat="1" x14ac:dyDescent="0.25">
      <c r="A1425" s="1" t="s">
        <v>0</v>
      </c>
      <c r="B1425" s="2" t="s">
        <v>1</v>
      </c>
      <c r="C1425" s="2"/>
      <c r="D1425" s="3"/>
      <c r="L1425" s="5"/>
    </row>
    <row r="1426" spans="1:17" s="4" customFormat="1" x14ac:dyDescent="0.25">
      <c r="A1426" s="1" t="s">
        <v>2</v>
      </c>
      <c r="B1426" s="2" t="s">
        <v>1</v>
      </c>
      <c r="C1426" s="2"/>
      <c r="D1426" s="3"/>
      <c r="L1426" s="5"/>
    </row>
    <row r="1427" spans="1:17" s="4" customFormat="1" x14ac:dyDescent="0.25">
      <c r="A1427" s="1" t="s">
        <v>2</v>
      </c>
      <c r="B1427" s="6" t="s">
        <v>1116</v>
      </c>
      <c r="C1427" s="7"/>
      <c r="D1427" s="3"/>
      <c r="L1427" s="5"/>
    </row>
    <row r="1428" spans="1:17" s="4" customFormat="1" x14ac:dyDescent="0.25">
      <c r="A1428" s="1" t="s">
        <v>3</v>
      </c>
      <c r="B1428" s="1922" t="s">
        <v>75</v>
      </c>
      <c r="C1428" s="1922"/>
      <c r="D1428" s="3"/>
      <c r="L1428" s="5"/>
    </row>
    <row r="1429" spans="1:17" s="4" customFormat="1" x14ac:dyDescent="0.25">
      <c r="A1429" s="1" t="s">
        <v>4</v>
      </c>
      <c r="B1429" s="2" t="s">
        <v>1117</v>
      </c>
      <c r="C1429" s="2"/>
      <c r="D1429" s="3"/>
      <c r="L1429" s="5"/>
    </row>
    <row r="1430" spans="1:17" s="4" customFormat="1" x14ac:dyDescent="0.25">
      <c r="A1430" s="1" t="s">
        <v>5</v>
      </c>
      <c r="B1430" s="1981" t="s">
        <v>1072</v>
      </c>
      <c r="C1430" s="1981"/>
      <c r="D1430" s="1981"/>
      <c r="G1430"/>
      <c r="L1430" s="5"/>
    </row>
    <row r="1431" spans="1:17" s="4" customFormat="1" x14ac:dyDescent="0.25">
      <c r="A1431" s="1" t="s">
        <v>6</v>
      </c>
      <c r="B1431" s="1981" t="s">
        <v>1118</v>
      </c>
      <c r="C1431" s="1981"/>
      <c r="D1431" s="1981"/>
      <c r="L1431" s="5"/>
    </row>
    <row r="1432" spans="1:17" s="4" customFormat="1" ht="23.25" x14ac:dyDescent="0.35">
      <c r="A1432" s="1"/>
      <c r="B1432" s="9"/>
      <c r="C1432" s="2"/>
      <c r="D1432" s="10"/>
      <c r="K1432" s="11" t="s">
        <v>8</v>
      </c>
      <c r="L1432" s="5"/>
    </row>
    <row r="1433" spans="1:17" s="4" customFormat="1" ht="30" x14ac:dyDescent="0.25">
      <c r="A1433" s="73" t="s">
        <v>1119</v>
      </c>
      <c r="B1433" s="9"/>
      <c r="C1433" s="2"/>
      <c r="D1433" s="10"/>
      <c r="L1433" s="5"/>
    </row>
    <row r="1434" spans="1:17" s="4" customFormat="1" ht="16.5" thickBot="1" x14ac:dyDescent="0.3">
      <c r="A1434" s="1990" t="s">
        <v>9</v>
      </c>
      <c r="B1434" s="1990"/>
      <c r="C1434" s="1990"/>
      <c r="D1434" s="1990"/>
      <c r="E1434" s="1990"/>
      <c r="F1434" s="1990"/>
      <c r="G1434" s="1990"/>
      <c r="H1434" s="1990"/>
      <c r="I1434" s="1990"/>
      <c r="J1434" s="1990"/>
      <c r="K1434" s="1990"/>
      <c r="L1434" s="1990"/>
    </row>
    <row r="1435" spans="1:17" s="4" customFormat="1" ht="16.5" thickBot="1" x14ac:dyDescent="0.3">
      <c r="A1435" s="1991" t="s">
        <v>10</v>
      </c>
      <c r="B1435" s="2047" t="s">
        <v>11</v>
      </c>
      <c r="C1435" s="1995" t="s">
        <v>12</v>
      </c>
      <c r="D1435" s="1993" t="s">
        <v>13</v>
      </c>
      <c r="E1435" s="1998" t="s">
        <v>14</v>
      </c>
      <c r="F1435" s="2000" t="s">
        <v>15</v>
      </c>
      <c r="G1435" s="2551" t="s">
        <v>16</v>
      </c>
      <c r="H1435" s="2552"/>
      <c r="I1435" s="2552"/>
      <c r="J1435" s="2553"/>
      <c r="K1435" s="2008" t="s">
        <v>17</v>
      </c>
      <c r="L1435" s="2009"/>
      <c r="M1435" s="2012" t="s">
        <v>18</v>
      </c>
      <c r="N1435" s="2013"/>
      <c r="O1435" s="2013"/>
      <c r="P1435" s="2013"/>
      <c r="Q1435" s="2014"/>
    </row>
    <row r="1436" spans="1:17" s="4" customFormat="1" x14ac:dyDescent="0.25">
      <c r="A1436" s="1992"/>
      <c r="B1436" s="2048"/>
      <c r="C1436" s="1996"/>
      <c r="D1436" s="1997"/>
      <c r="E1436" s="1999"/>
      <c r="F1436" s="2001"/>
      <c r="G1436" s="12" t="s">
        <v>19</v>
      </c>
      <c r="H1436" s="12" t="s">
        <v>20</v>
      </c>
      <c r="I1436" s="12" t="s">
        <v>21</v>
      </c>
      <c r="J1436" s="12" t="s">
        <v>22</v>
      </c>
      <c r="K1436" s="2010"/>
      <c r="L1436" s="2011"/>
      <c r="M1436" s="2015"/>
      <c r="N1436" s="2016"/>
      <c r="O1436" s="2016"/>
      <c r="P1436" s="2016"/>
      <c r="Q1436" s="2017"/>
    </row>
    <row r="1437" spans="1:17" s="4" customFormat="1" ht="210" x14ac:dyDescent="0.25">
      <c r="A1437" s="1128" t="s">
        <v>1120</v>
      </c>
      <c r="B1437" s="14" t="s">
        <v>1121</v>
      </c>
      <c r="C1437" s="80" t="s">
        <v>1122</v>
      </c>
      <c r="D1437" s="14"/>
      <c r="E1437" s="45"/>
      <c r="F1437" s="17"/>
      <c r="G1437" s="18"/>
      <c r="H1437" s="18"/>
      <c r="I1437" s="18"/>
      <c r="J1437" s="18"/>
      <c r="K1437" s="2018"/>
      <c r="L1437" s="2019"/>
      <c r="M1437" s="2020"/>
      <c r="N1437" s="2021"/>
      <c r="O1437" s="2021"/>
      <c r="P1437" s="2021"/>
      <c r="Q1437" s="2021"/>
    </row>
    <row r="1438" spans="1:17" s="4" customFormat="1" x14ac:dyDescent="0.25">
      <c r="A1438" s="19"/>
      <c r="B1438" s="20"/>
      <c r="C1438" s="21"/>
      <c r="D1438" s="19"/>
      <c r="E1438" s="22"/>
      <c r="F1438" s="22"/>
      <c r="G1438" s="23"/>
      <c r="H1438" s="23"/>
      <c r="I1438" s="23"/>
      <c r="J1438" s="23"/>
      <c r="K1438" s="23"/>
      <c r="L1438" s="23"/>
      <c r="M1438" s="19"/>
      <c r="N1438" s="19"/>
      <c r="O1438" s="19"/>
      <c r="P1438" s="19"/>
      <c r="Q1438" s="19"/>
    </row>
    <row r="1439" spans="1:17" s="4" customFormat="1" ht="15.75" x14ac:dyDescent="0.25">
      <c r="A1439" s="2022" t="s">
        <v>28</v>
      </c>
      <c r="B1439" s="2023"/>
      <c r="C1439" s="2023"/>
      <c r="D1439" s="2023"/>
      <c r="E1439" s="2023"/>
      <c r="F1439" s="2023"/>
      <c r="G1439" s="2023"/>
      <c r="H1439" s="2023"/>
      <c r="I1439" s="2023"/>
      <c r="J1439" s="2023"/>
      <c r="K1439" s="2023"/>
      <c r="L1439" s="2023"/>
      <c r="M1439" s="25"/>
      <c r="N1439" s="25"/>
      <c r="O1439" s="25"/>
      <c r="P1439" s="25"/>
      <c r="Q1439" s="26"/>
    </row>
    <row r="1440" spans="1:17" s="4" customFormat="1" x14ac:dyDescent="0.25">
      <c r="A1440" s="1974" t="s">
        <v>29</v>
      </c>
      <c r="B1440" s="1976" t="s">
        <v>30</v>
      </c>
      <c r="C1440" s="2560" t="s">
        <v>31</v>
      </c>
      <c r="D1440" s="2561"/>
      <c r="E1440" s="2561"/>
      <c r="F1440" s="2561"/>
      <c r="G1440" s="2560" t="s">
        <v>32</v>
      </c>
      <c r="H1440" s="2560"/>
      <c r="I1440" s="2560"/>
      <c r="J1440" s="2560"/>
      <c r="K1440" s="2002" t="s">
        <v>33</v>
      </c>
      <c r="L1440" s="2562" t="s">
        <v>34</v>
      </c>
      <c r="M1440" s="2562"/>
      <c r="N1440" s="2562"/>
      <c r="O1440" s="2562"/>
      <c r="P1440" s="2563"/>
      <c r="Q1440" s="2563"/>
    </row>
    <row r="1441" spans="1:17" s="4" customFormat="1" ht="41.25" x14ac:dyDescent="0.25">
      <c r="A1441" s="1975"/>
      <c r="B1441" s="1977"/>
      <c r="C1441" s="27" t="s">
        <v>35</v>
      </c>
      <c r="D1441" s="28" t="s">
        <v>36</v>
      </c>
      <c r="E1441" s="28" t="s">
        <v>37</v>
      </c>
      <c r="F1441" s="28" t="s">
        <v>38</v>
      </c>
      <c r="G1441" s="28" t="s">
        <v>19</v>
      </c>
      <c r="H1441" s="28" t="s">
        <v>20</v>
      </c>
      <c r="I1441" s="28" t="s">
        <v>39</v>
      </c>
      <c r="J1441" s="28" t="s">
        <v>22</v>
      </c>
      <c r="K1441" s="1977"/>
      <c r="L1441" s="29" t="s">
        <v>40</v>
      </c>
      <c r="M1441" s="29" t="s">
        <v>41</v>
      </c>
      <c r="N1441" s="29" t="s">
        <v>42</v>
      </c>
      <c r="O1441" s="29" t="s">
        <v>43</v>
      </c>
      <c r="P1441" s="29" t="s">
        <v>44</v>
      </c>
      <c r="Q1441" s="29" t="s">
        <v>45</v>
      </c>
    </row>
    <row r="1442" spans="1:17" s="4" customFormat="1" ht="15" hidden="1" customHeight="1" x14ac:dyDescent="0.25">
      <c r="A1442" s="1129"/>
      <c r="B1442" s="1130"/>
      <c r="C1442" s="32"/>
      <c r="D1442" s="33"/>
      <c r="E1442" s="34"/>
      <c r="F1442" s="34"/>
      <c r="G1442" s="34"/>
      <c r="H1442" s="34"/>
      <c r="I1442" s="34"/>
      <c r="J1442" s="34"/>
      <c r="K1442" s="35"/>
      <c r="L1442" s="36">
        <v>1</v>
      </c>
      <c r="M1442" s="35"/>
      <c r="N1442" s="35"/>
      <c r="O1442" s="35"/>
      <c r="P1442" s="35"/>
      <c r="Q1442" s="35"/>
    </row>
    <row r="1443" spans="1:17" s="4" customFormat="1" ht="15" customHeight="1" x14ac:dyDescent="0.25">
      <c r="A1443" s="2368" t="s">
        <v>1123</v>
      </c>
      <c r="B1443" s="2554">
        <f>SUM(F1443:F1445)</f>
        <v>67000</v>
      </c>
      <c r="C1443" s="37" t="s">
        <v>490</v>
      </c>
      <c r="D1443" s="47">
        <v>100</v>
      </c>
      <c r="E1443" s="38">
        <v>250</v>
      </c>
      <c r="F1443" s="38">
        <f>+E1443*D1443</f>
        <v>25000</v>
      </c>
      <c r="G1443" s="38"/>
      <c r="H1443" s="38"/>
      <c r="I1443" s="38"/>
      <c r="J1443" s="38"/>
      <c r="K1443" s="35"/>
      <c r="L1443" s="36">
        <v>11</v>
      </c>
      <c r="M1443" s="35">
        <v>1</v>
      </c>
      <c r="N1443" s="35">
        <v>3</v>
      </c>
      <c r="O1443" s="35">
        <v>7</v>
      </c>
      <c r="P1443" s="35">
        <v>1</v>
      </c>
      <c r="Q1443" s="35">
        <v>2</v>
      </c>
    </row>
    <row r="1444" spans="1:17" s="4" customFormat="1" ht="15" customHeight="1" x14ac:dyDescent="0.25">
      <c r="A1444" s="2369"/>
      <c r="B1444" s="2555"/>
      <c r="C1444" s="37" t="s">
        <v>588</v>
      </c>
      <c r="D1444" s="36">
        <v>10</v>
      </c>
      <c r="E1444" s="38">
        <v>2400</v>
      </c>
      <c r="F1444" s="38">
        <f t="shared" ref="F1444:F1450" si="60">+E1444*D1444</f>
        <v>24000</v>
      </c>
      <c r="G1444" s="38"/>
      <c r="H1444" s="38"/>
      <c r="I1444" s="38"/>
      <c r="J1444" s="38"/>
      <c r="K1444" s="35"/>
      <c r="L1444" s="36">
        <v>11</v>
      </c>
      <c r="M1444" s="35">
        <v>1</v>
      </c>
      <c r="N1444" s="35">
        <v>2</v>
      </c>
      <c r="O1444" s="35">
        <v>3</v>
      </c>
      <c r="P1444" s="35">
        <v>1</v>
      </c>
      <c r="Q1444" s="35">
        <v>1</v>
      </c>
    </row>
    <row r="1445" spans="1:17" s="4" customFormat="1" ht="15" customHeight="1" x14ac:dyDescent="0.25">
      <c r="A1445" s="2369"/>
      <c r="B1445" s="2555"/>
      <c r="C1445" s="37" t="s">
        <v>835</v>
      </c>
      <c r="D1445" s="36">
        <v>10</v>
      </c>
      <c r="E1445" s="38">
        <v>1800</v>
      </c>
      <c r="F1445" s="38">
        <f t="shared" si="60"/>
        <v>18000</v>
      </c>
      <c r="G1445" s="38"/>
      <c r="H1445" s="38"/>
      <c r="I1445" s="38"/>
      <c r="J1445" s="38"/>
      <c r="K1445" s="35"/>
      <c r="L1445" s="36">
        <v>11</v>
      </c>
      <c r="M1445" s="35">
        <v>1</v>
      </c>
      <c r="N1445" s="35">
        <v>2</v>
      </c>
      <c r="O1445" s="35">
        <v>3</v>
      </c>
      <c r="P1445" s="35">
        <v>1</v>
      </c>
      <c r="Q1445" s="35">
        <v>3</v>
      </c>
    </row>
    <row r="1446" spans="1:17" s="4" customFormat="1" ht="15" customHeight="1" x14ac:dyDescent="0.25">
      <c r="A1446" s="2369"/>
      <c r="B1446" s="2555"/>
      <c r="C1446" s="37"/>
      <c r="D1446" s="36"/>
      <c r="E1446" s="38"/>
      <c r="F1446" s="38">
        <f t="shared" si="60"/>
        <v>0</v>
      </c>
      <c r="G1446" s="38"/>
      <c r="H1446" s="38"/>
      <c r="I1446" s="38"/>
      <c r="J1446" s="38"/>
      <c r="K1446" s="35"/>
      <c r="L1446" s="36"/>
      <c r="M1446" s="35"/>
      <c r="N1446" s="35"/>
      <c r="O1446" s="35"/>
      <c r="P1446" s="35"/>
      <c r="Q1446" s="35"/>
    </row>
    <row r="1447" spans="1:17" s="4" customFormat="1" ht="15" customHeight="1" x14ac:dyDescent="0.25">
      <c r="A1447" s="2370"/>
      <c r="B1447" s="2556"/>
      <c r="C1447" s="37"/>
      <c r="D1447" s="36"/>
      <c r="E1447" s="38"/>
      <c r="F1447" s="38">
        <f t="shared" si="60"/>
        <v>0</v>
      </c>
      <c r="G1447" s="38"/>
      <c r="H1447" s="38"/>
      <c r="I1447" s="38"/>
      <c r="J1447" s="38"/>
      <c r="K1447" s="35"/>
      <c r="L1447" s="36"/>
      <c r="M1447" s="35"/>
      <c r="N1447" s="35"/>
      <c r="O1447" s="35"/>
      <c r="P1447" s="35"/>
      <c r="Q1447" s="35"/>
    </row>
    <row r="1448" spans="1:17" s="4" customFormat="1" ht="15" customHeight="1" x14ac:dyDescent="0.25">
      <c r="A1448" s="2368" t="s">
        <v>1124</v>
      </c>
      <c r="B1448" s="2554">
        <f>SUM(F1448:F1450)</f>
        <v>107200</v>
      </c>
      <c r="C1448" s="37" t="s">
        <v>490</v>
      </c>
      <c r="D1448" s="47">
        <v>160</v>
      </c>
      <c r="E1448" s="38">
        <v>250</v>
      </c>
      <c r="F1448" s="38">
        <f t="shared" si="60"/>
        <v>40000</v>
      </c>
      <c r="G1448" s="38"/>
      <c r="H1448" s="38"/>
      <c r="I1448" s="38"/>
      <c r="J1448" s="38"/>
      <c r="K1448" s="35"/>
      <c r="L1448" s="36">
        <v>11</v>
      </c>
      <c r="M1448" s="35">
        <v>1</v>
      </c>
      <c r="N1448" s="35">
        <v>3</v>
      </c>
      <c r="O1448" s="35">
        <v>7</v>
      </c>
      <c r="P1448" s="35">
        <v>1</v>
      </c>
      <c r="Q1448" s="35">
        <v>2</v>
      </c>
    </row>
    <row r="1449" spans="1:17" s="4" customFormat="1" ht="15" customHeight="1" x14ac:dyDescent="0.25">
      <c r="A1449" s="2369"/>
      <c r="B1449" s="2555"/>
      <c r="C1449" s="37" t="s">
        <v>812</v>
      </c>
      <c r="D1449" s="36">
        <v>16</v>
      </c>
      <c r="E1449" s="38">
        <v>2400</v>
      </c>
      <c r="F1449" s="38">
        <f t="shared" si="60"/>
        <v>38400</v>
      </c>
      <c r="G1449" s="38"/>
      <c r="H1449" s="38"/>
      <c r="I1449" s="38"/>
      <c r="J1449" s="38"/>
      <c r="K1449" s="35"/>
      <c r="L1449" s="36">
        <v>11</v>
      </c>
      <c r="M1449" s="35">
        <v>1</v>
      </c>
      <c r="N1449" s="35">
        <v>2</v>
      </c>
      <c r="O1449" s="35">
        <v>3</v>
      </c>
      <c r="P1449" s="35">
        <v>1</v>
      </c>
      <c r="Q1449" s="35">
        <v>1</v>
      </c>
    </row>
    <row r="1450" spans="1:17" s="4" customFormat="1" ht="15" customHeight="1" x14ac:dyDescent="0.25">
      <c r="A1450" s="2369"/>
      <c r="B1450" s="2555"/>
      <c r="C1450" s="37" t="s">
        <v>1125</v>
      </c>
      <c r="D1450" s="36">
        <v>16</v>
      </c>
      <c r="E1450" s="38">
        <v>1800</v>
      </c>
      <c r="F1450" s="38">
        <f t="shared" si="60"/>
        <v>28800</v>
      </c>
      <c r="G1450" s="38"/>
      <c r="H1450" s="38"/>
      <c r="I1450" s="38"/>
      <c r="J1450" s="38"/>
      <c r="K1450" s="35"/>
      <c r="L1450" s="36">
        <v>11</v>
      </c>
      <c r="M1450" s="35">
        <v>1</v>
      </c>
      <c r="N1450" s="35">
        <v>2</v>
      </c>
      <c r="O1450" s="35">
        <v>3</v>
      </c>
      <c r="P1450" s="35">
        <v>1</v>
      </c>
      <c r="Q1450" s="35">
        <v>1</v>
      </c>
    </row>
    <row r="1451" spans="1:17" s="4" customFormat="1" ht="15" customHeight="1" x14ac:dyDescent="0.25">
      <c r="A1451" s="2369"/>
      <c r="B1451" s="2555"/>
      <c r="C1451" s="37"/>
      <c r="D1451" s="36"/>
      <c r="E1451" s="38"/>
      <c r="F1451" s="38"/>
      <c r="G1451" s="38"/>
      <c r="H1451" s="38"/>
      <c r="I1451" s="38"/>
      <c r="J1451" s="38"/>
      <c r="K1451" s="35"/>
      <c r="L1451" s="36"/>
      <c r="M1451" s="35"/>
      <c r="N1451" s="35"/>
      <c r="O1451" s="35"/>
      <c r="P1451" s="35"/>
      <c r="Q1451" s="35"/>
    </row>
    <row r="1452" spans="1:17" s="4" customFormat="1" ht="15" customHeight="1" x14ac:dyDescent="0.25">
      <c r="A1452" s="2370"/>
      <c r="B1452" s="2556"/>
      <c r="C1452" s="37"/>
      <c r="D1452" s="36"/>
      <c r="E1452" s="38"/>
      <c r="F1452" s="38"/>
      <c r="G1452" s="38"/>
      <c r="H1452" s="38"/>
      <c r="I1452" s="38"/>
      <c r="J1452" s="38"/>
      <c r="K1452" s="35"/>
      <c r="L1452" s="36"/>
      <c r="M1452" s="35"/>
      <c r="N1452" s="35"/>
      <c r="O1452" s="35"/>
      <c r="P1452" s="35"/>
      <c r="Q1452" s="35"/>
    </row>
    <row r="1453" spans="1:17" s="4" customFormat="1" ht="15" customHeight="1" x14ac:dyDescent="0.25">
      <c r="A1453" s="1962" t="s">
        <v>1126</v>
      </c>
      <c r="B1453" s="2554">
        <f>SUM(F1453)</f>
        <v>12000</v>
      </c>
      <c r="C1453" s="37" t="s">
        <v>490</v>
      </c>
      <c r="D1453" s="47">
        <v>48</v>
      </c>
      <c r="E1453" s="38">
        <v>250</v>
      </c>
      <c r="F1453" s="38">
        <f>+E1453*D1453</f>
        <v>12000</v>
      </c>
      <c r="G1453" s="38"/>
      <c r="H1453" s="38"/>
      <c r="I1453" s="38"/>
      <c r="J1453" s="38"/>
      <c r="K1453" s="35"/>
      <c r="L1453" s="36">
        <v>11</v>
      </c>
      <c r="M1453" s="35">
        <v>1</v>
      </c>
      <c r="N1453" s="35">
        <v>3</v>
      </c>
      <c r="O1453" s="35">
        <v>7</v>
      </c>
      <c r="P1453" s="35">
        <v>1</v>
      </c>
      <c r="Q1453" s="35">
        <v>2</v>
      </c>
    </row>
    <row r="1454" spans="1:17" s="4" customFormat="1" ht="15" customHeight="1" x14ac:dyDescent="0.25">
      <c r="A1454" s="1963"/>
      <c r="B1454" s="2555"/>
      <c r="C1454" s="37"/>
      <c r="D1454" s="36"/>
      <c r="E1454" s="38"/>
      <c r="F1454" s="38"/>
      <c r="G1454" s="38"/>
      <c r="H1454" s="38"/>
      <c r="I1454" s="38"/>
      <c r="J1454" s="38"/>
      <c r="K1454" s="35"/>
      <c r="L1454" s="36"/>
      <c r="M1454" s="35"/>
      <c r="N1454" s="35"/>
      <c r="O1454" s="35"/>
      <c r="P1454" s="35"/>
      <c r="Q1454" s="35"/>
    </row>
    <row r="1455" spans="1:17" s="4" customFormat="1" ht="15" customHeight="1" x14ac:dyDescent="0.25">
      <c r="A1455" s="1963"/>
      <c r="B1455" s="2555"/>
      <c r="C1455" s="37"/>
      <c r="D1455" s="36"/>
      <c r="E1455" s="38"/>
      <c r="F1455" s="38"/>
      <c r="G1455" s="38"/>
      <c r="H1455" s="38"/>
      <c r="I1455" s="38"/>
      <c r="J1455" s="38"/>
      <c r="K1455" s="35"/>
      <c r="L1455" s="36"/>
      <c r="M1455" s="35"/>
      <c r="N1455" s="35"/>
      <c r="O1455" s="35"/>
      <c r="P1455" s="35"/>
      <c r="Q1455" s="35"/>
    </row>
    <row r="1456" spans="1:17" s="4" customFormat="1" ht="15" customHeight="1" x14ac:dyDescent="0.25">
      <c r="A1456" s="1963"/>
      <c r="B1456" s="2555"/>
      <c r="C1456" s="37"/>
      <c r="D1456" s="36"/>
      <c r="E1456" s="38"/>
      <c r="F1456" s="38"/>
      <c r="G1456" s="38"/>
      <c r="H1456" s="38"/>
      <c r="I1456" s="38"/>
      <c r="J1456" s="38"/>
      <c r="K1456" s="35"/>
      <c r="L1456" s="36"/>
      <c r="M1456" s="35"/>
      <c r="N1456" s="35"/>
      <c r="O1456" s="35"/>
      <c r="P1456" s="35"/>
      <c r="Q1456" s="35"/>
    </row>
    <row r="1457" spans="1:17" s="4" customFormat="1" ht="15" customHeight="1" x14ac:dyDescent="0.25">
      <c r="A1457" s="1964"/>
      <c r="B1457" s="2556"/>
      <c r="C1457" s="37"/>
      <c r="D1457" s="36"/>
      <c r="E1457" s="38"/>
      <c r="F1457" s="38"/>
      <c r="G1457" s="38"/>
      <c r="H1457" s="38"/>
      <c r="I1457" s="38"/>
      <c r="J1457" s="38"/>
      <c r="K1457" s="35"/>
      <c r="L1457" s="36"/>
      <c r="M1457" s="35"/>
      <c r="N1457" s="35"/>
      <c r="O1457" s="35"/>
      <c r="P1457" s="35"/>
      <c r="Q1457" s="35"/>
    </row>
    <row r="1458" spans="1:17" s="4" customFormat="1" ht="15" customHeight="1" x14ac:dyDescent="0.25">
      <c r="A1458" s="2557" t="s">
        <v>1127</v>
      </c>
      <c r="B1458" s="2554">
        <f>SUM(F1458:F1462)</f>
        <v>117200</v>
      </c>
      <c r="C1458" s="37" t="s">
        <v>490</v>
      </c>
      <c r="D1458" s="47">
        <v>160</v>
      </c>
      <c r="E1458" s="38">
        <v>250</v>
      </c>
      <c r="F1458" s="38">
        <f>+E1458*D1458</f>
        <v>40000</v>
      </c>
      <c r="G1458" s="38"/>
      <c r="H1458" s="38"/>
      <c r="I1458" s="38"/>
      <c r="J1458" s="38"/>
      <c r="K1458" s="35"/>
      <c r="L1458" s="36">
        <v>11</v>
      </c>
      <c r="M1458" s="35">
        <v>1</v>
      </c>
      <c r="N1458" s="35">
        <v>3</v>
      </c>
      <c r="O1458" s="35">
        <v>7</v>
      </c>
      <c r="P1458" s="35">
        <v>1</v>
      </c>
      <c r="Q1458" s="35">
        <v>2</v>
      </c>
    </row>
    <row r="1459" spans="1:17" s="4" customFormat="1" ht="15" customHeight="1" x14ac:dyDescent="0.25">
      <c r="A1459" s="2558"/>
      <c r="B1459" s="2555"/>
      <c r="C1459" s="37" t="s">
        <v>812</v>
      </c>
      <c r="D1459" s="36">
        <v>16</v>
      </c>
      <c r="E1459" s="38">
        <v>2400</v>
      </c>
      <c r="F1459" s="38">
        <f t="shared" ref="F1459:F1460" si="61">+E1459*D1459</f>
        <v>38400</v>
      </c>
      <c r="G1459" s="38"/>
      <c r="H1459" s="38"/>
      <c r="I1459" s="38"/>
      <c r="J1459" s="38"/>
      <c r="K1459" s="35"/>
      <c r="L1459" s="36">
        <v>11</v>
      </c>
      <c r="M1459" s="35">
        <v>1</v>
      </c>
      <c r="N1459" s="35">
        <v>2</v>
      </c>
      <c r="O1459" s="35">
        <v>3</v>
      </c>
      <c r="P1459" s="35">
        <v>1</v>
      </c>
      <c r="Q1459" s="35">
        <v>1</v>
      </c>
    </row>
    <row r="1460" spans="1:17" s="4" customFormat="1" ht="15" customHeight="1" x14ac:dyDescent="0.25">
      <c r="A1460" s="2558"/>
      <c r="B1460" s="2555"/>
      <c r="C1460" s="37" t="s">
        <v>748</v>
      </c>
      <c r="D1460" s="36">
        <v>16</v>
      </c>
      <c r="E1460" s="38">
        <v>1800</v>
      </c>
      <c r="F1460" s="38">
        <f t="shared" si="61"/>
        <v>28800</v>
      </c>
      <c r="G1460" s="38"/>
      <c r="H1460" s="38"/>
      <c r="I1460" s="38"/>
      <c r="J1460" s="38"/>
      <c r="K1460" s="35"/>
      <c r="L1460" s="36">
        <v>11</v>
      </c>
      <c r="M1460" s="35">
        <v>1</v>
      </c>
      <c r="N1460" s="35">
        <v>2</v>
      </c>
      <c r="O1460" s="35">
        <v>3</v>
      </c>
      <c r="P1460" s="35">
        <v>1</v>
      </c>
      <c r="Q1460" s="35">
        <v>1</v>
      </c>
    </row>
    <row r="1461" spans="1:17" s="4" customFormat="1" ht="15" customHeight="1" x14ac:dyDescent="0.25">
      <c r="A1461" s="2558"/>
      <c r="B1461" s="2555"/>
      <c r="C1461" s="37" t="s">
        <v>290</v>
      </c>
      <c r="D1461" s="36">
        <v>1</v>
      </c>
      <c r="E1461" s="38">
        <v>10000</v>
      </c>
      <c r="F1461" s="38">
        <f>+E1461*D1461</f>
        <v>10000</v>
      </c>
      <c r="G1461" s="38"/>
      <c r="H1461" s="38"/>
      <c r="I1461" s="38"/>
      <c r="J1461" s="38"/>
      <c r="K1461" s="35"/>
      <c r="L1461" s="36">
        <v>11</v>
      </c>
      <c r="M1461" s="35">
        <v>1</v>
      </c>
      <c r="N1461" s="35">
        <v>3</v>
      </c>
      <c r="O1461" s="35">
        <v>9</v>
      </c>
      <c r="P1461" s="35">
        <v>2</v>
      </c>
      <c r="Q1461" s="35">
        <v>1</v>
      </c>
    </row>
    <row r="1462" spans="1:17" s="4" customFormat="1" ht="15" customHeight="1" x14ac:dyDescent="0.25">
      <c r="A1462" s="2559"/>
      <c r="B1462" s="2556"/>
      <c r="C1462" s="37"/>
      <c r="D1462" s="36"/>
      <c r="E1462" s="38"/>
      <c r="F1462" s="38"/>
      <c r="G1462" s="38"/>
      <c r="H1462" s="38"/>
      <c r="I1462" s="38"/>
      <c r="J1462" s="38"/>
      <c r="K1462" s="35"/>
      <c r="L1462" s="36"/>
      <c r="M1462" s="35"/>
      <c r="N1462" s="35"/>
      <c r="O1462" s="35"/>
      <c r="P1462" s="35"/>
      <c r="Q1462" s="35"/>
    </row>
    <row r="1463" spans="1:17" s="4" customFormat="1" ht="15" customHeight="1" x14ac:dyDescent="0.25">
      <c r="A1463" s="2557" t="s">
        <v>1128</v>
      </c>
      <c r="B1463" s="2554">
        <f>SUM(F1463:F1470)</f>
        <v>1232100</v>
      </c>
      <c r="C1463" s="37" t="s">
        <v>490</v>
      </c>
      <c r="D1463" s="47">
        <v>135</v>
      </c>
      <c r="E1463" s="38">
        <v>250</v>
      </c>
      <c r="F1463" s="38">
        <f t="shared" ref="F1463:F1470" si="62">+E1463*D1463</f>
        <v>33750</v>
      </c>
      <c r="G1463" s="38"/>
      <c r="H1463" s="1008" t="s">
        <v>483</v>
      </c>
      <c r="I1463" s="1008" t="s">
        <v>483</v>
      </c>
      <c r="J1463" s="1008" t="s">
        <v>483</v>
      </c>
      <c r="K1463" s="35"/>
      <c r="L1463" s="36">
        <v>11</v>
      </c>
      <c r="M1463" s="35">
        <v>1</v>
      </c>
      <c r="N1463" s="35">
        <v>3</v>
      </c>
      <c r="O1463" s="35">
        <v>7</v>
      </c>
      <c r="P1463" s="35">
        <v>1</v>
      </c>
      <c r="Q1463" s="35">
        <v>2</v>
      </c>
    </row>
    <row r="1464" spans="1:17" s="4" customFormat="1" x14ac:dyDescent="0.25">
      <c r="A1464" s="2558"/>
      <c r="B1464" s="2555"/>
      <c r="C1464" s="1131" t="s">
        <v>1129</v>
      </c>
      <c r="D1464" s="36">
        <f>150*9</f>
        <v>1350</v>
      </c>
      <c r="E1464" s="38">
        <v>225</v>
      </c>
      <c r="F1464" s="38">
        <f t="shared" si="62"/>
        <v>303750</v>
      </c>
      <c r="G1464" s="38"/>
      <c r="H1464" s="38"/>
      <c r="I1464" s="38"/>
      <c r="J1464" s="38"/>
      <c r="K1464" s="35"/>
      <c r="L1464" s="36">
        <v>11</v>
      </c>
      <c r="M1464" s="35">
        <v>1</v>
      </c>
      <c r="N1464" s="35">
        <v>3</v>
      </c>
      <c r="O1464" s="35">
        <v>3</v>
      </c>
      <c r="P1464" s="35">
        <v>1</v>
      </c>
      <c r="Q1464" s="35">
        <v>3</v>
      </c>
    </row>
    <row r="1465" spans="1:17" s="4" customFormat="1" x14ac:dyDescent="0.25">
      <c r="A1465" s="2558"/>
      <c r="B1465" s="2555"/>
      <c r="C1465" s="996" t="s">
        <v>1130</v>
      </c>
      <c r="D1465" s="36">
        <v>9</v>
      </c>
      <c r="E1465" s="38">
        <v>2700</v>
      </c>
      <c r="F1465" s="38">
        <f t="shared" si="62"/>
        <v>24300</v>
      </c>
      <c r="G1465" s="38"/>
      <c r="H1465" s="38"/>
      <c r="I1465" s="38"/>
      <c r="J1465" s="38"/>
      <c r="K1465" s="35"/>
      <c r="L1465" s="36">
        <v>11</v>
      </c>
      <c r="M1465" s="35">
        <v>1</v>
      </c>
      <c r="N1465" s="35">
        <v>2</v>
      </c>
      <c r="O1465" s="35">
        <v>3</v>
      </c>
      <c r="P1465" s="35">
        <v>1</v>
      </c>
      <c r="Q1465" s="35">
        <v>1</v>
      </c>
    </row>
    <row r="1466" spans="1:17" s="4" customFormat="1" ht="23.25" customHeight="1" x14ac:dyDescent="0.25">
      <c r="A1466" s="2558"/>
      <c r="B1466" s="2555"/>
      <c r="C1466" s="37" t="s">
        <v>812</v>
      </c>
      <c r="D1466" s="47">
        <v>9</v>
      </c>
      <c r="E1466" s="38">
        <v>2400</v>
      </c>
      <c r="F1466" s="38">
        <f t="shared" si="62"/>
        <v>21600</v>
      </c>
      <c r="G1466" s="38"/>
      <c r="H1466" s="38"/>
      <c r="I1466" s="38"/>
      <c r="J1466" s="38"/>
      <c r="K1466" s="35"/>
      <c r="L1466" s="36">
        <v>11</v>
      </c>
      <c r="M1466" s="35">
        <v>1</v>
      </c>
      <c r="N1466" s="35">
        <v>2</v>
      </c>
      <c r="O1466" s="35">
        <v>3</v>
      </c>
      <c r="P1466" s="35">
        <v>1</v>
      </c>
      <c r="Q1466" s="35">
        <v>1</v>
      </c>
    </row>
    <row r="1467" spans="1:17" s="4" customFormat="1" ht="23.25" customHeight="1" x14ac:dyDescent="0.25">
      <c r="A1467" s="2558"/>
      <c r="B1467" s="2555"/>
      <c r="C1467" s="37" t="s">
        <v>748</v>
      </c>
      <c r="D1467" s="47">
        <v>9</v>
      </c>
      <c r="E1467" s="38">
        <v>1800</v>
      </c>
      <c r="F1467" s="38">
        <f t="shared" si="62"/>
        <v>16200</v>
      </c>
      <c r="G1467" s="38"/>
      <c r="H1467" s="38"/>
      <c r="I1467" s="38"/>
      <c r="J1467" s="38"/>
      <c r="K1467" s="35"/>
      <c r="L1467" s="36"/>
      <c r="M1467" s="35"/>
      <c r="N1467" s="35"/>
      <c r="O1467" s="35"/>
      <c r="P1467" s="35"/>
      <c r="Q1467" s="35"/>
    </row>
    <row r="1468" spans="1:17" s="4" customFormat="1" ht="23.25" customHeight="1" x14ac:dyDescent="0.25">
      <c r="A1468" s="2558"/>
      <c r="B1468" s="2555"/>
      <c r="C1468" s="37" t="s">
        <v>1131</v>
      </c>
      <c r="D1468" s="36"/>
      <c r="E1468" s="38"/>
      <c r="F1468" s="38">
        <f t="shared" si="62"/>
        <v>0</v>
      </c>
      <c r="G1468" s="38"/>
      <c r="H1468" s="38"/>
      <c r="I1468" s="38"/>
      <c r="J1468" s="38"/>
      <c r="K1468" s="35"/>
      <c r="L1468" s="36"/>
      <c r="M1468" s="35"/>
      <c r="N1468" s="35"/>
      <c r="O1468" s="35"/>
      <c r="P1468" s="35"/>
      <c r="Q1468" s="35"/>
    </row>
    <row r="1469" spans="1:17" s="4" customFormat="1" ht="23.25" customHeight="1" x14ac:dyDescent="0.25">
      <c r="A1469" s="2558"/>
      <c r="B1469" s="2555"/>
      <c r="C1469" s="37" t="s">
        <v>58</v>
      </c>
      <c r="D1469" s="36">
        <v>1350</v>
      </c>
      <c r="E1469" s="38">
        <v>450</v>
      </c>
      <c r="F1469" s="38">
        <f t="shared" si="62"/>
        <v>607500</v>
      </c>
      <c r="G1469" s="38"/>
      <c r="H1469" s="38"/>
      <c r="I1469" s="38"/>
      <c r="J1469" s="38"/>
      <c r="K1469" s="35"/>
      <c r="L1469" s="36">
        <v>11</v>
      </c>
      <c r="M1469" s="35">
        <v>1</v>
      </c>
      <c r="N1469" s="35">
        <v>3</v>
      </c>
      <c r="O1469" s="35">
        <v>1</v>
      </c>
      <c r="P1469" s="35">
        <v>1</v>
      </c>
      <c r="Q1469" s="35">
        <v>1</v>
      </c>
    </row>
    <row r="1470" spans="1:17" s="4" customFormat="1" ht="23.25" customHeight="1" x14ac:dyDescent="0.25">
      <c r="A1470" s="2558"/>
      <c r="B1470" s="2555"/>
      <c r="C1470" s="37" t="s">
        <v>452</v>
      </c>
      <c r="D1470" s="36">
        <v>9</v>
      </c>
      <c r="E1470" s="38">
        <v>25000</v>
      </c>
      <c r="F1470" s="38">
        <f t="shared" si="62"/>
        <v>225000</v>
      </c>
      <c r="G1470" s="38"/>
      <c r="H1470" s="38"/>
      <c r="I1470" s="38"/>
      <c r="J1470" s="38"/>
      <c r="K1470" s="35"/>
      <c r="L1470" s="36">
        <v>11</v>
      </c>
      <c r="M1470" s="35">
        <v>1</v>
      </c>
      <c r="N1470" s="35">
        <v>2</v>
      </c>
      <c r="O1470" s="35">
        <v>5</v>
      </c>
      <c r="P1470" s="35">
        <v>1</v>
      </c>
      <c r="Q1470" s="35">
        <v>2</v>
      </c>
    </row>
    <row r="1471" spans="1:17" s="4" customFormat="1" x14ac:dyDescent="0.25">
      <c r="A1471" s="2573" t="s">
        <v>1132</v>
      </c>
      <c r="B1471" s="2576">
        <f>SUM(F1472:F1477)</f>
        <v>388250</v>
      </c>
      <c r="C1471" s="37" t="s">
        <v>1133</v>
      </c>
      <c r="D1471" s="69">
        <v>1</v>
      </c>
      <c r="E1471" s="70"/>
      <c r="F1471" s="38"/>
      <c r="G1471" s="38"/>
      <c r="H1471" s="38"/>
      <c r="I1471" s="38"/>
      <c r="J1471" s="38"/>
      <c r="K1471" s="35"/>
      <c r="L1471" s="36"/>
      <c r="M1471" s="35"/>
      <c r="N1471" s="35"/>
      <c r="O1471" s="35"/>
      <c r="P1471" s="35"/>
      <c r="Q1471" s="35"/>
    </row>
    <row r="1472" spans="1:17" s="4" customFormat="1" x14ac:dyDescent="0.25">
      <c r="A1472" s="2574"/>
      <c r="B1472" s="2577"/>
      <c r="C1472" s="37" t="s">
        <v>490</v>
      </c>
      <c r="D1472" s="69">
        <v>10</v>
      </c>
      <c r="E1472" s="70">
        <v>250</v>
      </c>
      <c r="F1472" s="38">
        <f>+E1472*D1472</f>
        <v>2500</v>
      </c>
      <c r="G1472" s="38"/>
      <c r="H1472" s="38"/>
      <c r="I1472" s="581" t="s">
        <v>124</v>
      </c>
      <c r="J1472" s="38"/>
      <c r="K1472" s="35"/>
      <c r="L1472" s="36">
        <v>11</v>
      </c>
      <c r="M1472" s="35">
        <v>1</v>
      </c>
      <c r="N1472" s="35">
        <v>3</v>
      </c>
      <c r="O1472" s="35">
        <v>7</v>
      </c>
      <c r="P1472" s="35">
        <v>1</v>
      </c>
      <c r="Q1472" s="35">
        <v>2</v>
      </c>
    </row>
    <row r="1473" spans="1:17" s="4" customFormat="1" x14ac:dyDescent="0.25">
      <c r="A1473" s="2574"/>
      <c r="B1473" s="2577"/>
      <c r="C1473" s="37" t="s">
        <v>1129</v>
      </c>
      <c r="D1473" s="69">
        <v>70</v>
      </c>
      <c r="E1473" s="70">
        <v>225</v>
      </c>
      <c r="F1473" s="38">
        <f>+E1473*D1473</f>
        <v>15750</v>
      </c>
      <c r="G1473" s="1132"/>
      <c r="H1473" s="1132"/>
      <c r="I1473" s="1132"/>
      <c r="J1473" s="1132"/>
      <c r="K1473" s="35"/>
      <c r="L1473" s="36">
        <v>11</v>
      </c>
      <c r="M1473" s="35">
        <v>1</v>
      </c>
      <c r="N1473" s="35">
        <v>3</v>
      </c>
      <c r="O1473" s="35">
        <v>3</v>
      </c>
      <c r="P1473" s="35">
        <v>1</v>
      </c>
      <c r="Q1473" s="35">
        <v>3</v>
      </c>
    </row>
    <row r="1474" spans="1:17" s="4" customFormat="1" ht="15" hidden="1" customHeight="1" x14ac:dyDescent="0.25">
      <c r="A1474" s="2574"/>
      <c r="B1474" s="2577"/>
      <c r="C1474" s="40"/>
      <c r="D1474" s="1133"/>
      <c r="E1474" s="1134"/>
      <c r="F1474" s="42"/>
      <c r="G1474" s="43"/>
      <c r="H1474" s="43"/>
      <c r="I1474" s="43"/>
      <c r="J1474" s="43"/>
      <c r="K1474" s="35"/>
      <c r="L1474" s="36">
        <v>1</v>
      </c>
      <c r="M1474" s="35"/>
      <c r="N1474" s="35"/>
      <c r="O1474" s="35"/>
      <c r="P1474" s="35"/>
      <c r="Q1474" s="35"/>
    </row>
    <row r="1475" spans="1:17" s="4" customFormat="1" ht="15" customHeight="1" x14ac:dyDescent="0.25">
      <c r="A1475" s="2574"/>
      <c r="B1475" s="2577"/>
      <c r="C1475" s="44" t="s">
        <v>1134</v>
      </c>
      <c r="D1475" s="1135">
        <v>2</v>
      </c>
      <c r="E1475" s="1021">
        <v>50000</v>
      </c>
      <c r="F1475" s="1136">
        <f>+E1475*D1475</f>
        <v>100000</v>
      </c>
      <c r="K1475" s="35"/>
      <c r="L1475" s="36">
        <v>11</v>
      </c>
      <c r="M1475" s="35">
        <v>1</v>
      </c>
      <c r="N1475" s="35">
        <v>2</v>
      </c>
      <c r="O1475" s="35">
        <v>4</v>
      </c>
      <c r="P1475" s="35">
        <v>1</v>
      </c>
      <c r="Q1475" s="35">
        <v>2</v>
      </c>
    </row>
    <row r="1476" spans="1:17" s="4" customFormat="1" ht="15" customHeight="1" x14ac:dyDescent="0.25">
      <c r="A1476" s="2574"/>
      <c r="B1476" s="2577"/>
      <c r="C1476" s="44" t="s">
        <v>758</v>
      </c>
      <c r="D1476" s="1135">
        <v>2</v>
      </c>
      <c r="E1476" s="1021">
        <v>30000</v>
      </c>
      <c r="F1476" s="1136">
        <f>+E1476*D1476</f>
        <v>60000</v>
      </c>
      <c r="K1476" s="35"/>
      <c r="L1476" s="36">
        <v>11</v>
      </c>
      <c r="M1476" s="35">
        <v>1</v>
      </c>
      <c r="N1476" s="35">
        <v>2</v>
      </c>
      <c r="O1476" s="35">
        <v>3</v>
      </c>
      <c r="P1476" s="35">
        <v>1</v>
      </c>
      <c r="Q1476" s="35">
        <v>2</v>
      </c>
    </row>
    <row r="1477" spans="1:17" s="4" customFormat="1" ht="40.5" customHeight="1" x14ac:dyDescent="0.25">
      <c r="A1477" s="2575"/>
      <c r="B1477" s="2578"/>
      <c r="C1477" s="44" t="s">
        <v>1135</v>
      </c>
      <c r="D1477" s="1135">
        <v>70</v>
      </c>
      <c r="E1477" s="1021">
        <v>3000</v>
      </c>
      <c r="F1477" s="46">
        <f>+E1477*D1477</f>
        <v>210000</v>
      </c>
      <c r="G1477" s="46"/>
      <c r="H1477" s="1016"/>
      <c r="I1477" s="1016"/>
      <c r="J1477" s="1016"/>
      <c r="K1477" s="35"/>
      <c r="L1477" s="36">
        <v>11</v>
      </c>
      <c r="M1477" s="35">
        <v>1</v>
      </c>
      <c r="N1477" s="35">
        <v>3</v>
      </c>
      <c r="O1477" s="35">
        <v>1</v>
      </c>
      <c r="P1477" s="35">
        <v>1</v>
      </c>
      <c r="Q1477" s="35">
        <v>1</v>
      </c>
    </row>
    <row r="1478" spans="1:17" s="4" customFormat="1" x14ac:dyDescent="0.25">
      <c r="A1478" s="2579" t="s">
        <v>1136</v>
      </c>
      <c r="B1478" s="2580">
        <f>SUM(F1478:F1481)</f>
        <v>98250</v>
      </c>
      <c r="C1478" s="1137" t="s">
        <v>1137</v>
      </c>
      <c r="D1478" s="1135">
        <v>1</v>
      </c>
      <c r="E1478" s="46"/>
      <c r="F1478" s="46"/>
      <c r="G1478" s="46"/>
      <c r="H1478" s="46"/>
      <c r="I1478" s="46"/>
      <c r="J1478" s="46"/>
      <c r="K1478" s="50"/>
      <c r="L1478" s="36">
        <v>11</v>
      </c>
      <c r="M1478" s="35">
        <v>1</v>
      </c>
      <c r="N1478" s="48">
        <v>2</v>
      </c>
      <c r="O1478" s="48">
        <v>5</v>
      </c>
      <c r="P1478" s="48">
        <v>1</v>
      </c>
      <c r="Q1478" s="48">
        <v>1</v>
      </c>
    </row>
    <row r="1479" spans="1:17" s="4" customFormat="1" x14ac:dyDescent="0.25">
      <c r="A1479" s="2579"/>
      <c r="B1479" s="2580"/>
      <c r="C1479" s="1137" t="s">
        <v>458</v>
      </c>
      <c r="D1479" s="1135">
        <v>200</v>
      </c>
      <c r="E1479" s="46">
        <v>450</v>
      </c>
      <c r="F1479" s="46">
        <f t="shared" ref="F1479:F1485" si="63">+E1479*D1479</f>
        <v>90000</v>
      </c>
      <c r="G1479" s="1015" t="s">
        <v>124</v>
      </c>
      <c r="H1479" s="46"/>
      <c r="I1479" s="46"/>
      <c r="J1479" s="46"/>
      <c r="K1479" s="50"/>
      <c r="L1479" s="36">
        <v>11</v>
      </c>
      <c r="M1479" s="35">
        <v>1</v>
      </c>
      <c r="N1479" s="48">
        <v>3</v>
      </c>
      <c r="O1479" s="48">
        <v>1</v>
      </c>
      <c r="P1479" s="48">
        <v>1</v>
      </c>
      <c r="Q1479" s="48">
        <v>1</v>
      </c>
    </row>
    <row r="1480" spans="1:17" s="4" customFormat="1" x14ac:dyDescent="0.25">
      <c r="A1480" s="2579"/>
      <c r="B1480" s="2580"/>
      <c r="C1480" s="1137" t="s">
        <v>1138</v>
      </c>
      <c r="D1480" s="1135">
        <v>5</v>
      </c>
      <c r="E1480" s="46">
        <v>1250</v>
      </c>
      <c r="F1480" s="46">
        <f t="shared" si="63"/>
        <v>6250</v>
      </c>
      <c r="G1480" s="46"/>
      <c r="H1480" s="46"/>
      <c r="I1480" s="46"/>
      <c r="J1480" s="46"/>
      <c r="K1480" s="50"/>
      <c r="L1480" s="36">
        <v>11</v>
      </c>
      <c r="M1480" s="35">
        <v>1</v>
      </c>
      <c r="N1480" s="35">
        <v>2</v>
      </c>
      <c r="O1480" s="35">
        <v>2</v>
      </c>
      <c r="P1480" s="35">
        <v>2</v>
      </c>
      <c r="Q1480" s="35">
        <v>2</v>
      </c>
    </row>
    <row r="1481" spans="1:17" s="4" customFormat="1" x14ac:dyDescent="0.25">
      <c r="A1481" s="2579"/>
      <c r="B1481" s="2580"/>
      <c r="C1481" s="1137" t="s">
        <v>490</v>
      </c>
      <c r="D1481" s="1135">
        <v>8</v>
      </c>
      <c r="E1481" s="46">
        <v>250</v>
      </c>
      <c r="F1481" s="46">
        <f t="shared" si="63"/>
        <v>2000</v>
      </c>
      <c r="G1481" s="46"/>
      <c r="H1481" s="46"/>
      <c r="I1481" s="46"/>
      <c r="J1481" s="46"/>
      <c r="K1481" s="48"/>
      <c r="L1481" s="36">
        <v>11</v>
      </c>
      <c r="M1481" s="48">
        <v>1</v>
      </c>
      <c r="N1481" s="48">
        <v>3</v>
      </c>
      <c r="O1481" s="48">
        <v>7</v>
      </c>
      <c r="P1481" s="48">
        <v>1</v>
      </c>
      <c r="Q1481" s="48">
        <v>2</v>
      </c>
    </row>
    <row r="1482" spans="1:17" s="4" customFormat="1" ht="23.25" customHeight="1" x14ac:dyDescent="0.25">
      <c r="A1482" s="2581" t="s">
        <v>1139</v>
      </c>
      <c r="B1482" s="2554">
        <f>SUM(F1482:F1483)</f>
        <v>14500</v>
      </c>
      <c r="C1482" s="1138" t="s">
        <v>1140</v>
      </c>
      <c r="D1482" s="1139">
        <v>5</v>
      </c>
      <c r="E1482" s="46">
        <v>2400</v>
      </c>
      <c r="F1482" s="46">
        <f t="shared" si="63"/>
        <v>12000</v>
      </c>
      <c r="G1482" s="46"/>
      <c r="H1482" s="46"/>
      <c r="I1482" s="46"/>
      <c r="J1482" s="46"/>
      <c r="K1482" s="48"/>
      <c r="L1482" s="36">
        <v>11</v>
      </c>
      <c r="M1482" s="48">
        <v>1</v>
      </c>
      <c r="N1482" s="48">
        <v>2</v>
      </c>
      <c r="O1482" s="48">
        <v>3</v>
      </c>
      <c r="P1482" s="48">
        <v>1</v>
      </c>
      <c r="Q1482" s="48">
        <v>1</v>
      </c>
    </row>
    <row r="1483" spans="1:17" s="4" customFormat="1" ht="36.75" customHeight="1" thickBot="1" x14ac:dyDescent="0.3">
      <c r="A1483" s="2582"/>
      <c r="B1483" s="2556"/>
      <c r="C1483" s="1140" t="s">
        <v>490</v>
      </c>
      <c r="D1483" s="1141">
        <v>10</v>
      </c>
      <c r="E1483" s="46">
        <v>250</v>
      </c>
      <c r="F1483" s="46">
        <f t="shared" si="63"/>
        <v>2500</v>
      </c>
      <c r="G1483" s="1015" t="s">
        <v>124</v>
      </c>
      <c r="H1483" s="1015" t="s">
        <v>124</v>
      </c>
      <c r="I1483" s="46"/>
      <c r="J1483" s="46"/>
      <c r="K1483" s="46"/>
      <c r="L1483" s="36">
        <v>11</v>
      </c>
      <c r="M1483" s="48">
        <v>1</v>
      </c>
      <c r="N1483" s="48">
        <v>3</v>
      </c>
      <c r="O1483" s="48">
        <v>7</v>
      </c>
      <c r="P1483" s="48">
        <v>1</v>
      </c>
      <c r="Q1483" s="48">
        <v>2</v>
      </c>
    </row>
    <row r="1484" spans="1:17" s="4" customFormat="1" ht="46.5" customHeight="1" x14ac:dyDescent="0.25">
      <c r="A1484" s="2583" t="s">
        <v>1141</v>
      </c>
      <c r="B1484" s="2584">
        <f>SUM(E1484:E1486)</f>
        <v>85000</v>
      </c>
      <c r="C1484" s="1142" t="s">
        <v>1142</v>
      </c>
      <c r="D1484" s="1141">
        <v>1</v>
      </c>
      <c r="E1484" s="46">
        <v>75000</v>
      </c>
      <c r="F1484" s="46">
        <f t="shared" si="63"/>
        <v>75000</v>
      </c>
      <c r="G1484" s="1015"/>
      <c r="H1484" s="1015"/>
      <c r="I1484" s="46"/>
      <c r="J1484" s="46"/>
      <c r="K1484" s="46"/>
      <c r="L1484" s="36">
        <v>11</v>
      </c>
      <c r="M1484" s="48">
        <v>1</v>
      </c>
      <c r="N1484" s="48">
        <v>2</v>
      </c>
      <c r="O1484" s="48">
        <v>8</v>
      </c>
      <c r="P1484" s="48">
        <v>7</v>
      </c>
      <c r="Q1484" s="48">
        <v>1</v>
      </c>
    </row>
    <row r="1485" spans="1:17" s="4" customFormat="1" ht="25.5" customHeight="1" x14ac:dyDescent="0.25">
      <c r="A1485" s="1985"/>
      <c r="B1485" s="2585"/>
      <c r="C1485" s="1142" t="s">
        <v>1143</v>
      </c>
      <c r="D1485" s="1141">
        <v>1</v>
      </c>
      <c r="E1485" s="1143">
        <v>10000</v>
      </c>
      <c r="F1485" s="46">
        <f t="shared" si="63"/>
        <v>10000</v>
      </c>
      <c r="G1485" s="1015"/>
      <c r="H1485" s="1015"/>
      <c r="I1485" s="46"/>
      <c r="J1485" s="46"/>
      <c r="K1485" s="46"/>
      <c r="L1485" s="1144">
        <v>11</v>
      </c>
      <c r="M1485" s="36">
        <v>1</v>
      </c>
      <c r="N1485" s="48">
        <v>2</v>
      </c>
      <c r="O1485" s="48">
        <v>2</v>
      </c>
      <c r="P1485" s="48">
        <v>2</v>
      </c>
      <c r="Q1485" s="48">
        <v>2</v>
      </c>
    </row>
    <row r="1486" spans="1:17" s="4" customFormat="1" ht="27" customHeight="1" x14ac:dyDescent="0.25">
      <c r="A1486" s="1986"/>
      <c r="B1486" s="2586"/>
      <c r="C1486" s="67"/>
      <c r="D1486" s="67"/>
      <c r="E1486" s="67"/>
      <c r="F1486" s="67"/>
      <c r="G1486" s="67"/>
      <c r="H1486" s="67"/>
      <c r="I1486" s="67"/>
      <c r="J1486" s="67"/>
      <c r="K1486" s="67"/>
      <c r="L1486" s="67"/>
      <c r="M1486" s="67"/>
      <c r="N1486" s="67"/>
      <c r="O1486" s="67"/>
      <c r="P1486" s="67"/>
      <c r="Q1486" s="67"/>
    </row>
    <row r="1487" spans="1:17" s="4" customFormat="1" ht="27" customHeight="1" x14ac:dyDescent="0.25">
      <c r="A1487" s="2581" t="s">
        <v>1144</v>
      </c>
      <c r="B1487" s="2588">
        <f>SUM(F1487)</f>
        <v>45000</v>
      </c>
      <c r="C1487" s="1144" t="s">
        <v>490</v>
      </c>
      <c r="D1487" s="1144">
        <v>180</v>
      </c>
      <c r="E1487" s="46">
        <v>250</v>
      </c>
      <c r="F1487" s="1143">
        <f>+E1487*D1487</f>
        <v>45000</v>
      </c>
      <c r="G1487" s="67"/>
      <c r="H1487" s="67"/>
      <c r="I1487" s="67"/>
      <c r="J1487" s="67"/>
      <c r="K1487" s="67"/>
      <c r="L1487" s="45">
        <v>11</v>
      </c>
      <c r="M1487" s="45">
        <v>1</v>
      </c>
      <c r="N1487" s="67">
        <v>3</v>
      </c>
      <c r="O1487" s="67">
        <v>7</v>
      </c>
      <c r="P1487" s="67">
        <v>1</v>
      </c>
      <c r="Q1487" s="67">
        <v>2</v>
      </c>
    </row>
    <row r="1488" spans="1:17" s="4" customFormat="1" ht="25.5" customHeight="1" x14ac:dyDescent="0.25">
      <c r="A1488" s="2587"/>
      <c r="B1488" s="2589"/>
      <c r="C1488" s="45"/>
      <c r="D1488" s="67"/>
      <c r="E1488" s="67"/>
      <c r="F1488" s="67"/>
      <c r="G1488" s="67"/>
      <c r="H1488" s="67"/>
      <c r="I1488" s="67"/>
      <c r="J1488" s="67"/>
      <c r="K1488" s="67"/>
      <c r="L1488" s="67"/>
      <c r="M1488" s="67"/>
      <c r="N1488" s="67"/>
      <c r="O1488" s="67"/>
      <c r="P1488" s="67"/>
      <c r="Q1488" s="67"/>
    </row>
    <row r="1489" spans="1:17" s="4" customFormat="1" ht="27.75" customHeight="1" x14ac:dyDescent="0.25">
      <c r="A1489" s="2564" t="s">
        <v>1145</v>
      </c>
      <c r="B1489" s="2567">
        <f>SUM(F1489:F1491)</f>
        <v>210000</v>
      </c>
      <c r="C1489" s="1144" t="s">
        <v>1146</v>
      </c>
      <c r="D1489" s="1144">
        <v>2</v>
      </c>
      <c r="E1489" s="1145">
        <v>45000</v>
      </c>
      <c r="F1489" s="1145">
        <f>+E1489*D1489</f>
        <v>90000</v>
      </c>
      <c r="G1489" s="67"/>
      <c r="H1489" s="67"/>
      <c r="I1489" s="67"/>
      <c r="J1489" s="67"/>
      <c r="K1489" s="67"/>
      <c r="L1489" s="45">
        <v>11</v>
      </c>
      <c r="M1489" s="45">
        <v>1</v>
      </c>
      <c r="N1489" s="1146">
        <v>4</v>
      </c>
      <c r="O1489" s="1146">
        <v>1</v>
      </c>
      <c r="P1489" s="1146">
        <v>4</v>
      </c>
      <c r="Q1489" s="1146">
        <v>2</v>
      </c>
    </row>
    <row r="1490" spans="1:17" s="4" customFormat="1" ht="21" customHeight="1" x14ac:dyDescent="0.25">
      <c r="A1490" s="2565"/>
      <c r="B1490" s="2568"/>
      <c r="C1490" s="1147" t="s">
        <v>485</v>
      </c>
      <c r="D1490" s="1147">
        <v>2</v>
      </c>
      <c r="E1490" s="1148">
        <v>25000</v>
      </c>
      <c r="F1490" s="1145">
        <f>+E1490*D1490</f>
        <v>50000</v>
      </c>
      <c r="G1490" s="67"/>
      <c r="H1490" s="67"/>
      <c r="I1490" s="67"/>
      <c r="J1490" s="67"/>
      <c r="K1490" s="67"/>
      <c r="L1490" s="45">
        <v>11</v>
      </c>
      <c r="M1490" s="45">
        <v>1</v>
      </c>
      <c r="N1490" s="67">
        <v>2</v>
      </c>
      <c r="O1490" s="67">
        <v>4</v>
      </c>
      <c r="P1490" s="67">
        <v>1</v>
      </c>
      <c r="Q1490" s="67"/>
    </row>
    <row r="1491" spans="1:17" s="4" customFormat="1" ht="60" customHeight="1" x14ac:dyDescent="0.25">
      <c r="A1491" s="2566"/>
      <c r="B1491" s="2568"/>
      <c r="C1491" s="1144" t="s">
        <v>1147</v>
      </c>
      <c r="D1491" s="1144">
        <v>2</v>
      </c>
      <c r="E1491" s="1145">
        <v>35000</v>
      </c>
      <c r="F1491" s="1145">
        <f>+E1491*D1491</f>
        <v>70000</v>
      </c>
      <c r="G1491" s="67"/>
      <c r="H1491" s="67"/>
      <c r="I1491" s="67"/>
      <c r="J1491" s="67"/>
      <c r="K1491" s="67"/>
      <c r="L1491" s="45">
        <v>11</v>
      </c>
      <c r="M1491" s="45">
        <v>1</v>
      </c>
      <c r="N1491" s="45">
        <v>2</v>
      </c>
      <c r="O1491" s="45">
        <v>3</v>
      </c>
      <c r="P1491" s="45">
        <v>1</v>
      </c>
      <c r="Q1491" s="45">
        <v>2</v>
      </c>
    </row>
    <row r="1492" spans="1:17" s="4" customFormat="1" ht="120" x14ac:dyDescent="0.25">
      <c r="A1492" s="1149" t="s">
        <v>1148</v>
      </c>
      <c r="B1492" s="1150">
        <f>SUM(F1492)</f>
        <v>17500</v>
      </c>
      <c r="C1492" s="1151" t="s">
        <v>155</v>
      </c>
      <c r="D1492" s="45">
        <v>70</v>
      </c>
      <c r="E1492" s="1152">
        <v>250</v>
      </c>
      <c r="F1492" s="1152">
        <f>+E1492*D1492</f>
        <v>17500</v>
      </c>
      <c r="G1492" s="67"/>
      <c r="H1492" s="67"/>
      <c r="I1492" s="67"/>
      <c r="J1492" s="67"/>
      <c r="K1492" s="67"/>
      <c r="L1492" s="45">
        <v>11</v>
      </c>
      <c r="M1492" s="45">
        <v>1</v>
      </c>
      <c r="N1492" s="1146">
        <v>3</v>
      </c>
      <c r="O1492" s="1146">
        <v>7</v>
      </c>
      <c r="P1492" s="1146">
        <v>1</v>
      </c>
      <c r="Q1492" s="1146">
        <v>2</v>
      </c>
    </row>
    <row r="1493" spans="1:17" s="4" customFormat="1" x14ac:dyDescent="0.25">
      <c r="A1493" s="1153"/>
      <c r="B1493" s="1154"/>
      <c r="C1493" s="1155"/>
    </row>
    <row r="1494" spans="1:17" s="4" customFormat="1" x14ac:dyDescent="0.25">
      <c r="A1494" s="1156"/>
      <c r="B1494" s="1157">
        <f>SUM(B1443:B1492)</f>
        <v>2394000</v>
      </c>
      <c r="C1494" s="1155"/>
    </row>
    <row r="1495" spans="1:17" s="4" customFormat="1" x14ac:dyDescent="0.25">
      <c r="A1495" s="589"/>
    </row>
    <row r="1496" spans="1:17" s="4" customFormat="1" x14ac:dyDescent="0.25">
      <c r="A1496" s="1" t="s">
        <v>0</v>
      </c>
      <c r="B1496" s="2" t="s">
        <v>1</v>
      </c>
      <c r="C1496" s="2"/>
      <c r="D1496" s="3"/>
      <c r="L1496" s="5"/>
    </row>
    <row r="1497" spans="1:17" s="4" customFormat="1" x14ac:dyDescent="0.25">
      <c r="A1497" s="1" t="s">
        <v>2</v>
      </c>
      <c r="B1497" s="2" t="s">
        <v>1</v>
      </c>
      <c r="C1497" s="2"/>
      <c r="D1497" s="3"/>
      <c r="L1497" s="5"/>
    </row>
    <row r="1498" spans="1:17" s="4" customFormat="1" x14ac:dyDescent="0.25">
      <c r="A1498" s="1" t="s">
        <v>2</v>
      </c>
      <c r="B1498" s="6"/>
      <c r="C1498" s="7"/>
      <c r="D1498" s="3"/>
      <c r="L1498" s="5"/>
    </row>
    <row r="1499" spans="1:17" s="4" customFormat="1" x14ac:dyDescent="0.25">
      <c r="A1499" s="1" t="s">
        <v>3</v>
      </c>
      <c r="B1499" s="1922"/>
      <c r="C1499" s="1922"/>
      <c r="D1499" s="3"/>
      <c r="H1499"/>
      <c r="L1499" s="5"/>
    </row>
    <row r="1500" spans="1:17" s="4" customFormat="1" x14ac:dyDescent="0.25">
      <c r="A1500" s="1" t="s">
        <v>4</v>
      </c>
      <c r="B1500" s="2"/>
      <c r="C1500" s="2"/>
      <c r="D1500" s="3"/>
      <c r="L1500" s="5"/>
    </row>
    <row r="1501" spans="1:17" s="4" customFormat="1" x14ac:dyDescent="0.25">
      <c r="A1501" s="1" t="s">
        <v>5</v>
      </c>
      <c r="B1501" s="1981"/>
      <c r="C1501" s="1981"/>
      <c r="D1501" s="1981"/>
      <c r="L1501" s="5"/>
    </row>
    <row r="1502" spans="1:17" s="4" customFormat="1" x14ac:dyDescent="0.25">
      <c r="A1502" s="1" t="s">
        <v>6</v>
      </c>
      <c r="B1502" s="1981"/>
      <c r="C1502" s="1981"/>
      <c r="D1502" s="1981"/>
      <c r="F1502"/>
      <c r="K1502" s="336" t="s">
        <v>8</v>
      </c>
      <c r="L1502" s="5"/>
    </row>
    <row r="1503" spans="1:17" s="4" customFormat="1" ht="60" x14ac:dyDescent="0.25">
      <c r="A1503" s="1"/>
      <c r="B1503" s="8" t="s">
        <v>1149</v>
      </c>
      <c r="C1503" s="8"/>
      <c r="D1503" s="8"/>
      <c r="L1503" s="5"/>
    </row>
    <row r="1504" spans="1:17" s="4" customFormat="1" ht="16.5" thickBot="1" x14ac:dyDescent="0.3">
      <c r="A1504" s="1990" t="s">
        <v>9</v>
      </c>
      <c r="B1504" s="1990"/>
      <c r="C1504" s="1990"/>
      <c r="D1504" s="1990"/>
      <c r="E1504" s="1990"/>
      <c r="F1504" s="1990"/>
      <c r="G1504" s="1990"/>
      <c r="H1504" s="1990"/>
      <c r="I1504" s="1990"/>
      <c r="J1504" s="1990"/>
      <c r="K1504" s="1990"/>
      <c r="L1504" s="1990"/>
    </row>
    <row r="1505" spans="1:17" s="4" customFormat="1" ht="16.5" thickBot="1" x14ac:dyDescent="0.3">
      <c r="A1505" s="1991" t="s">
        <v>10</v>
      </c>
      <c r="B1505" s="2047" t="s">
        <v>11</v>
      </c>
      <c r="C1505" s="1995" t="s">
        <v>12</v>
      </c>
      <c r="D1505" s="1993" t="s">
        <v>13</v>
      </c>
      <c r="E1505" s="2049" t="s">
        <v>14</v>
      </c>
      <c r="F1505" s="2000" t="s">
        <v>15</v>
      </c>
      <c r="G1505" s="2059" t="s">
        <v>16</v>
      </c>
      <c r="H1505" s="2060"/>
      <c r="I1505" s="2060"/>
      <c r="J1505" s="2061"/>
      <c r="K1505" s="2569" t="s">
        <v>17</v>
      </c>
      <c r="L1505" s="2570"/>
      <c r="M1505" s="2593" t="s">
        <v>18</v>
      </c>
      <c r="N1505" s="2594"/>
      <c r="O1505" s="2594"/>
      <c r="P1505" s="2594"/>
      <c r="Q1505" s="2595"/>
    </row>
    <row r="1506" spans="1:17" s="4" customFormat="1" x14ac:dyDescent="0.25">
      <c r="A1506" s="1992"/>
      <c r="B1506" s="2048"/>
      <c r="C1506" s="1996"/>
      <c r="D1506" s="1997"/>
      <c r="E1506" s="2050"/>
      <c r="F1506" s="2001"/>
      <c r="G1506" s="12" t="s">
        <v>19</v>
      </c>
      <c r="H1506" s="12" t="s">
        <v>20</v>
      </c>
      <c r="I1506" s="12" t="s">
        <v>21</v>
      </c>
      <c r="J1506" s="12" t="s">
        <v>22</v>
      </c>
      <c r="K1506" s="2571"/>
      <c r="L1506" s="2572"/>
      <c r="M1506" s="2596"/>
      <c r="N1506" s="2597"/>
      <c r="O1506" s="2597"/>
      <c r="P1506" s="2597"/>
      <c r="Q1506" s="2598"/>
    </row>
    <row r="1507" spans="1:17" s="4" customFormat="1" ht="150" x14ac:dyDescent="0.25">
      <c r="A1507" s="8" t="s">
        <v>1150</v>
      </c>
      <c r="B1507" s="14" t="s">
        <v>1151</v>
      </c>
      <c r="C1507" s="15"/>
      <c r="D1507" s="14"/>
      <c r="E1507" s="45"/>
      <c r="F1507" s="17"/>
      <c r="G1507" s="18"/>
      <c r="H1507" s="18"/>
      <c r="I1507" s="18"/>
      <c r="J1507" s="18"/>
      <c r="K1507" s="2018">
        <f>SUM(B1513:B1546)</f>
        <v>1802500</v>
      </c>
      <c r="L1507" s="2019"/>
      <c r="M1507" s="2020"/>
      <c r="N1507" s="2021"/>
      <c r="O1507" s="2021"/>
      <c r="P1507" s="2021"/>
      <c r="Q1507" s="2021"/>
    </row>
    <row r="1508" spans="1:17" s="4" customFormat="1" x14ac:dyDescent="0.25">
      <c r="A1508" s="19"/>
      <c r="B1508" s="20"/>
      <c r="C1508" s="21"/>
      <c r="D1508" s="19"/>
      <c r="E1508" s="22"/>
      <c r="F1508" s="22"/>
      <c r="G1508" s="23"/>
      <c r="H1508" s="23"/>
      <c r="I1508" s="23"/>
      <c r="J1508" s="23"/>
      <c r="K1508" s="23"/>
      <c r="L1508" s="23"/>
      <c r="M1508" s="19"/>
      <c r="N1508" s="19"/>
      <c r="O1508" s="19"/>
      <c r="P1508" s="19"/>
      <c r="Q1508" s="19"/>
    </row>
    <row r="1509" spans="1:17" s="4" customFormat="1" ht="15.75" x14ac:dyDescent="0.25">
      <c r="A1509" s="2022" t="s">
        <v>28</v>
      </c>
      <c r="B1509" s="2023"/>
      <c r="C1509" s="2023"/>
      <c r="D1509" s="2023"/>
      <c r="E1509" s="2023"/>
      <c r="F1509" s="2023"/>
      <c r="G1509" s="2023"/>
      <c r="H1509" s="2023"/>
      <c r="I1509" s="2023"/>
      <c r="J1509" s="2023"/>
      <c r="K1509" s="2023"/>
      <c r="L1509" s="2023"/>
      <c r="M1509" s="25"/>
      <c r="N1509" s="25"/>
      <c r="O1509" s="25"/>
      <c r="P1509" s="25"/>
      <c r="Q1509" s="26"/>
    </row>
    <row r="1510" spans="1:17" s="4" customFormat="1" x14ac:dyDescent="0.25">
      <c r="A1510" s="1974" t="s">
        <v>29</v>
      </c>
      <c r="B1510" s="1976" t="s">
        <v>30</v>
      </c>
      <c r="C1510" s="2062" t="s">
        <v>31</v>
      </c>
      <c r="D1510" s="2063"/>
      <c r="E1510" s="2063"/>
      <c r="F1510" s="2063"/>
      <c r="G1510" s="2062" t="s">
        <v>32</v>
      </c>
      <c r="H1510" s="2062"/>
      <c r="I1510" s="2062"/>
      <c r="J1510" s="2062"/>
      <c r="K1510" s="2002" t="s">
        <v>33</v>
      </c>
      <c r="L1510" s="2064" t="s">
        <v>34</v>
      </c>
      <c r="M1510" s="2064"/>
      <c r="N1510" s="2064"/>
      <c r="O1510" s="2064"/>
      <c r="P1510" s="2065"/>
      <c r="Q1510" s="2065"/>
    </row>
    <row r="1511" spans="1:17" s="4" customFormat="1" ht="31.5" customHeight="1" x14ac:dyDescent="0.25">
      <c r="A1511" s="1975"/>
      <c r="B1511" s="1977"/>
      <c r="C1511" s="27" t="s">
        <v>35</v>
      </c>
      <c r="D1511" s="28" t="s">
        <v>36</v>
      </c>
      <c r="E1511" s="28" t="s">
        <v>37</v>
      </c>
      <c r="F1511" s="28" t="s">
        <v>38</v>
      </c>
      <c r="G1511" s="28" t="s">
        <v>19</v>
      </c>
      <c r="H1511" s="28" t="s">
        <v>20</v>
      </c>
      <c r="I1511" s="28" t="s">
        <v>39</v>
      </c>
      <c r="J1511" s="28" t="s">
        <v>22</v>
      </c>
      <c r="K1511" s="1977"/>
      <c r="L1511" s="29" t="s">
        <v>40</v>
      </c>
      <c r="M1511" s="29" t="s">
        <v>41</v>
      </c>
      <c r="N1511" s="29" t="s">
        <v>42</v>
      </c>
      <c r="O1511" s="29" t="s">
        <v>43</v>
      </c>
      <c r="P1511" s="29" t="s">
        <v>44</v>
      </c>
      <c r="Q1511" s="29" t="s">
        <v>45</v>
      </c>
    </row>
    <row r="1512" spans="1:17" s="4" customFormat="1" ht="15" hidden="1" customHeight="1" x14ac:dyDescent="0.25">
      <c r="A1512" s="1129"/>
      <c r="B1512" s="1130"/>
      <c r="C1512" s="32"/>
      <c r="D1512" s="33"/>
      <c r="E1512" s="34"/>
      <c r="F1512" s="34"/>
      <c r="G1512" s="34"/>
      <c r="H1512" s="34"/>
      <c r="I1512" s="34"/>
      <c r="J1512" s="34"/>
      <c r="K1512" s="35"/>
      <c r="L1512" s="36">
        <v>1</v>
      </c>
      <c r="M1512" s="35"/>
      <c r="N1512" s="35"/>
      <c r="O1512" s="35"/>
      <c r="P1512" s="35"/>
      <c r="Q1512" s="35"/>
    </row>
    <row r="1513" spans="1:17" s="4" customFormat="1" ht="15" customHeight="1" x14ac:dyDescent="0.25">
      <c r="A1513" s="1962" t="s">
        <v>1152</v>
      </c>
      <c r="B1513" s="2590">
        <f>SUM(F1513:F1518)</f>
        <v>806000</v>
      </c>
      <c r="C1513" s="996" t="s">
        <v>155</v>
      </c>
      <c r="D1513" s="47">
        <v>200</v>
      </c>
      <c r="E1513" s="1158">
        <v>250</v>
      </c>
      <c r="F1513" s="1158">
        <f>+E1513*D1513</f>
        <v>50000</v>
      </c>
      <c r="G1513" s="1159"/>
      <c r="H1513" s="1159"/>
      <c r="I1513" s="1159"/>
      <c r="J1513" s="1159"/>
      <c r="K1513" s="35"/>
      <c r="L1513" s="36">
        <v>11</v>
      </c>
      <c r="M1513" s="35">
        <v>1</v>
      </c>
      <c r="N1513" s="35">
        <v>3</v>
      </c>
      <c r="O1513" s="35">
        <v>7</v>
      </c>
      <c r="P1513" s="35">
        <v>1</v>
      </c>
      <c r="Q1513" s="35">
        <v>2</v>
      </c>
    </row>
    <row r="1514" spans="1:17" s="4" customFormat="1" ht="15" customHeight="1" x14ac:dyDescent="0.25">
      <c r="A1514" s="1963"/>
      <c r="B1514" s="2591"/>
      <c r="C1514" s="996" t="s">
        <v>1153</v>
      </c>
      <c r="D1514" s="47">
        <v>30</v>
      </c>
      <c r="E1514" s="1158">
        <f>8*1500</f>
        <v>12000</v>
      </c>
      <c r="F1514" s="1158">
        <f t="shared" ref="F1514:F1526" si="64">+E1514*D1514</f>
        <v>360000</v>
      </c>
      <c r="G1514" s="1159"/>
      <c r="H1514" s="1159"/>
      <c r="I1514" s="1159"/>
      <c r="J1514" s="1159"/>
      <c r="K1514" s="35"/>
      <c r="L1514" s="36">
        <v>11</v>
      </c>
      <c r="M1514" s="35">
        <v>1</v>
      </c>
      <c r="N1514" s="35">
        <v>2</v>
      </c>
      <c r="O1514" s="35">
        <v>8</v>
      </c>
      <c r="P1514" s="35">
        <v>7</v>
      </c>
      <c r="Q1514" s="35">
        <v>4</v>
      </c>
    </row>
    <row r="1515" spans="1:17" s="4" customFormat="1" ht="15" customHeight="1" x14ac:dyDescent="0.25">
      <c r="A1515" s="1963"/>
      <c r="B1515" s="2591"/>
      <c r="C1515" s="996" t="s">
        <v>240</v>
      </c>
      <c r="D1515" s="47">
        <v>1</v>
      </c>
      <c r="E1515" s="1158">
        <v>225000</v>
      </c>
      <c r="F1515" s="1158">
        <f t="shared" si="64"/>
        <v>225000</v>
      </c>
      <c r="G1515" s="1159"/>
      <c r="H1515" s="1159"/>
      <c r="I1515" s="1159"/>
      <c r="J1515" s="1159"/>
      <c r="K1515" s="35"/>
      <c r="L1515" s="36">
        <v>11</v>
      </c>
      <c r="M1515" s="35">
        <v>1</v>
      </c>
      <c r="N1515" s="35">
        <v>3</v>
      </c>
      <c r="O1515" s="35">
        <v>9</v>
      </c>
      <c r="P1515" s="35">
        <v>2</v>
      </c>
      <c r="Q1515" s="35">
        <v>1</v>
      </c>
    </row>
    <row r="1516" spans="1:17" s="4" customFormat="1" ht="15" customHeight="1" x14ac:dyDescent="0.25">
      <c r="A1516" s="1963"/>
      <c r="B1516" s="2591"/>
      <c r="C1516" s="996" t="s">
        <v>283</v>
      </c>
      <c r="D1516" s="47">
        <v>30</v>
      </c>
      <c r="E1516" s="1158">
        <v>1500</v>
      </c>
      <c r="F1516" s="1158">
        <f t="shared" si="64"/>
        <v>45000</v>
      </c>
      <c r="G1516" s="1159"/>
      <c r="H1516" s="1159"/>
      <c r="I1516" s="1159"/>
      <c r="J1516" s="1159"/>
      <c r="K1516" s="35"/>
      <c r="L1516" s="36">
        <v>11</v>
      </c>
      <c r="M1516" s="35">
        <v>1</v>
      </c>
      <c r="N1516" s="35">
        <v>2</v>
      </c>
      <c r="O1516" s="35">
        <v>3</v>
      </c>
      <c r="P1516" s="35">
        <v>1</v>
      </c>
      <c r="Q1516" s="35">
        <v>2</v>
      </c>
    </row>
    <row r="1517" spans="1:17" s="4" customFormat="1" ht="15" customHeight="1" x14ac:dyDescent="0.25">
      <c r="A1517" s="1963"/>
      <c r="B1517" s="2591"/>
      <c r="C1517" s="996" t="s">
        <v>748</v>
      </c>
      <c r="D1517" s="47">
        <v>30</v>
      </c>
      <c r="E1517" s="1158">
        <v>1800</v>
      </c>
      <c r="F1517" s="1158">
        <f t="shared" si="64"/>
        <v>54000</v>
      </c>
      <c r="G1517" s="1159"/>
      <c r="H1517" s="1159"/>
      <c r="I1517" s="1159"/>
      <c r="J1517" s="1159"/>
      <c r="K1517" s="35"/>
      <c r="L1517" s="36">
        <v>11</v>
      </c>
      <c r="M1517" s="35">
        <v>1</v>
      </c>
      <c r="N1517" s="35">
        <v>2</v>
      </c>
      <c r="O1517" s="35">
        <v>3</v>
      </c>
      <c r="P1517" s="35">
        <v>1</v>
      </c>
      <c r="Q1517" s="35">
        <v>2</v>
      </c>
    </row>
    <row r="1518" spans="1:17" s="4" customFormat="1" ht="15.75" customHeight="1" x14ac:dyDescent="0.25">
      <c r="A1518" s="1964"/>
      <c r="B1518" s="2592"/>
      <c r="C1518" s="996" t="s">
        <v>812</v>
      </c>
      <c r="D1518" s="47">
        <v>30</v>
      </c>
      <c r="E1518" s="1158">
        <v>2400</v>
      </c>
      <c r="F1518" s="1158">
        <f t="shared" si="64"/>
        <v>72000</v>
      </c>
      <c r="G1518" s="1159"/>
      <c r="H1518" s="1159"/>
      <c r="I1518" s="1159"/>
      <c r="J1518" s="1159"/>
      <c r="K1518" s="35"/>
      <c r="L1518" s="36">
        <v>11</v>
      </c>
      <c r="M1518" s="35">
        <v>1</v>
      </c>
      <c r="N1518" s="35">
        <v>2</v>
      </c>
      <c r="O1518" s="35">
        <v>3</v>
      </c>
      <c r="P1518" s="35">
        <v>1</v>
      </c>
      <c r="Q1518" s="35">
        <v>2</v>
      </c>
    </row>
    <row r="1519" spans="1:17" s="4" customFormat="1" x14ac:dyDescent="0.25">
      <c r="A1519" s="1962" t="s">
        <v>1154</v>
      </c>
      <c r="B1519" s="2590">
        <f>SUM(F1519:F1525)</f>
        <v>197000</v>
      </c>
      <c r="C1519" s="996"/>
      <c r="D1519" s="47"/>
      <c r="E1519" s="1158"/>
      <c r="F1519" s="1158"/>
      <c r="G1519" s="1159"/>
      <c r="H1519" s="1159"/>
      <c r="I1519" s="1159"/>
      <c r="J1519" s="1159"/>
      <c r="K1519" s="35"/>
      <c r="L1519" s="36">
        <v>11</v>
      </c>
      <c r="M1519" s="35">
        <v>1</v>
      </c>
      <c r="N1519" s="35"/>
      <c r="O1519" s="35"/>
      <c r="P1519" s="35"/>
      <c r="Q1519" s="35"/>
    </row>
    <row r="1520" spans="1:17" s="4" customFormat="1" x14ac:dyDescent="0.25">
      <c r="A1520" s="1963"/>
      <c r="B1520" s="2591"/>
      <c r="C1520" s="996" t="s">
        <v>1155</v>
      </c>
      <c r="D1520" s="47">
        <v>1</v>
      </c>
      <c r="E1520" s="1158">
        <v>35000</v>
      </c>
      <c r="F1520" s="1158">
        <f t="shared" si="64"/>
        <v>35000</v>
      </c>
      <c r="G1520" s="1159"/>
      <c r="H1520" s="1159"/>
      <c r="I1520" s="1159"/>
      <c r="J1520" s="1159"/>
      <c r="K1520" s="35"/>
      <c r="L1520" s="36">
        <v>11</v>
      </c>
      <c r="M1520" s="35">
        <v>1</v>
      </c>
      <c r="N1520" s="35">
        <v>3</v>
      </c>
      <c r="O1520" s="35">
        <v>9</v>
      </c>
      <c r="P1520" s="35">
        <v>2</v>
      </c>
      <c r="Q1520" s="35">
        <v>1</v>
      </c>
    </row>
    <row r="1521" spans="1:18" s="4" customFormat="1" x14ac:dyDescent="0.25">
      <c r="A1521" s="1963"/>
      <c r="B1521" s="2591"/>
      <c r="C1521" s="996" t="s">
        <v>58</v>
      </c>
      <c r="D1521" s="47">
        <f>30*12</f>
        <v>360</v>
      </c>
      <c r="E1521" s="1158">
        <v>450</v>
      </c>
      <c r="F1521" s="1158">
        <f t="shared" si="64"/>
        <v>162000</v>
      </c>
      <c r="G1521" s="1159"/>
      <c r="H1521" s="1159"/>
      <c r="I1521" s="1159"/>
      <c r="J1521" s="1159"/>
      <c r="K1521" s="35"/>
      <c r="L1521" s="36">
        <v>11</v>
      </c>
      <c r="M1521" s="35">
        <v>1</v>
      </c>
      <c r="N1521" s="35">
        <v>3</v>
      </c>
      <c r="O1521" s="35">
        <v>1</v>
      </c>
      <c r="P1521" s="35">
        <v>1</v>
      </c>
      <c r="Q1521" s="35">
        <v>1</v>
      </c>
    </row>
    <row r="1522" spans="1:18" s="4" customFormat="1" x14ac:dyDescent="0.25">
      <c r="A1522" s="1963"/>
      <c r="B1522" s="2591"/>
      <c r="C1522" s="996"/>
      <c r="D1522" s="47"/>
      <c r="E1522" s="1158"/>
      <c r="F1522" s="1158"/>
      <c r="G1522" s="38"/>
      <c r="H1522" s="38"/>
      <c r="I1522" s="38"/>
      <c r="J1522" s="38"/>
      <c r="K1522" s="35"/>
      <c r="L1522" s="36">
        <v>11</v>
      </c>
      <c r="M1522" s="35">
        <v>1</v>
      </c>
      <c r="N1522" s="35"/>
      <c r="O1522" s="35"/>
      <c r="P1522" s="35"/>
      <c r="Q1522" s="35"/>
    </row>
    <row r="1523" spans="1:18" s="4" customFormat="1" x14ac:dyDescent="0.25">
      <c r="A1523" s="1963"/>
      <c r="B1523" s="2591"/>
      <c r="C1523" s="996"/>
      <c r="D1523" s="36"/>
      <c r="E1523" s="1158"/>
      <c r="F1523" s="1158"/>
      <c r="G1523" s="38"/>
      <c r="H1523" s="1008" t="s">
        <v>124</v>
      </c>
      <c r="I1523" s="1008" t="s">
        <v>124</v>
      </c>
      <c r="J1523" s="1008" t="s">
        <v>124</v>
      </c>
      <c r="K1523" s="35"/>
      <c r="L1523" s="36">
        <v>11</v>
      </c>
      <c r="M1523" s="35">
        <v>1</v>
      </c>
      <c r="N1523" s="35"/>
      <c r="O1523" s="35"/>
      <c r="P1523" s="35"/>
      <c r="Q1523" s="35"/>
    </row>
    <row r="1524" spans="1:18" s="4" customFormat="1" x14ac:dyDescent="0.25">
      <c r="A1524" s="1963"/>
      <c r="B1524" s="2591"/>
      <c r="C1524" s="37"/>
      <c r="D1524" s="36"/>
      <c r="E1524" s="1158"/>
      <c r="F1524" s="1158"/>
      <c r="G1524" s="38"/>
      <c r="H1524" s="38"/>
      <c r="I1524" s="38"/>
      <c r="J1524" s="38"/>
      <c r="K1524" s="35"/>
      <c r="L1524" s="36">
        <v>11</v>
      </c>
      <c r="M1524" s="35">
        <v>1</v>
      </c>
      <c r="N1524" s="35"/>
      <c r="O1524" s="35"/>
      <c r="P1524" s="35"/>
      <c r="Q1524" s="35"/>
    </row>
    <row r="1525" spans="1:18" s="4" customFormat="1" x14ac:dyDescent="0.25">
      <c r="A1525" s="1964"/>
      <c r="B1525" s="2592"/>
      <c r="C1525" s="37"/>
      <c r="D1525" s="36"/>
      <c r="E1525" s="1158"/>
      <c r="F1525" s="1158"/>
      <c r="G1525" s="1132"/>
      <c r="H1525" s="1132"/>
      <c r="I1525" s="1132"/>
      <c r="J1525" s="1132"/>
      <c r="K1525" s="35"/>
      <c r="L1525" s="36">
        <v>11</v>
      </c>
      <c r="M1525" s="35">
        <v>1</v>
      </c>
      <c r="N1525" s="35"/>
      <c r="O1525" s="35"/>
      <c r="P1525" s="35"/>
      <c r="Q1525" s="35"/>
    </row>
    <row r="1526" spans="1:18" s="4" customFormat="1" hidden="1" x14ac:dyDescent="0.25">
      <c r="A1526" s="30"/>
      <c r="B1526" s="31"/>
      <c r="C1526" s="37"/>
      <c r="D1526" s="41"/>
      <c r="E1526" s="1160"/>
      <c r="F1526" s="1158">
        <f t="shared" si="64"/>
        <v>0</v>
      </c>
      <c r="G1526" s="43"/>
      <c r="H1526" s="43"/>
      <c r="I1526" s="43"/>
      <c r="J1526" s="43"/>
      <c r="K1526" s="35"/>
      <c r="L1526" s="36">
        <v>11</v>
      </c>
      <c r="M1526" s="35">
        <v>1</v>
      </c>
      <c r="N1526" s="35"/>
      <c r="O1526" s="35"/>
      <c r="P1526" s="35"/>
      <c r="Q1526" s="35"/>
    </row>
    <row r="1527" spans="1:18" s="4" customFormat="1" x14ac:dyDescent="0.25">
      <c r="A1527" s="1962" t="s">
        <v>1156</v>
      </c>
      <c r="B1527" s="2590">
        <f>SUM(F1527:F1528)</f>
        <v>27500</v>
      </c>
      <c r="C1527" s="37" t="s">
        <v>453</v>
      </c>
      <c r="D1527" s="36">
        <v>10</v>
      </c>
      <c r="E1527" s="1161">
        <v>250</v>
      </c>
      <c r="F1527" s="1158">
        <f>+E1527*D1527</f>
        <v>2500</v>
      </c>
      <c r="G1527" s="1132"/>
      <c r="H1527" s="1132"/>
      <c r="I1527" s="1132"/>
      <c r="J1527" s="1132"/>
      <c r="K1527" s="35"/>
      <c r="L1527" s="36">
        <v>11</v>
      </c>
      <c r="M1527" s="35">
        <v>1</v>
      </c>
      <c r="N1527" s="35">
        <v>3</v>
      </c>
      <c r="O1527" s="35">
        <v>7</v>
      </c>
      <c r="P1527" s="35">
        <v>1</v>
      </c>
      <c r="Q1527" s="35">
        <v>2</v>
      </c>
    </row>
    <row r="1528" spans="1:18" s="4" customFormat="1" x14ac:dyDescent="0.25">
      <c r="A1528" s="1963"/>
      <c r="B1528" s="2591"/>
      <c r="C1528" s="37" t="s">
        <v>845</v>
      </c>
      <c r="D1528" s="47">
        <v>1</v>
      </c>
      <c r="E1528" s="60">
        <v>15000</v>
      </c>
      <c r="F1528" s="1161">
        <v>25000</v>
      </c>
      <c r="G1528" s="1132"/>
      <c r="H1528" s="1132"/>
      <c r="I1528" s="1132"/>
      <c r="J1528" s="1132"/>
      <c r="K1528" s="35"/>
      <c r="L1528" s="36">
        <v>11</v>
      </c>
      <c r="M1528" s="35">
        <v>1</v>
      </c>
      <c r="N1528" s="35">
        <v>2</v>
      </c>
      <c r="O1528" s="35">
        <v>2</v>
      </c>
      <c r="P1528" s="35">
        <v>2</v>
      </c>
      <c r="Q1528" s="35">
        <v>2</v>
      </c>
    </row>
    <row r="1529" spans="1:18" s="4" customFormat="1" x14ac:dyDescent="0.25">
      <c r="A1529" s="1964"/>
      <c r="B1529" s="2591"/>
      <c r="C1529" s="37"/>
      <c r="D1529" s="45"/>
      <c r="E1529" s="18"/>
      <c r="F1529" s="1162"/>
      <c r="G1529" s="46"/>
      <c r="H1529" s="1016" t="s">
        <v>124</v>
      </c>
      <c r="I1529" s="1016" t="s">
        <v>124</v>
      </c>
      <c r="J1529" s="1016"/>
      <c r="K1529" s="35"/>
      <c r="L1529" s="36">
        <v>11</v>
      </c>
      <c r="M1529" s="35">
        <v>1</v>
      </c>
      <c r="N1529" s="35"/>
      <c r="O1529" s="35"/>
      <c r="P1529" s="35"/>
      <c r="Q1529" s="35"/>
    </row>
    <row r="1530" spans="1:18" s="4" customFormat="1" x14ac:dyDescent="0.25">
      <c r="A1530" s="1968" t="s">
        <v>1157</v>
      </c>
      <c r="B1530" s="2590">
        <f>SUM(E1531:E1532)</f>
        <v>275000</v>
      </c>
      <c r="C1530" s="44"/>
      <c r="D1530" s="45"/>
      <c r="E1530" s="18"/>
      <c r="F1530" s="1025"/>
      <c r="G1530" s="46"/>
      <c r="H1530" s="46"/>
      <c r="I1530" s="46"/>
      <c r="J1530" s="46"/>
      <c r="K1530" s="48"/>
      <c r="L1530" s="36">
        <v>11</v>
      </c>
      <c r="M1530" s="48">
        <v>1</v>
      </c>
      <c r="N1530" s="48"/>
      <c r="O1530" s="48"/>
      <c r="P1530" s="48"/>
      <c r="Q1530" s="48"/>
      <c r="R1530" s="589"/>
    </row>
    <row r="1531" spans="1:18" s="4" customFormat="1" x14ac:dyDescent="0.25">
      <c r="A1531" s="1969"/>
      <c r="B1531" s="2591"/>
      <c r="C1531" s="1019" t="s">
        <v>1158</v>
      </c>
      <c r="D1531" s="45">
        <v>1</v>
      </c>
      <c r="E1531" s="18">
        <v>50000</v>
      </c>
      <c r="F1531" s="1163">
        <f>+E1531*D1531</f>
        <v>50000</v>
      </c>
      <c r="G1531" s="46"/>
      <c r="H1531" s="1015" t="s">
        <v>124</v>
      </c>
      <c r="I1531" s="1015" t="s">
        <v>124</v>
      </c>
      <c r="J1531" s="1015" t="s">
        <v>124</v>
      </c>
      <c r="K1531" s="48"/>
      <c r="L1531" s="36">
        <v>11</v>
      </c>
      <c r="M1531" s="48">
        <v>1</v>
      </c>
      <c r="N1531" s="48">
        <v>2</v>
      </c>
      <c r="O1531" s="48">
        <v>2</v>
      </c>
      <c r="P1531" s="48">
        <v>2</v>
      </c>
      <c r="Q1531" s="48">
        <v>2</v>
      </c>
      <c r="R1531" s="589"/>
    </row>
    <row r="1532" spans="1:18" s="1022" customFormat="1" ht="21.75" customHeight="1" x14ac:dyDescent="0.25">
      <c r="A1532" s="1969"/>
      <c r="B1532" s="2591"/>
      <c r="C1532" s="1019" t="s">
        <v>1159</v>
      </c>
      <c r="D1532" s="45">
        <v>1</v>
      </c>
      <c r="E1532" s="18">
        <v>225000</v>
      </c>
      <c r="F1532" s="1164">
        <f>+E1532*D1532</f>
        <v>225000</v>
      </c>
      <c r="G1532" s="46"/>
      <c r="H1532" s="46"/>
      <c r="I1532" s="46"/>
      <c r="J1532" s="46"/>
      <c r="K1532" s="48"/>
      <c r="L1532" s="36">
        <v>11</v>
      </c>
      <c r="M1532" s="48">
        <v>1</v>
      </c>
      <c r="N1532" s="48">
        <v>2</v>
      </c>
      <c r="O1532" s="48">
        <v>2</v>
      </c>
      <c r="P1532" s="48">
        <v>2</v>
      </c>
      <c r="Q1532" s="48">
        <v>1</v>
      </c>
    </row>
    <row r="1533" spans="1:18" s="25" customFormat="1" ht="29.25" customHeight="1" x14ac:dyDescent="0.25">
      <c r="A1533" s="1970"/>
      <c r="B1533" s="2592"/>
      <c r="C1533" s="1019"/>
      <c r="D1533" s="45"/>
      <c r="E1533" s="18"/>
      <c r="F1533" s="1162"/>
      <c r="G1533" s="46"/>
      <c r="H1533" s="46"/>
      <c r="I1533" s="46"/>
      <c r="J1533" s="46"/>
      <c r="K1533" s="50"/>
      <c r="L1533" s="36">
        <v>11</v>
      </c>
      <c r="M1533" s="48">
        <v>1</v>
      </c>
      <c r="N1533" s="48"/>
      <c r="O1533" s="48"/>
      <c r="P1533" s="48"/>
      <c r="Q1533" s="48"/>
    </row>
    <row r="1534" spans="1:18" s="4" customFormat="1" x14ac:dyDescent="0.25">
      <c r="A1534" s="1968" t="s">
        <v>1160</v>
      </c>
      <c r="B1534" s="2590">
        <f>SUM(F1535:F1536)</f>
        <v>82500</v>
      </c>
      <c r="C1534" s="1019"/>
      <c r="D1534" s="1151"/>
      <c r="E1534" s="402"/>
      <c r="F1534" s="1165"/>
      <c r="G1534" s="1166"/>
      <c r="H1534" s="1166"/>
      <c r="I1534" s="1166"/>
      <c r="J1534" s="1166"/>
      <c r="K1534" s="1167"/>
      <c r="L1534" s="1168">
        <v>11</v>
      </c>
      <c r="M1534" s="1169">
        <v>1</v>
      </c>
      <c r="N1534" s="1169"/>
      <c r="O1534" s="1169"/>
      <c r="P1534" s="1169"/>
      <c r="Q1534" s="1169"/>
    </row>
    <row r="1535" spans="1:18" s="4" customFormat="1" x14ac:dyDescent="0.25">
      <c r="A1535" s="1969"/>
      <c r="B1535" s="2591"/>
      <c r="C1535" s="1170" t="s">
        <v>155</v>
      </c>
      <c r="D1535" s="45">
        <v>30</v>
      </c>
      <c r="E1535" s="18">
        <v>250</v>
      </c>
      <c r="F1535" s="1163">
        <f>+E1535*D1535</f>
        <v>7500</v>
      </c>
      <c r="G1535" s="46"/>
      <c r="H1535" s="1015" t="s">
        <v>124</v>
      </c>
      <c r="I1535" s="1015" t="s">
        <v>124</v>
      </c>
      <c r="J1535" s="1015" t="s">
        <v>124</v>
      </c>
      <c r="K1535" s="50"/>
      <c r="L1535" s="36">
        <v>11</v>
      </c>
      <c r="M1535" s="48">
        <v>1</v>
      </c>
      <c r="N1535" s="48">
        <v>3</v>
      </c>
      <c r="O1535" s="48">
        <v>7</v>
      </c>
      <c r="P1535" s="48">
        <v>1</v>
      </c>
      <c r="Q1535" s="48">
        <v>2</v>
      </c>
    </row>
    <row r="1536" spans="1:18" s="4" customFormat="1" ht="33.75" customHeight="1" x14ac:dyDescent="0.25">
      <c r="A1536" s="1970"/>
      <c r="B1536" s="2592"/>
      <c r="C1536" s="54" t="s">
        <v>845</v>
      </c>
      <c r="D1536" s="45">
        <v>1</v>
      </c>
      <c r="E1536" s="18">
        <v>75000</v>
      </c>
      <c r="F1536" s="1163">
        <f>+E1536*D1536</f>
        <v>75000</v>
      </c>
      <c r="G1536" s="46"/>
      <c r="H1536" s="46"/>
      <c r="I1536" s="46"/>
      <c r="J1536" s="46"/>
      <c r="K1536" s="50"/>
      <c r="L1536" s="36">
        <v>11</v>
      </c>
      <c r="M1536" s="48">
        <v>1</v>
      </c>
      <c r="N1536" s="48">
        <v>2</v>
      </c>
      <c r="O1536" s="48">
        <v>2</v>
      </c>
      <c r="P1536" s="48">
        <v>2</v>
      </c>
      <c r="Q1536" s="48">
        <v>2</v>
      </c>
    </row>
    <row r="1537" spans="1:47" s="4" customFormat="1" x14ac:dyDescent="0.25">
      <c r="A1537" s="1962" t="s">
        <v>1161</v>
      </c>
      <c r="B1537" s="2599">
        <f>SUM(F1537:F1542)</f>
        <v>397000</v>
      </c>
      <c r="C1537" s="1019" t="s">
        <v>314</v>
      </c>
      <c r="D1537" s="36">
        <v>100</v>
      </c>
      <c r="E1537" s="60">
        <v>195</v>
      </c>
      <c r="F1537" s="60">
        <f>+E1537*D1537</f>
        <v>19500</v>
      </c>
      <c r="G1537" s="55"/>
      <c r="H1537" s="38"/>
      <c r="I1537" s="55"/>
      <c r="J1537" s="38"/>
      <c r="K1537" s="35"/>
      <c r="L1537" s="36">
        <v>11</v>
      </c>
      <c r="M1537" s="35">
        <v>1</v>
      </c>
      <c r="N1537" s="35">
        <v>3</v>
      </c>
      <c r="O1537" s="35">
        <v>9</v>
      </c>
      <c r="P1537" s="35">
        <v>1</v>
      </c>
      <c r="Q1537" s="48">
        <v>3</v>
      </c>
    </row>
    <row r="1538" spans="1:47" s="4" customFormat="1" x14ac:dyDescent="0.25">
      <c r="A1538" s="1963"/>
      <c r="B1538" s="2600"/>
      <c r="C1538" s="54" t="s">
        <v>1162</v>
      </c>
      <c r="D1538" s="36">
        <v>1</v>
      </c>
      <c r="E1538" s="1171"/>
      <c r="F1538" s="60"/>
      <c r="G1538" s="38"/>
      <c r="H1538" s="1023"/>
      <c r="I1538" s="1008" t="s">
        <v>124</v>
      </c>
      <c r="J1538" s="38"/>
      <c r="K1538" s="35"/>
      <c r="L1538" s="36">
        <v>11</v>
      </c>
      <c r="M1538" s="35">
        <v>1</v>
      </c>
      <c r="N1538" s="35">
        <v>2</v>
      </c>
      <c r="O1538" s="35">
        <v>5</v>
      </c>
      <c r="P1538" s="35">
        <v>1</v>
      </c>
      <c r="Q1538" s="48">
        <v>2</v>
      </c>
    </row>
    <row r="1539" spans="1:47" s="4" customFormat="1" x14ac:dyDescent="0.25">
      <c r="A1539" s="1963"/>
      <c r="B1539" s="2600"/>
      <c r="C1539" s="54" t="s">
        <v>1163</v>
      </c>
      <c r="D1539" s="36">
        <v>1</v>
      </c>
      <c r="E1539" s="60">
        <v>50000</v>
      </c>
      <c r="F1539" s="60">
        <f>+E1539*D1539</f>
        <v>50000</v>
      </c>
      <c r="G1539" s="55"/>
      <c r="H1539" s="38"/>
      <c r="I1539" s="38"/>
      <c r="J1539" s="38"/>
      <c r="K1539" s="35"/>
      <c r="L1539" s="36">
        <v>11</v>
      </c>
      <c r="M1539" s="35">
        <v>1</v>
      </c>
      <c r="N1539" s="35">
        <v>2</v>
      </c>
      <c r="O1539" s="35">
        <v>4</v>
      </c>
      <c r="P1539" s="35">
        <v>1</v>
      </c>
      <c r="Q1539" s="35">
        <v>2</v>
      </c>
    </row>
    <row r="1540" spans="1:47" s="4" customFormat="1" x14ac:dyDescent="0.25">
      <c r="A1540" s="1963"/>
      <c r="B1540" s="2600"/>
      <c r="C1540" s="54" t="s">
        <v>1164</v>
      </c>
      <c r="D1540" s="36">
        <v>100</v>
      </c>
      <c r="E1540" s="60">
        <v>3000</v>
      </c>
      <c r="F1540" s="60">
        <f>+E1540*D1540</f>
        <v>300000</v>
      </c>
      <c r="G1540" s="55"/>
      <c r="H1540" s="38"/>
      <c r="I1540" s="38"/>
      <c r="J1540" s="38"/>
      <c r="K1540" s="35"/>
      <c r="L1540" s="36">
        <v>11</v>
      </c>
      <c r="M1540" s="35">
        <v>1</v>
      </c>
      <c r="N1540" s="35">
        <v>3</v>
      </c>
      <c r="O1540" s="35">
        <v>1</v>
      </c>
      <c r="P1540" s="35">
        <v>1</v>
      </c>
      <c r="Q1540" s="35">
        <v>1</v>
      </c>
    </row>
    <row r="1541" spans="1:47" s="4" customFormat="1" x14ac:dyDescent="0.25">
      <c r="A1541" s="1963"/>
      <c r="B1541" s="2600"/>
      <c r="C1541" s="54" t="s">
        <v>453</v>
      </c>
      <c r="D1541" s="36">
        <v>10</v>
      </c>
      <c r="E1541" s="60">
        <v>250</v>
      </c>
      <c r="F1541" s="60">
        <f>+E1541*D1541</f>
        <v>2500</v>
      </c>
      <c r="G1541" s="55"/>
      <c r="H1541" s="38"/>
      <c r="I1541" s="38"/>
      <c r="J1541" s="38"/>
      <c r="K1541" s="35"/>
      <c r="L1541" s="36">
        <v>11</v>
      </c>
      <c r="M1541" s="35">
        <v>1</v>
      </c>
      <c r="N1541" s="35">
        <v>3</v>
      </c>
      <c r="O1541" s="35">
        <v>7</v>
      </c>
      <c r="P1541" s="35">
        <v>1</v>
      </c>
      <c r="Q1541" s="35">
        <v>2</v>
      </c>
    </row>
    <row r="1542" spans="1:47" s="59" customFormat="1" x14ac:dyDescent="0.25">
      <c r="A1542" s="1964"/>
      <c r="B1542" s="2601"/>
      <c r="C1542" s="54" t="s">
        <v>1165</v>
      </c>
      <c r="D1542" s="1024">
        <v>1</v>
      </c>
      <c r="E1542" s="1172">
        <v>25000</v>
      </c>
      <c r="F1542" s="18">
        <f>+E1542*D1542</f>
        <v>25000</v>
      </c>
      <c r="G1542" s="1021"/>
      <c r="H1542" s="1021"/>
      <c r="I1542" s="1021"/>
      <c r="J1542" s="1021"/>
      <c r="K1542" s="1173"/>
      <c r="L1542" s="36">
        <v>11</v>
      </c>
      <c r="M1542" s="1173">
        <v>1</v>
      </c>
      <c r="N1542" s="1173">
        <v>2</v>
      </c>
      <c r="O1542" s="1173">
        <v>3</v>
      </c>
      <c r="P1542" s="1173">
        <v>1</v>
      </c>
      <c r="Q1542" s="1173">
        <v>2</v>
      </c>
    </row>
    <row r="1543" spans="1:47" s="59" customFormat="1" x14ac:dyDescent="0.25">
      <c r="A1543" s="1962" t="s">
        <v>1166</v>
      </c>
      <c r="B1543" s="2599">
        <f>SUM(F1544:F1546)</f>
        <v>17500</v>
      </c>
      <c r="C1543" s="61"/>
      <c r="D1543" s="1024"/>
      <c r="E1543" s="1172"/>
      <c r="F1543" s="18"/>
      <c r="G1543" s="1021"/>
      <c r="H1543" s="1021" t="s">
        <v>124</v>
      </c>
      <c r="I1543" s="1021" t="s">
        <v>124</v>
      </c>
      <c r="J1543" s="1021"/>
      <c r="K1543" s="1173"/>
      <c r="L1543" s="36">
        <v>11</v>
      </c>
      <c r="M1543" s="1173">
        <v>1</v>
      </c>
      <c r="N1543" s="1173"/>
      <c r="O1543" s="1173"/>
      <c r="P1543" s="1173"/>
      <c r="Q1543" s="1173"/>
    </row>
    <row r="1544" spans="1:47" s="59" customFormat="1" x14ac:dyDescent="0.25">
      <c r="A1544" s="1963"/>
      <c r="B1544" s="2600"/>
      <c r="C1544" s="61" t="s">
        <v>453</v>
      </c>
      <c r="D1544" s="1024">
        <v>30</v>
      </c>
      <c r="E1544" s="1172">
        <v>250</v>
      </c>
      <c r="F1544" s="18">
        <f>+E1544*D1544</f>
        <v>7500</v>
      </c>
      <c r="G1544" s="1021"/>
      <c r="H1544" s="1021"/>
      <c r="I1544" s="1021"/>
      <c r="J1544" s="1021"/>
      <c r="K1544" s="1173"/>
      <c r="L1544" s="36">
        <v>11</v>
      </c>
      <c r="M1544" s="1173">
        <v>1</v>
      </c>
      <c r="N1544" s="1173">
        <v>3</v>
      </c>
      <c r="O1544" s="1173">
        <v>7</v>
      </c>
      <c r="P1544" s="1173">
        <v>1</v>
      </c>
      <c r="Q1544" s="1173">
        <v>2</v>
      </c>
    </row>
    <row r="1545" spans="1:47" s="59" customFormat="1" x14ac:dyDescent="0.25">
      <c r="A1545" s="1963"/>
      <c r="B1545" s="2600"/>
      <c r="C1545" s="61" t="s">
        <v>240</v>
      </c>
      <c r="D1545" s="36">
        <v>1</v>
      </c>
      <c r="E1545" s="60">
        <v>10000</v>
      </c>
      <c r="F1545" s="60">
        <f>+E1545*D1545</f>
        <v>10000</v>
      </c>
      <c r="G1545" s="38"/>
      <c r="H1545" s="38"/>
      <c r="I1545" s="38"/>
      <c r="J1545" s="38"/>
      <c r="K1545" s="35"/>
      <c r="L1545" s="36">
        <v>11</v>
      </c>
      <c r="M1545" s="35">
        <v>1</v>
      </c>
      <c r="N1545" s="35">
        <v>3</v>
      </c>
      <c r="O1545" s="35">
        <v>9</v>
      </c>
      <c r="P1545" s="35">
        <v>2</v>
      </c>
      <c r="Q1545" s="35">
        <v>1</v>
      </c>
    </row>
    <row r="1546" spans="1:47" s="59" customFormat="1" x14ac:dyDescent="0.25">
      <c r="A1546" s="1964"/>
      <c r="B1546" s="2601"/>
      <c r="C1546" s="37"/>
      <c r="D1546" s="36"/>
      <c r="E1546" s="60"/>
      <c r="F1546" s="38"/>
      <c r="G1546" s="38"/>
      <c r="H1546" s="38"/>
      <c r="I1546" s="38"/>
      <c r="J1546" s="38"/>
      <c r="K1546" s="35"/>
      <c r="L1546" s="36">
        <v>11</v>
      </c>
      <c r="M1546" s="35">
        <v>1</v>
      </c>
      <c r="N1546" s="35"/>
      <c r="O1546" s="35"/>
      <c r="P1546" s="35"/>
      <c r="Q1546" s="35"/>
    </row>
    <row r="1547" spans="1:47" s="59" customFormat="1" x14ac:dyDescent="0.25">
      <c r="A1547" s="58"/>
      <c r="B1547" s="58"/>
      <c r="C1547" s="58"/>
      <c r="D1547" s="58"/>
      <c r="E1547" s="58"/>
      <c r="F1547" s="58"/>
      <c r="G1547" s="58"/>
      <c r="H1547" s="58"/>
      <c r="I1547" s="58"/>
      <c r="J1547" s="58"/>
      <c r="K1547" s="58"/>
      <c r="L1547" s="58"/>
      <c r="M1547" s="58"/>
      <c r="N1547" s="58"/>
      <c r="O1547" s="58"/>
      <c r="P1547" s="58"/>
      <c r="Q1547" s="58"/>
      <c r="R1547" s="58"/>
      <c r="S1547" s="58"/>
      <c r="T1547" s="58"/>
      <c r="U1547" s="58"/>
      <c r="V1547" s="58"/>
      <c r="W1547" s="58"/>
      <c r="X1547" s="58"/>
      <c r="Y1547" s="58"/>
      <c r="Z1547" s="58"/>
      <c r="AA1547" s="58"/>
      <c r="AB1547" s="58"/>
      <c r="AC1547" s="58"/>
      <c r="AD1547" s="58"/>
      <c r="AE1547" s="58"/>
      <c r="AF1547" s="58"/>
      <c r="AG1547" s="58"/>
      <c r="AH1547" s="58"/>
      <c r="AI1547" s="58"/>
      <c r="AJ1547" s="58"/>
      <c r="AK1547" s="58"/>
      <c r="AL1547" s="58"/>
      <c r="AM1547" s="58"/>
      <c r="AN1547" s="58"/>
      <c r="AO1547" s="58"/>
      <c r="AP1547" s="58"/>
      <c r="AQ1547" s="58"/>
      <c r="AR1547" s="58"/>
      <c r="AS1547" s="58"/>
      <c r="AT1547" s="58"/>
      <c r="AU1547" s="58"/>
    </row>
    <row r="1548" spans="1:47" s="59" customFormat="1" x14ac:dyDescent="0.25">
      <c r="A1548" s="58"/>
      <c r="B1548" s="58"/>
      <c r="C1548" s="58"/>
      <c r="D1548" s="58"/>
      <c r="E1548" s="58"/>
      <c r="F1548" s="58"/>
      <c r="G1548" s="58"/>
      <c r="H1548" s="58"/>
      <c r="I1548" s="58"/>
      <c r="J1548" s="58"/>
      <c r="K1548" s="58"/>
      <c r="L1548" s="58"/>
      <c r="M1548" s="58"/>
      <c r="N1548" s="58"/>
      <c r="O1548" s="58"/>
      <c r="P1548" s="58"/>
      <c r="Q1548" s="58"/>
      <c r="R1548" s="58"/>
      <c r="S1548" s="58"/>
      <c r="T1548" s="58"/>
      <c r="U1548" s="58"/>
      <c r="V1548" s="58"/>
      <c r="W1548" s="58"/>
      <c r="X1548" s="58"/>
      <c r="Y1548" s="58"/>
      <c r="Z1548" s="58"/>
      <c r="AA1548" s="58"/>
      <c r="AB1548" s="58"/>
      <c r="AC1548" s="58"/>
      <c r="AD1548" s="58"/>
      <c r="AE1548" s="58"/>
      <c r="AF1548" s="58"/>
      <c r="AG1548" s="58"/>
      <c r="AH1548" s="58"/>
      <c r="AI1548" s="58"/>
      <c r="AJ1548" s="58"/>
      <c r="AK1548" s="58"/>
      <c r="AL1548" s="58"/>
      <c r="AM1548" s="58"/>
      <c r="AN1548" s="58"/>
      <c r="AO1548" s="58"/>
      <c r="AP1548" s="58"/>
      <c r="AQ1548" s="58"/>
      <c r="AR1548" s="58"/>
      <c r="AS1548" s="58"/>
      <c r="AT1548" s="58"/>
      <c r="AU1548" s="58"/>
    </row>
    <row r="1549" spans="1:47" s="59" customFormat="1" x14ac:dyDescent="0.25">
      <c r="A1549" s="58"/>
      <c r="B1549" s="58"/>
      <c r="C1549" s="58"/>
      <c r="D1549" s="58"/>
      <c r="E1549" s="58"/>
      <c r="F1549" s="58"/>
      <c r="G1549" s="58"/>
      <c r="H1549" s="58"/>
      <c r="I1549" s="58"/>
      <c r="J1549" s="58"/>
      <c r="K1549" s="58"/>
      <c r="L1549" s="58"/>
      <c r="M1549" s="58"/>
      <c r="N1549" s="58"/>
      <c r="O1549" s="58"/>
      <c r="P1549" s="58"/>
      <c r="Q1549" s="58"/>
      <c r="R1549" s="58"/>
      <c r="S1549" s="58"/>
      <c r="T1549" s="58"/>
      <c r="U1549" s="58"/>
      <c r="V1549" s="58"/>
      <c r="W1549" s="58"/>
      <c r="X1549" s="58"/>
      <c r="Y1549" s="58"/>
      <c r="Z1549" s="58"/>
      <c r="AA1549" s="58"/>
      <c r="AB1549" s="58"/>
      <c r="AC1549" s="58"/>
      <c r="AD1549" s="58"/>
      <c r="AE1549" s="58"/>
      <c r="AF1549" s="58"/>
      <c r="AG1549" s="58"/>
      <c r="AH1549" s="58"/>
      <c r="AI1549" s="58"/>
      <c r="AJ1549" s="58"/>
      <c r="AK1549" s="58"/>
      <c r="AL1549" s="58"/>
      <c r="AM1549" s="58"/>
      <c r="AN1549" s="58"/>
      <c r="AO1549" s="58"/>
      <c r="AP1549" s="58"/>
      <c r="AQ1549" s="58"/>
      <c r="AR1549" s="58"/>
      <c r="AS1549" s="58"/>
      <c r="AT1549" s="58"/>
      <c r="AU1549" s="58"/>
    </row>
    <row r="1550" spans="1:47" s="59" customFormat="1" ht="28.9" customHeight="1" x14ac:dyDescent="0.25">
      <c r="A1550" s="58"/>
      <c r="B1550" s="58"/>
      <c r="C1550" s="58"/>
      <c r="D1550" s="58"/>
      <c r="E1550" s="58"/>
      <c r="F1550" s="58"/>
      <c r="G1550" s="58"/>
      <c r="H1550" s="58"/>
      <c r="I1550" s="58"/>
      <c r="J1550" s="58"/>
      <c r="K1550" s="58"/>
      <c r="L1550" s="58"/>
      <c r="M1550" s="58"/>
      <c r="N1550" s="58"/>
      <c r="O1550" s="58"/>
      <c r="P1550" s="58"/>
      <c r="Q1550" s="58"/>
      <c r="R1550" s="58"/>
      <c r="S1550" s="58"/>
      <c r="T1550" s="58"/>
      <c r="U1550" s="58"/>
      <c r="V1550" s="58"/>
      <c r="W1550" s="58"/>
      <c r="X1550" s="58"/>
      <c r="Y1550" s="58"/>
      <c r="Z1550" s="58"/>
      <c r="AA1550" s="58"/>
      <c r="AB1550" s="58"/>
      <c r="AC1550" s="58"/>
      <c r="AD1550" s="58"/>
      <c r="AE1550" s="58"/>
      <c r="AF1550" s="58"/>
      <c r="AG1550" s="58"/>
      <c r="AH1550" s="58"/>
      <c r="AI1550" s="58"/>
      <c r="AJ1550" s="58"/>
      <c r="AK1550" s="58"/>
      <c r="AL1550" s="58"/>
      <c r="AM1550" s="58"/>
      <c r="AN1550" s="58"/>
      <c r="AO1550" s="58"/>
      <c r="AP1550" s="58"/>
      <c r="AQ1550" s="58"/>
      <c r="AR1550" s="58"/>
      <c r="AS1550" s="58"/>
      <c r="AT1550" s="58"/>
      <c r="AU1550" s="58"/>
    </row>
    <row r="1551" spans="1:47" s="59" customFormat="1" x14ac:dyDescent="0.25">
      <c r="A1551" s="58"/>
      <c r="B1551" s="58"/>
      <c r="C1551" s="58"/>
      <c r="D1551" s="58"/>
      <c r="E1551" s="58"/>
      <c r="F1551" s="58"/>
      <c r="G1551" s="58"/>
      <c r="H1551" s="58"/>
      <c r="I1551" s="58"/>
      <c r="J1551" s="58"/>
      <c r="K1551" s="58"/>
      <c r="L1551" s="58"/>
      <c r="M1551" s="58"/>
      <c r="N1551" s="58"/>
      <c r="O1551" s="58"/>
      <c r="P1551" s="58"/>
      <c r="Q1551" s="58"/>
      <c r="R1551" s="58"/>
      <c r="S1551" s="58"/>
      <c r="T1551" s="58"/>
      <c r="U1551" s="58"/>
      <c r="V1551" s="58"/>
      <c r="W1551" s="58"/>
      <c r="X1551" s="58"/>
      <c r="Y1551" s="58"/>
      <c r="Z1551" s="58"/>
      <c r="AA1551" s="58"/>
      <c r="AB1551" s="58"/>
      <c r="AC1551" s="58"/>
      <c r="AD1551" s="58"/>
      <c r="AE1551" s="58"/>
      <c r="AF1551" s="58"/>
      <c r="AG1551" s="58"/>
      <c r="AH1551" s="58"/>
      <c r="AI1551" s="58"/>
      <c r="AJ1551" s="58"/>
      <c r="AK1551" s="58"/>
      <c r="AL1551" s="58"/>
      <c r="AM1551" s="58"/>
      <c r="AN1551" s="58"/>
      <c r="AO1551" s="58"/>
      <c r="AP1551" s="58"/>
      <c r="AQ1551" s="58"/>
      <c r="AR1551" s="58"/>
      <c r="AS1551" s="58"/>
      <c r="AT1551" s="58"/>
      <c r="AU1551" s="58"/>
    </row>
    <row r="1552" spans="1:47" s="66" customFormat="1" ht="27.6" customHeight="1" x14ac:dyDescent="0.25">
      <c r="A1552" s="65"/>
      <c r="B1552" s="65"/>
      <c r="C1552" s="58"/>
      <c r="D1552" s="65"/>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row>
    <row r="1553" spans="1:47" s="66" customFormat="1" ht="27.6" customHeight="1" x14ac:dyDescent="0.25">
      <c r="A1553" s="65"/>
      <c r="B1553" s="65"/>
      <c r="C1553" s="65"/>
      <c r="D1553" s="65"/>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row>
    <row r="1554" spans="1:47" s="66" customFormat="1" ht="57.6" customHeight="1" x14ac:dyDescent="0.25">
      <c r="A1554" s="65"/>
      <c r="B1554" s="65"/>
      <c r="C1554" s="65"/>
      <c r="D1554" s="65"/>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row>
    <row r="1555" spans="1:47" s="66" customFormat="1" x14ac:dyDescent="0.25">
      <c r="A1555" s="65"/>
      <c r="B1555" s="65"/>
      <c r="C1555" s="65"/>
      <c r="D1555" s="65"/>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row>
    <row r="1556" spans="1:47" s="66" customFormat="1" x14ac:dyDescent="0.25">
      <c r="A1556" s="65"/>
      <c r="B1556" s="65"/>
      <c r="C1556" s="65"/>
      <c r="D1556" s="65"/>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row>
    <row r="1557" spans="1:47" s="66" customFormat="1" ht="90" customHeight="1" x14ac:dyDescent="0.25">
      <c r="A1557" s="65"/>
      <c r="B1557" s="65"/>
      <c r="C1557" s="65"/>
      <c r="D1557" s="65"/>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row>
    <row r="1558" spans="1:47" s="66" customFormat="1" x14ac:dyDescent="0.25">
      <c r="A1558" s="65" t="s">
        <v>1167</v>
      </c>
      <c r="B1558" s="65"/>
      <c r="C1558" s="65"/>
      <c r="D1558" s="65"/>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row>
    <row r="1559" spans="1:47" s="59" customFormat="1" x14ac:dyDescent="0.25">
      <c r="A1559" s="58"/>
      <c r="B1559" s="58"/>
      <c r="C1559" s="65"/>
      <c r="D1559" s="58"/>
      <c r="E1559" s="58"/>
      <c r="F1559" s="58"/>
      <c r="G1559" s="58"/>
      <c r="H1559" s="58"/>
      <c r="I1559" s="58"/>
      <c r="J1559" s="58"/>
      <c r="K1559" s="58"/>
      <c r="L1559" s="58"/>
      <c r="M1559" s="58"/>
      <c r="N1559" s="58"/>
      <c r="O1559" s="58"/>
      <c r="P1559" s="58"/>
      <c r="Q1559" s="58"/>
      <c r="R1559" s="58"/>
      <c r="S1559" s="58"/>
      <c r="T1559" s="58"/>
      <c r="U1559" s="58"/>
      <c r="V1559" s="58"/>
      <c r="W1559" s="58"/>
      <c r="X1559" s="58"/>
      <c r="Y1559" s="58"/>
      <c r="Z1559" s="58"/>
      <c r="AA1559" s="58"/>
      <c r="AB1559" s="58"/>
      <c r="AC1559" s="58"/>
      <c r="AD1559" s="58"/>
      <c r="AE1559" s="58"/>
      <c r="AF1559" s="58"/>
      <c r="AG1559" s="58"/>
      <c r="AH1559" s="58"/>
      <c r="AI1559" s="58"/>
      <c r="AJ1559" s="58"/>
      <c r="AK1559" s="58"/>
      <c r="AL1559" s="58"/>
      <c r="AM1559" s="58"/>
      <c r="AN1559" s="58"/>
      <c r="AO1559" s="58"/>
      <c r="AP1559" s="58"/>
      <c r="AQ1559" s="58"/>
      <c r="AR1559" s="58"/>
      <c r="AS1559" s="58"/>
      <c r="AT1559" s="58"/>
      <c r="AU1559" s="58"/>
    </row>
    <row r="1560" spans="1:47" s="59" customFormat="1" x14ac:dyDescent="0.25">
      <c r="A1560" s="58"/>
      <c r="B1560" s="58"/>
      <c r="C1560" s="58"/>
      <c r="D1560" s="58"/>
      <c r="E1560" s="58"/>
      <c r="F1560" s="58"/>
      <c r="G1560" s="58"/>
      <c r="H1560" s="58"/>
      <c r="I1560" s="58"/>
      <c r="J1560" s="58"/>
      <c r="K1560" s="58"/>
      <c r="L1560" s="58"/>
      <c r="M1560" s="58"/>
      <c r="N1560" s="58"/>
      <c r="O1560" s="58"/>
      <c r="P1560" s="58"/>
      <c r="Q1560" s="58"/>
      <c r="R1560" s="58"/>
      <c r="S1560" s="58"/>
      <c r="T1560" s="58"/>
      <c r="U1560" s="58"/>
      <c r="V1560" s="58"/>
      <c r="W1560" s="58"/>
      <c r="X1560" s="58"/>
      <c r="Y1560" s="58"/>
      <c r="Z1560" s="58"/>
      <c r="AA1560" s="58"/>
      <c r="AB1560" s="58"/>
      <c r="AC1560" s="58"/>
      <c r="AD1560" s="58"/>
      <c r="AE1560" s="58"/>
      <c r="AF1560" s="58"/>
      <c r="AG1560" s="58"/>
      <c r="AH1560" s="58"/>
      <c r="AI1560" s="58"/>
      <c r="AJ1560" s="58"/>
      <c r="AK1560" s="58"/>
      <c r="AL1560" s="58"/>
      <c r="AM1560" s="58"/>
      <c r="AN1560" s="58"/>
      <c r="AO1560" s="58"/>
      <c r="AP1560" s="58"/>
      <c r="AQ1560" s="58"/>
      <c r="AR1560" s="58"/>
      <c r="AS1560" s="58"/>
      <c r="AT1560" s="58"/>
      <c r="AU1560" s="58"/>
    </row>
    <row r="1561" spans="1:47" s="59" customFormat="1" x14ac:dyDescent="0.25">
      <c r="A1561" s="58"/>
      <c r="B1561" s="58"/>
      <c r="C1561" s="58"/>
      <c r="D1561" s="58"/>
      <c r="E1561" s="58"/>
      <c r="F1561" s="58"/>
      <c r="G1561" s="58"/>
      <c r="H1561" s="58"/>
      <c r="I1561" s="58"/>
      <c r="J1561" s="58"/>
      <c r="K1561" s="58"/>
      <c r="L1561" s="58"/>
      <c r="M1561" s="58"/>
      <c r="N1561" s="58"/>
      <c r="O1561" s="58"/>
      <c r="P1561" s="58"/>
      <c r="Q1561" s="58"/>
      <c r="R1561" s="58"/>
      <c r="S1561" s="58"/>
      <c r="T1561" s="58"/>
      <c r="U1561" s="58"/>
      <c r="V1561" s="58"/>
      <c r="W1561" s="58"/>
      <c r="X1561" s="58"/>
      <c r="Y1561" s="58"/>
      <c r="Z1561" s="58"/>
      <c r="AA1561" s="58"/>
      <c r="AB1561" s="58"/>
      <c r="AC1561" s="58"/>
      <c r="AD1561" s="58"/>
      <c r="AE1561" s="58"/>
      <c r="AF1561" s="58"/>
      <c r="AG1561" s="58"/>
      <c r="AH1561" s="58"/>
      <c r="AI1561" s="58"/>
      <c r="AJ1561" s="58"/>
      <c r="AK1561" s="58"/>
      <c r="AL1561" s="58"/>
      <c r="AM1561" s="58"/>
      <c r="AN1561" s="58"/>
      <c r="AO1561" s="58"/>
      <c r="AP1561" s="58"/>
      <c r="AQ1561" s="58"/>
      <c r="AR1561" s="58"/>
      <c r="AS1561" s="58"/>
      <c r="AT1561" s="58"/>
      <c r="AU1561" s="58"/>
    </row>
    <row r="1562" spans="1:47" s="588" customFormat="1" x14ac:dyDescent="0.25">
      <c r="A1562" s="1036"/>
      <c r="C1562" s="59"/>
    </row>
    <row r="1563" spans="1:47" s="588" customFormat="1" x14ac:dyDescent="0.25">
      <c r="A1563" s="1036"/>
    </row>
    <row r="1564" spans="1:47" s="588" customFormat="1" x14ac:dyDescent="0.25">
      <c r="A1564" s="1036"/>
    </row>
    <row r="1565" spans="1:47" s="588" customFormat="1" x14ac:dyDescent="0.25">
      <c r="A1565" s="1036"/>
    </row>
    <row r="1566" spans="1:47" s="4" customFormat="1" x14ac:dyDescent="0.25">
      <c r="A1566" s="589"/>
      <c r="C1566" s="588"/>
    </row>
    <row r="1567" spans="1:47" s="4" customFormat="1" x14ac:dyDescent="0.25">
      <c r="A1567" s="1" t="s">
        <v>0</v>
      </c>
      <c r="B1567" s="1" t="s">
        <v>68</v>
      </c>
      <c r="C1567" s="1"/>
      <c r="D1567" s="1"/>
      <c r="E1567" s="3"/>
      <c r="M1567" s="5"/>
    </row>
    <row r="1568" spans="1:47" s="4" customFormat="1" x14ac:dyDescent="0.25">
      <c r="A1568" s="1" t="s">
        <v>2</v>
      </c>
      <c r="B1568" s="1" t="s">
        <v>68</v>
      </c>
      <c r="C1568" s="1"/>
      <c r="D1568" s="1"/>
      <c r="E1568" s="3"/>
      <c r="M1568" s="5"/>
    </row>
    <row r="1569" spans="1:17" s="4" customFormat="1" x14ac:dyDescent="0.25">
      <c r="A1569" s="1" t="s">
        <v>2</v>
      </c>
      <c r="B1569" s="1" t="s">
        <v>1168</v>
      </c>
      <c r="C1569" s="1"/>
      <c r="D1569" s="1"/>
      <c r="E1569" s="3"/>
      <c r="M1569" s="5"/>
    </row>
    <row r="1570" spans="1:17" s="4" customFormat="1" x14ac:dyDescent="0.25">
      <c r="A1570" s="1" t="s">
        <v>3</v>
      </c>
      <c r="B1570" s="1"/>
      <c r="C1570" s="1"/>
      <c r="D1570" s="1"/>
      <c r="E1570" s="3"/>
      <c r="M1570" s="5"/>
    </row>
    <row r="1571" spans="1:17" s="4" customFormat="1" x14ac:dyDescent="0.25">
      <c r="A1571" s="1" t="s">
        <v>4</v>
      </c>
      <c r="B1571" s="1"/>
      <c r="C1571" s="1"/>
      <c r="D1571" s="1"/>
      <c r="E1571" s="3"/>
      <c r="F1571"/>
      <c r="M1571" s="5"/>
    </row>
    <row r="1572" spans="1:17" s="4" customFormat="1" x14ac:dyDescent="0.25">
      <c r="A1572" s="1" t="s">
        <v>5</v>
      </c>
      <c r="B1572" s="1"/>
      <c r="C1572" s="1"/>
      <c r="D1572" s="1"/>
      <c r="E1572" s="8"/>
      <c r="M1572" s="5"/>
    </row>
    <row r="1573" spans="1:17" s="4" customFormat="1" ht="18.75" x14ac:dyDescent="0.25">
      <c r="A1573" s="1" t="s">
        <v>6</v>
      </c>
      <c r="B1573" s="1"/>
      <c r="C1573" s="1"/>
      <c r="D1573" s="948" t="s">
        <v>1169</v>
      </c>
      <c r="E1573" s="1174">
        <v>2019</v>
      </c>
      <c r="M1573" s="5"/>
    </row>
    <row r="1574" spans="1:17" s="4" customFormat="1" x14ac:dyDescent="0.25">
      <c r="A1574" s="1"/>
      <c r="B1574" s="1"/>
      <c r="C1574" s="1"/>
      <c r="D1574" s="1"/>
      <c r="E1574" s="8"/>
      <c r="M1574" s="5"/>
    </row>
    <row r="1575" spans="1:17" s="4" customFormat="1" x14ac:dyDescent="0.25">
      <c r="A1575" s="1"/>
      <c r="B1575" s="1"/>
      <c r="C1575" s="1"/>
      <c r="D1575" s="1"/>
      <c r="E1575" s="8"/>
      <c r="M1575" s="5"/>
    </row>
    <row r="1576" spans="1:17" s="4" customFormat="1" x14ac:dyDescent="0.25">
      <c r="A1576" s="1"/>
      <c r="B1576" s="1"/>
      <c r="C1576" s="1"/>
      <c r="D1576" s="1"/>
      <c r="E1576" s="8"/>
      <c r="M1576" s="5"/>
    </row>
    <row r="1577" spans="1:17" s="4" customFormat="1" ht="16.5" thickBot="1" x14ac:dyDescent="0.3">
      <c r="A1577" s="1990" t="s">
        <v>9</v>
      </c>
      <c r="B1577" s="1990"/>
      <c r="C1577" s="1990"/>
      <c r="D1577" s="1990"/>
      <c r="E1577" s="1990"/>
      <c r="F1577" s="1990"/>
      <c r="G1577" s="1990"/>
      <c r="H1577" s="1990"/>
      <c r="I1577" s="1990"/>
      <c r="J1577" s="1990"/>
      <c r="K1577" s="1990"/>
      <c r="L1577" s="1990"/>
    </row>
    <row r="1578" spans="1:17" s="4" customFormat="1" ht="16.5" thickBot="1" x14ac:dyDescent="0.3">
      <c r="A1578" s="2602" t="s">
        <v>10</v>
      </c>
      <c r="B1578" s="2604" t="s">
        <v>11</v>
      </c>
      <c r="C1578" s="2604" t="s">
        <v>12</v>
      </c>
      <c r="D1578" s="2604" t="s">
        <v>13</v>
      </c>
      <c r="E1578" s="2604" t="s">
        <v>14</v>
      </c>
      <c r="F1578" s="2606" t="s">
        <v>15</v>
      </c>
      <c r="G1578" s="2059" t="s">
        <v>16</v>
      </c>
      <c r="H1578" s="2060"/>
      <c r="I1578" s="2060"/>
      <c r="J1578" s="2061"/>
      <c r="K1578" s="2008" t="s">
        <v>17</v>
      </c>
      <c r="L1578" s="2009"/>
      <c r="M1578" s="2012" t="s">
        <v>18</v>
      </c>
      <c r="N1578" s="2013"/>
      <c r="O1578" s="2013"/>
      <c r="P1578" s="2013"/>
      <c r="Q1578" s="2014"/>
    </row>
    <row r="1579" spans="1:17" s="4" customFormat="1" x14ac:dyDescent="0.25">
      <c r="A1579" s="2603"/>
      <c r="B1579" s="2605"/>
      <c r="C1579" s="2605"/>
      <c r="D1579" s="2605"/>
      <c r="E1579" s="2605"/>
      <c r="F1579" s="2607"/>
      <c r="G1579" s="12" t="s">
        <v>19</v>
      </c>
      <c r="H1579" s="12" t="s">
        <v>20</v>
      </c>
      <c r="I1579" s="12" t="s">
        <v>21</v>
      </c>
      <c r="J1579" s="12" t="s">
        <v>22</v>
      </c>
      <c r="K1579" s="2010"/>
      <c r="L1579" s="2011"/>
      <c r="M1579" s="2015"/>
      <c r="N1579" s="2016"/>
      <c r="O1579" s="2016"/>
      <c r="P1579" s="2016"/>
      <c r="Q1579" s="2017"/>
    </row>
    <row r="1580" spans="1:17" s="4" customFormat="1" ht="207.75" customHeight="1" x14ac:dyDescent="0.25">
      <c r="A1580" s="1019" t="s">
        <v>1170</v>
      </c>
      <c r="B1580" s="1019" t="s">
        <v>1171</v>
      </c>
      <c r="C1580" s="1019" t="s">
        <v>1172</v>
      </c>
      <c r="D1580" s="1019" t="s">
        <v>1173</v>
      </c>
      <c r="E1580" s="14">
        <v>8</v>
      </c>
      <c r="F1580" s="1144">
        <v>37</v>
      </c>
      <c r="G1580" s="1175">
        <v>7</v>
      </c>
      <c r="H1580" s="18">
        <v>10</v>
      </c>
      <c r="I1580" s="585">
        <v>10</v>
      </c>
      <c r="J1580" s="585">
        <v>10</v>
      </c>
      <c r="K1580" s="2018">
        <f>+B1584+B1591+B1599+B1611+B1627+B1665+B1686+B1695+B1707+B1730+B1734</f>
        <v>10034900</v>
      </c>
      <c r="L1580" s="2018"/>
      <c r="M1580" s="2018"/>
      <c r="N1580" s="2018"/>
      <c r="O1580" s="2018"/>
      <c r="P1580" s="2018"/>
      <c r="Q1580" s="2018"/>
    </row>
    <row r="1581" spans="1:17" s="4" customFormat="1" ht="18" customHeight="1" x14ac:dyDescent="0.25">
      <c r="A1581" s="24" t="s">
        <v>28</v>
      </c>
      <c r="B1581" s="24"/>
      <c r="C1581" s="24"/>
      <c r="D1581" s="24"/>
      <c r="E1581" s="36"/>
      <c r="F1581" s="38"/>
      <c r="G1581" s="38"/>
      <c r="H1581" s="38"/>
      <c r="I1581" s="38"/>
      <c r="J1581" s="38"/>
      <c r="K1581" s="38"/>
      <c r="L1581" s="35"/>
      <c r="M1581" s="47" t="s">
        <v>68</v>
      </c>
      <c r="N1581" s="35"/>
      <c r="O1581" s="35"/>
      <c r="P1581" s="35"/>
      <c r="Q1581" s="35"/>
    </row>
    <row r="1582" spans="1:17" s="4" customFormat="1" x14ac:dyDescent="0.25">
      <c r="A1582" s="1974" t="s">
        <v>29</v>
      </c>
      <c r="B1582" s="1976" t="s">
        <v>30</v>
      </c>
      <c r="C1582" s="2062" t="s">
        <v>31</v>
      </c>
      <c r="D1582" s="2063"/>
      <c r="E1582" s="2063"/>
      <c r="F1582" s="2063"/>
      <c r="G1582" s="2062" t="s">
        <v>32</v>
      </c>
      <c r="H1582" s="2062"/>
      <c r="I1582" s="2062"/>
      <c r="J1582" s="2062"/>
      <c r="K1582" s="2002" t="s">
        <v>1174</v>
      </c>
      <c r="L1582" s="2064" t="s">
        <v>34</v>
      </c>
      <c r="M1582" s="2064"/>
      <c r="N1582" s="2064"/>
      <c r="O1582" s="2064"/>
      <c r="P1582" s="2065"/>
      <c r="Q1582" s="2065"/>
    </row>
    <row r="1583" spans="1:17" s="4" customFormat="1" ht="25.5" customHeight="1" x14ac:dyDescent="0.25">
      <c r="A1583" s="1975"/>
      <c r="B1583" s="1977"/>
      <c r="C1583" s="27" t="s">
        <v>35</v>
      </c>
      <c r="D1583" s="28" t="s">
        <v>36</v>
      </c>
      <c r="E1583" s="28" t="s">
        <v>37</v>
      </c>
      <c r="F1583" s="28" t="s">
        <v>38</v>
      </c>
      <c r="G1583" s="28" t="s">
        <v>19</v>
      </c>
      <c r="H1583" s="28" t="s">
        <v>20</v>
      </c>
      <c r="I1583" s="28" t="s">
        <v>39</v>
      </c>
      <c r="J1583" s="28" t="s">
        <v>22</v>
      </c>
      <c r="K1583" s="1977"/>
      <c r="L1583" s="1176" t="s">
        <v>40</v>
      </c>
      <c r="M1583" s="1176" t="s">
        <v>41</v>
      </c>
      <c r="N1583" s="1176" t="s">
        <v>42</v>
      </c>
      <c r="O1583" s="1176" t="s">
        <v>43</v>
      </c>
      <c r="P1583" s="1176" t="s">
        <v>44</v>
      </c>
      <c r="Q1583" s="1176" t="s">
        <v>45</v>
      </c>
    </row>
    <row r="1584" spans="1:17" ht="72" customHeight="1" x14ac:dyDescent="0.25">
      <c r="A1584" s="2618" t="s">
        <v>1175</v>
      </c>
      <c r="B1584" s="2622">
        <f>SUM(F1584:F1588)</f>
        <v>540100</v>
      </c>
      <c r="C1584" s="1177" t="s">
        <v>490</v>
      </c>
      <c r="D1584" s="1177">
        <v>800</v>
      </c>
      <c r="E1584" s="1177">
        <v>250</v>
      </c>
      <c r="F1584" s="1178">
        <f>+E1584*D1584</f>
        <v>200000</v>
      </c>
      <c r="G1584" s="1179">
        <v>7</v>
      </c>
      <c r="H1584" s="1179">
        <v>10</v>
      </c>
      <c r="I1584" s="1179">
        <v>10</v>
      </c>
      <c r="J1584" s="1179">
        <v>10</v>
      </c>
      <c r="K1584" s="1180" t="s">
        <v>48</v>
      </c>
      <c r="L1584" s="1135">
        <v>13</v>
      </c>
      <c r="M1584" s="1181">
        <v>4</v>
      </c>
      <c r="N1584" s="1182">
        <v>3</v>
      </c>
      <c r="O1584" s="1182">
        <v>7</v>
      </c>
      <c r="P1584" s="1182">
        <v>1</v>
      </c>
      <c r="Q1584" s="1182">
        <v>2</v>
      </c>
    </row>
    <row r="1585" spans="1:19" ht="72" customHeight="1" x14ac:dyDescent="0.25">
      <c r="A1585" s="2619"/>
      <c r="B1585" s="2622"/>
      <c r="C1585" s="1177" t="s">
        <v>58</v>
      </c>
      <c r="D1585" s="1177">
        <v>40</v>
      </c>
      <c r="E1585" s="1177">
        <v>450</v>
      </c>
      <c r="F1585" s="1178">
        <f>+E1585*D1585</f>
        <v>18000</v>
      </c>
      <c r="G1585" s="1179"/>
      <c r="H1585" s="1179"/>
      <c r="I1585" s="1179"/>
      <c r="J1585" s="1179"/>
      <c r="K1585" s="1180" t="s">
        <v>48</v>
      </c>
      <c r="L1585" s="1135">
        <v>13</v>
      </c>
      <c r="M1585" s="1181">
        <v>4</v>
      </c>
      <c r="N1585" s="1182">
        <v>3</v>
      </c>
      <c r="O1585" s="1182">
        <v>1</v>
      </c>
      <c r="P1585" s="1182">
        <v>1</v>
      </c>
      <c r="Q1585" s="1182">
        <v>1</v>
      </c>
    </row>
    <row r="1586" spans="1:19" ht="63" customHeight="1" x14ac:dyDescent="0.25">
      <c r="A1586" s="2620"/>
      <c r="B1586" s="2622"/>
      <c r="C1586" s="1177" t="s">
        <v>1176</v>
      </c>
      <c r="D1586" s="1179">
        <v>37</v>
      </c>
      <c r="E1586" s="1179">
        <v>1800</v>
      </c>
      <c r="F1586" s="1178">
        <f>+E1586*D1586</f>
        <v>66600</v>
      </c>
      <c r="G1586" s="1179" t="s">
        <v>68</v>
      </c>
      <c r="H1586" s="1179" t="s">
        <v>68</v>
      </c>
      <c r="I1586" s="1179" t="s">
        <v>68</v>
      </c>
      <c r="J1586" s="1179" t="s">
        <v>68</v>
      </c>
      <c r="K1586" s="1180" t="s">
        <v>48</v>
      </c>
      <c r="L1586" s="1182">
        <v>13</v>
      </c>
      <c r="M1586" s="1182">
        <v>4</v>
      </c>
      <c r="N1586" s="1182">
        <v>2</v>
      </c>
      <c r="O1586" s="1182">
        <v>3</v>
      </c>
      <c r="P1586" s="1182">
        <v>1</v>
      </c>
      <c r="Q1586" s="1182">
        <v>1</v>
      </c>
    </row>
    <row r="1587" spans="1:19" ht="67.5" customHeight="1" x14ac:dyDescent="0.25">
      <c r="A1587" s="2620"/>
      <c r="B1587" s="2622"/>
      <c r="C1587" s="1177" t="s">
        <v>1177</v>
      </c>
      <c r="D1587" s="1183">
        <v>37</v>
      </c>
      <c r="E1587" s="1183">
        <v>1500</v>
      </c>
      <c r="F1587" s="1178">
        <f>+E1587*D1587</f>
        <v>55500</v>
      </c>
      <c r="G1587" s="1179" t="s">
        <v>68</v>
      </c>
      <c r="H1587" s="1179" t="s">
        <v>68</v>
      </c>
      <c r="I1587" s="1179" t="s">
        <v>68</v>
      </c>
      <c r="J1587" s="1177" t="s">
        <v>68</v>
      </c>
      <c r="K1587" s="1179" t="s">
        <v>48</v>
      </c>
      <c r="L1587" s="1182">
        <v>13</v>
      </c>
      <c r="M1587" s="1182">
        <v>4</v>
      </c>
      <c r="N1587" s="1182">
        <v>2</v>
      </c>
      <c r="O1587" s="1182">
        <v>3</v>
      </c>
      <c r="P1587" s="1182">
        <v>1</v>
      </c>
      <c r="Q1587" s="1182">
        <v>1</v>
      </c>
    </row>
    <row r="1588" spans="1:19" ht="261" customHeight="1" x14ac:dyDescent="0.25">
      <c r="A1588" s="2621"/>
      <c r="B1588" s="2622"/>
      <c r="C1588" s="1182" t="s">
        <v>1178</v>
      </c>
      <c r="D1588" s="1182">
        <v>1</v>
      </c>
      <c r="E1588" s="1179">
        <v>200000</v>
      </c>
      <c r="F1588" s="1178">
        <f>+E1588*D1588</f>
        <v>200000</v>
      </c>
      <c r="G1588" s="1179" t="s">
        <v>68</v>
      </c>
      <c r="H1588" s="1179" t="s">
        <v>68</v>
      </c>
      <c r="I1588" s="1179" t="s">
        <v>68</v>
      </c>
      <c r="J1588" s="1179" t="s">
        <v>68</v>
      </c>
      <c r="K1588" s="1180" t="s">
        <v>48</v>
      </c>
      <c r="L1588" s="1182">
        <v>13</v>
      </c>
      <c r="M1588" s="1182">
        <v>4</v>
      </c>
      <c r="N1588" s="1182">
        <v>2</v>
      </c>
      <c r="O1588" s="1182">
        <v>2</v>
      </c>
      <c r="P1588" s="1182">
        <v>2</v>
      </c>
      <c r="Q1588" s="1182">
        <v>1</v>
      </c>
    </row>
    <row r="1589" spans="1:19" ht="20.25" customHeight="1" thickBot="1" x14ac:dyDescent="0.3">
      <c r="A1589" s="2623" t="s">
        <v>29</v>
      </c>
      <c r="B1589" s="2625" t="s">
        <v>31</v>
      </c>
      <c r="C1589" s="2626"/>
      <c r="D1589" s="2626"/>
      <c r="E1589" s="2626"/>
      <c r="F1589" s="2627"/>
      <c r="G1589" s="2628" t="s">
        <v>87</v>
      </c>
      <c r="H1589" s="2629"/>
      <c r="I1589" s="2629"/>
      <c r="J1589" s="2629"/>
      <c r="K1589" s="1184"/>
      <c r="L1589" s="2610" t="s">
        <v>34</v>
      </c>
      <c r="M1589" s="2611"/>
      <c r="N1589" s="2611"/>
      <c r="O1589" s="2611"/>
      <c r="P1589" s="2611"/>
      <c r="Q1589" s="2611"/>
    </row>
    <row r="1590" spans="1:19" ht="44.25" customHeight="1" x14ac:dyDescent="0.25">
      <c r="A1590" s="2624"/>
      <c r="B1590" s="1185"/>
      <c r="C1590" s="1185" t="s">
        <v>35</v>
      </c>
      <c r="D1590" s="1185" t="s">
        <v>36</v>
      </c>
      <c r="E1590" s="1186" t="s">
        <v>37</v>
      </c>
      <c r="F1590" s="1186" t="s">
        <v>38</v>
      </c>
      <c r="G1590" s="1186" t="s">
        <v>19</v>
      </c>
      <c r="H1590" s="1186" t="s">
        <v>20</v>
      </c>
      <c r="I1590" s="1186" t="s">
        <v>39</v>
      </c>
      <c r="J1590" s="1186" t="s">
        <v>22</v>
      </c>
      <c r="K1590" s="1187" t="s">
        <v>1174</v>
      </c>
      <c r="L1590" s="1188" t="s">
        <v>40</v>
      </c>
      <c r="M1590" s="1189" t="s">
        <v>41</v>
      </c>
      <c r="N1590" s="1189" t="s">
        <v>42</v>
      </c>
      <c r="O1590" s="1189" t="s">
        <v>43</v>
      </c>
      <c r="P1590" s="1189" t="s">
        <v>44</v>
      </c>
      <c r="Q1590" s="1189" t="s">
        <v>45</v>
      </c>
    </row>
    <row r="1591" spans="1:19" ht="409.5" customHeight="1" x14ac:dyDescent="0.25">
      <c r="A1591" s="2616" t="s">
        <v>1179</v>
      </c>
      <c r="B1591" s="1178">
        <f>SUM(F1591:F1598)</f>
        <v>1475750</v>
      </c>
      <c r="C1591" s="1177" t="s">
        <v>490</v>
      </c>
      <c r="D1591" s="1180">
        <v>800</v>
      </c>
      <c r="E1591" s="1180">
        <v>250</v>
      </c>
      <c r="F1591" s="1190">
        <f t="shared" ref="F1591:F1607" si="65">+E1591*D1591</f>
        <v>200000</v>
      </c>
      <c r="G1591" s="1180">
        <v>3</v>
      </c>
      <c r="H1591" s="1180">
        <v>8</v>
      </c>
      <c r="I1591" s="1180">
        <v>8</v>
      </c>
      <c r="J1591" s="1180">
        <v>8</v>
      </c>
      <c r="K1591" s="1179" t="s">
        <v>48</v>
      </c>
      <c r="L1591" s="1182">
        <v>13</v>
      </c>
      <c r="M1591" s="1181">
        <v>4</v>
      </c>
      <c r="N1591" s="1191">
        <v>3</v>
      </c>
      <c r="O1591" s="1191">
        <v>7</v>
      </c>
      <c r="P1591" s="1191">
        <v>1</v>
      </c>
      <c r="Q1591" s="1191">
        <v>2</v>
      </c>
    </row>
    <row r="1592" spans="1:19" ht="69.75" customHeight="1" x14ac:dyDescent="0.25">
      <c r="A1592" s="2616"/>
      <c r="B1592" s="2630"/>
      <c r="C1592" s="1177" t="s">
        <v>1176</v>
      </c>
      <c r="D1592" s="1180">
        <v>27</v>
      </c>
      <c r="E1592" s="1180">
        <v>1800</v>
      </c>
      <c r="F1592" s="1190">
        <f t="shared" si="65"/>
        <v>48600</v>
      </c>
      <c r="G1592" s="1180" t="s">
        <v>68</v>
      </c>
      <c r="H1592" s="1180" t="s">
        <v>68</v>
      </c>
      <c r="I1592" s="1180" t="s">
        <v>68</v>
      </c>
      <c r="J1592" s="1180" t="s">
        <v>68</v>
      </c>
      <c r="K1592" s="1180" t="s">
        <v>68</v>
      </c>
      <c r="L1592" s="1182">
        <v>13</v>
      </c>
      <c r="M1592" s="1181">
        <v>4</v>
      </c>
      <c r="N1592" s="1191">
        <v>2</v>
      </c>
      <c r="O1592" s="1191">
        <v>3</v>
      </c>
      <c r="P1592" s="1191">
        <v>1</v>
      </c>
      <c r="Q1592" s="1191">
        <v>1</v>
      </c>
    </row>
    <row r="1593" spans="1:19" ht="39.75" customHeight="1" x14ac:dyDescent="0.25">
      <c r="A1593" s="2616"/>
      <c r="B1593" s="2630"/>
      <c r="C1593" s="1177" t="s">
        <v>1177</v>
      </c>
      <c r="D1593" s="1180">
        <v>27</v>
      </c>
      <c r="E1593" s="1180">
        <v>1500</v>
      </c>
      <c r="F1593" s="1190">
        <f t="shared" si="65"/>
        <v>40500</v>
      </c>
      <c r="G1593" s="1180" t="s">
        <v>68</v>
      </c>
      <c r="H1593" s="1180" t="s">
        <v>68</v>
      </c>
      <c r="I1593" s="1180" t="s">
        <v>68</v>
      </c>
      <c r="J1593" s="1180" t="s">
        <v>68</v>
      </c>
      <c r="K1593" s="1180" t="s">
        <v>68</v>
      </c>
      <c r="L1593" s="1182">
        <v>13</v>
      </c>
      <c r="M1593" s="1181">
        <v>4</v>
      </c>
      <c r="N1593" s="1191">
        <v>2</v>
      </c>
      <c r="O1593" s="1191">
        <v>3</v>
      </c>
      <c r="P1593" s="1191">
        <v>1</v>
      </c>
      <c r="Q1593" s="1191">
        <v>1</v>
      </c>
    </row>
    <row r="1594" spans="1:19" ht="39" customHeight="1" x14ac:dyDescent="0.25">
      <c r="A1594" s="2616"/>
      <c r="B1594" s="2630"/>
      <c r="C1594" s="1192" t="s">
        <v>58</v>
      </c>
      <c r="D1594" s="1180">
        <v>810</v>
      </c>
      <c r="E1594" s="1180">
        <v>450</v>
      </c>
      <c r="F1594" s="1190">
        <f t="shared" si="65"/>
        <v>364500</v>
      </c>
      <c r="G1594" s="1180"/>
      <c r="H1594" s="1180" t="s">
        <v>68</v>
      </c>
      <c r="I1594" s="1180" t="s">
        <v>68</v>
      </c>
      <c r="J1594" s="1180" t="s">
        <v>68</v>
      </c>
      <c r="K1594" s="1180" t="s">
        <v>48</v>
      </c>
      <c r="L1594" s="1182">
        <v>13</v>
      </c>
      <c r="M1594" s="1181">
        <v>4</v>
      </c>
      <c r="N1594" s="1191">
        <v>3</v>
      </c>
      <c r="O1594" s="1191">
        <v>1</v>
      </c>
      <c r="P1594" s="1191">
        <v>1</v>
      </c>
      <c r="Q1594" s="1191">
        <v>1</v>
      </c>
    </row>
    <row r="1595" spans="1:19" ht="39" customHeight="1" x14ac:dyDescent="0.25">
      <c r="A1595" s="2616"/>
      <c r="B1595" s="2630"/>
      <c r="C1595" s="1192" t="s">
        <v>54</v>
      </c>
      <c r="D1595" s="1180">
        <v>810</v>
      </c>
      <c r="E1595" s="1180">
        <v>750</v>
      </c>
      <c r="F1595" s="1190">
        <f t="shared" si="65"/>
        <v>607500</v>
      </c>
      <c r="G1595" s="1180" t="s">
        <v>68</v>
      </c>
      <c r="H1595" s="1180" t="s">
        <v>1180</v>
      </c>
      <c r="I1595" s="1180" t="s">
        <v>68</v>
      </c>
      <c r="J1595" s="1180" t="s">
        <v>68</v>
      </c>
      <c r="K1595" s="1180" t="s">
        <v>48</v>
      </c>
      <c r="L1595" s="1182">
        <v>13</v>
      </c>
      <c r="M1595" s="1181">
        <v>4</v>
      </c>
      <c r="N1595" s="1191">
        <v>3</v>
      </c>
      <c r="O1595" s="1191">
        <v>1</v>
      </c>
      <c r="P1595" s="1191">
        <v>1</v>
      </c>
      <c r="Q1595" s="1191">
        <v>1</v>
      </c>
      <c r="S1595" s="1193" t="s">
        <v>1181</v>
      </c>
    </row>
    <row r="1596" spans="1:19" ht="39" customHeight="1" x14ac:dyDescent="0.25">
      <c r="A1596" s="2616"/>
      <c r="B1596" s="2630"/>
      <c r="C1596" s="1192" t="s">
        <v>1182</v>
      </c>
      <c r="D1596" s="1180">
        <v>810</v>
      </c>
      <c r="E1596" s="1180">
        <v>195</v>
      </c>
      <c r="F1596" s="1190">
        <f t="shared" si="65"/>
        <v>157950</v>
      </c>
      <c r="G1596" s="1180"/>
      <c r="H1596" s="1180"/>
      <c r="I1596" s="1180"/>
      <c r="J1596" s="1180"/>
      <c r="K1596" s="1180" t="s">
        <v>48</v>
      </c>
      <c r="L1596" s="1182">
        <v>13</v>
      </c>
      <c r="M1596" s="1181">
        <v>4</v>
      </c>
      <c r="N1596" s="1191">
        <v>3</v>
      </c>
      <c r="O1596" s="1191">
        <v>3</v>
      </c>
      <c r="P1596" s="1191">
        <v>3</v>
      </c>
      <c r="Q1596" s="1191">
        <v>3</v>
      </c>
    </row>
    <row r="1597" spans="1:19" ht="39" customHeight="1" x14ac:dyDescent="0.25">
      <c r="A1597" s="2616"/>
      <c r="B1597" s="2630"/>
      <c r="C1597" s="1192" t="s">
        <v>1183</v>
      </c>
      <c r="D1597" s="1180">
        <v>810</v>
      </c>
      <c r="E1597" s="1180">
        <v>55</v>
      </c>
      <c r="F1597" s="1190">
        <f t="shared" si="65"/>
        <v>44550</v>
      </c>
      <c r="G1597" s="1180"/>
      <c r="H1597" s="1180"/>
      <c r="I1597" s="1180"/>
      <c r="J1597" s="1180"/>
      <c r="K1597" s="1180" t="s">
        <v>48</v>
      </c>
      <c r="L1597" s="1182">
        <v>13</v>
      </c>
      <c r="M1597" s="1181">
        <v>4</v>
      </c>
      <c r="N1597" s="1191">
        <v>3</v>
      </c>
      <c r="O1597" s="1191">
        <v>9</v>
      </c>
      <c r="P1597" s="1191">
        <v>2</v>
      </c>
      <c r="Q1597" s="1191">
        <v>1</v>
      </c>
    </row>
    <row r="1598" spans="1:19" ht="39" customHeight="1" x14ac:dyDescent="0.25">
      <c r="A1598" s="2616"/>
      <c r="B1598" s="1194"/>
      <c r="C1598" s="1192" t="s">
        <v>1184</v>
      </c>
      <c r="D1598" s="1180">
        <v>810</v>
      </c>
      <c r="E1598" s="1180">
        <v>15</v>
      </c>
      <c r="F1598" s="1190">
        <f t="shared" si="65"/>
        <v>12150</v>
      </c>
      <c r="G1598" s="1180" t="s">
        <v>68</v>
      </c>
      <c r="H1598" s="1180" t="s">
        <v>68</v>
      </c>
      <c r="I1598" s="1180" t="s">
        <v>68</v>
      </c>
      <c r="J1598" s="1180" t="s">
        <v>68</v>
      </c>
      <c r="K1598" s="1180" t="s">
        <v>48</v>
      </c>
      <c r="L1598" s="1182">
        <v>13</v>
      </c>
      <c r="M1598" s="1181">
        <v>4</v>
      </c>
      <c r="N1598" s="1191">
        <v>3</v>
      </c>
      <c r="O1598" s="1191">
        <v>9</v>
      </c>
      <c r="P1598" s="1191">
        <v>2</v>
      </c>
      <c r="Q1598" s="1191">
        <v>1</v>
      </c>
    </row>
    <row r="1599" spans="1:19" ht="302.25" customHeight="1" x14ac:dyDescent="0.25">
      <c r="A1599" s="2616" t="s">
        <v>1185</v>
      </c>
      <c r="B1599" s="2631">
        <f>SUM(F1599:F1607)</f>
        <v>1671500</v>
      </c>
      <c r="C1599" s="1177" t="s">
        <v>490</v>
      </c>
      <c r="D1599" s="1180">
        <v>800</v>
      </c>
      <c r="E1599" s="1180">
        <v>250</v>
      </c>
      <c r="F1599" s="1190">
        <f t="shared" si="65"/>
        <v>200000</v>
      </c>
      <c r="G1599" s="1180"/>
      <c r="H1599" s="1180"/>
      <c r="I1599" s="1180"/>
      <c r="J1599" s="1180"/>
      <c r="K1599" s="1180" t="s">
        <v>48</v>
      </c>
      <c r="L1599" s="1182">
        <v>13</v>
      </c>
      <c r="M1599" s="1181">
        <v>4</v>
      </c>
      <c r="N1599" s="1191">
        <v>3</v>
      </c>
      <c r="O1599" s="1191">
        <v>7</v>
      </c>
      <c r="P1599" s="1191">
        <v>1</v>
      </c>
      <c r="Q1599" s="1191">
        <v>2</v>
      </c>
    </row>
    <row r="1600" spans="1:19" ht="29.25" customHeight="1" x14ac:dyDescent="0.25">
      <c r="A1600" s="2616"/>
      <c r="B1600" s="2631"/>
      <c r="C1600" s="1177" t="s">
        <v>1177</v>
      </c>
      <c r="D1600" s="1180">
        <v>30</v>
      </c>
      <c r="E1600" s="1180">
        <v>1500</v>
      </c>
      <c r="F1600" s="1190">
        <f t="shared" si="65"/>
        <v>45000</v>
      </c>
      <c r="G1600" s="1180" t="s">
        <v>68</v>
      </c>
      <c r="H1600" s="1180" t="s">
        <v>68</v>
      </c>
      <c r="I1600" s="1180" t="s">
        <v>68</v>
      </c>
      <c r="J1600" s="1180" t="s">
        <v>68</v>
      </c>
      <c r="K1600" s="1180" t="s">
        <v>48</v>
      </c>
      <c r="L1600" s="1182">
        <v>13</v>
      </c>
      <c r="M1600" s="1181">
        <v>4</v>
      </c>
      <c r="N1600" s="1195">
        <v>2</v>
      </c>
      <c r="O1600" s="1195">
        <v>3</v>
      </c>
      <c r="P1600" s="1195">
        <v>1</v>
      </c>
      <c r="Q1600" s="1195">
        <v>1</v>
      </c>
    </row>
    <row r="1601" spans="1:17" ht="29.25" customHeight="1" x14ac:dyDescent="0.25">
      <c r="A1601" s="2616"/>
      <c r="B1601" s="2631"/>
      <c r="C1601" s="1177" t="s">
        <v>1186</v>
      </c>
      <c r="D1601" s="1180">
        <v>30</v>
      </c>
      <c r="E1601" s="1180">
        <v>1800</v>
      </c>
      <c r="F1601" s="1190">
        <f t="shared" si="65"/>
        <v>54000</v>
      </c>
      <c r="G1601" s="1180"/>
      <c r="H1601" s="1180"/>
      <c r="I1601" s="1180"/>
      <c r="J1601" s="1180"/>
      <c r="K1601" s="1180" t="s">
        <v>48</v>
      </c>
      <c r="L1601" s="1182">
        <v>13</v>
      </c>
      <c r="M1601" s="1181">
        <v>4</v>
      </c>
      <c r="N1601" s="1195">
        <v>2</v>
      </c>
      <c r="O1601" s="1195">
        <v>3</v>
      </c>
      <c r="P1601" s="1195">
        <v>1</v>
      </c>
      <c r="Q1601" s="1195">
        <v>1</v>
      </c>
    </row>
    <row r="1602" spans="1:17" ht="29.25" customHeight="1" x14ac:dyDescent="0.25">
      <c r="A1602" s="2616"/>
      <c r="B1602" s="2631"/>
      <c r="C1602" s="1177" t="s">
        <v>1187</v>
      </c>
      <c r="D1602" s="1180">
        <v>30</v>
      </c>
      <c r="E1602" s="1180">
        <v>1800</v>
      </c>
      <c r="F1602" s="1190">
        <f t="shared" si="65"/>
        <v>54000</v>
      </c>
      <c r="G1602" s="1180" t="s">
        <v>68</v>
      </c>
      <c r="H1602" s="1180" t="s">
        <v>68</v>
      </c>
      <c r="I1602" s="1180" t="s">
        <v>68</v>
      </c>
      <c r="J1602" s="1180" t="s">
        <v>68</v>
      </c>
      <c r="K1602" s="1180" t="s">
        <v>48</v>
      </c>
      <c r="L1602" s="1182">
        <v>13</v>
      </c>
      <c r="M1602" s="1181">
        <v>4</v>
      </c>
      <c r="N1602" s="1195">
        <v>2</v>
      </c>
      <c r="O1602" s="1195">
        <v>3</v>
      </c>
      <c r="P1602" s="1195">
        <v>1</v>
      </c>
      <c r="Q1602" s="1195">
        <v>1</v>
      </c>
    </row>
    <row r="1603" spans="1:17" ht="29.25" customHeight="1" x14ac:dyDescent="0.25">
      <c r="A1603" s="2616"/>
      <c r="B1603" s="2631"/>
      <c r="C1603" s="1177" t="s">
        <v>54</v>
      </c>
      <c r="D1603" s="1180">
        <v>900</v>
      </c>
      <c r="E1603" s="1180">
        <v>750</v>
      </c>
      <c r="F1603" s="1190">
        <f t="shared" si="65"/>
        <v>675000</v>
      </c>
      <c r="G1603" s="1180"/>
      <c r="H1603" s="1180"/>
      <c r="I1603" s="1180"/>
      <c r="J1603" s="1180"/>
      <c r="K1603" s="1180" t="s">
        <v>48</v>
      </c>
      <c r="L1603" s="1182">
        <v>13</v>
      </c>
      <c r="M1603" s="1181">
        <v>4</v>
      </c>
      <c r="N1603" s="1195">
        <v>3</v>
      </c>
      <c r="O1603" s="1195">
        <v>1</v>
      </c>
      <c r="P1603" s="1195">
        <v>1</v>
      </c>
      <c r="Q1603" s="1195">
        <v>1</v>
      </c>
    </row>
    <row r="1604" spans="1:17" ht="31.5" customHeight="1" x14ac:dyDescent="0.25">
      <c r="A1604" s="2616"/>
      <c r="B1604" s="2631"/>
      <c r="C1604" s="1194" t="s">
        <v>58</v>
      </c>
      <c r="D1604" s="1180">
        <v>900</v>
      </c>
      <c r="E1604" s="1180">
        <v>450</v>
      </c>
      <c r="F1604" s="1190">
        <f t="shared" si="65"/>
        <v>405000</v>
      </c>
      <c r="G1604" s="1190" t="s">
        <v>68</v>
      </c>
      <c r="H1604" s="1180" t="s">
        <v>68</v>
      </c>
      <c r="I1604" s="1180" t="s">
        <v>68</v>
      </c>
      <c r="J1604" s="1180" t="s">
        <v>68</v>
      </c>
      <c r="K1604" s="1180" t="s">
        <v>48</v>
      </c>
      <c r="L1604" s="1182">
        <v>13</v>
      </c>
      <c r="M1604" s="1181">
        <v>4</v>
      </c>
      <c r="N1604" s="1195">
        <v>3</v>
      </c>
      <c r="O1604" s="1195">
        <v>1</v>
      </c>
      <c r="P1604" s="1195">
        <v>1</v>
      </c>
      <c r="Q1604" s="1195">
        <v>1</v>
      </c>
    </row>
    <row r="1605" spans="1:17" ht="31.5" customHeight="1" x14ac:dyDescent="0.25">
      <c r="A1605" s="2616"/>
      <c r="B1605" s="2631"/>
      <c r="C1605" s="1194" t="s">
        <v>1188</v>
      </c>
      <c r="D1605" s="1180">
        <v>900</v>
      </c>
      <c r="E1605" s="1180">
        <v>55</v>
      </c>
      <c r="F1605" s="1190">
        <f t="shared" si="65"/>
        <v>49500</v>
      </c>
      <c r="G1605" s="1190"/>
      <c r="H1605" s="1180"/>
      <c r="I1605" s="1180"/>
      <c r="J1605" s="1180"/>
      <c r="K1605" s="1180" t="s">
        <v>48</v>
      </c>
      <c r="L1605" s="1182">
        <v>13</v>
      </c>
      <c r="M1605" s="1181">
        <v>4</v>
      </c>
      <c r="N1605" s="1195">
        <v>3</v>
      </c>
      <c r="O1605" s="1195">
        <v>9</v>
      </c>
      <c r="P1605" s="1195">
        <v>2</v>
      </c>
      <c r="Q1605" s="1195">
        <v>1</v>
      </c>
    </row>
    <row r="1606" spans="1:17" ht="30" customHeight="1" x14ac:dyDescent="0.25">
      <c r="A1606" s="2616"/>
      <c r="B1606" s="2631"/>
      <c r="C1606" s="1194" t="s">
        <v>1189</v>
      </c>
      <c r="D1606" s="1180">
        <v>900</v>
      </c>
      <c r="E1606" s="1180">
        <v>195</v>
      </c>
      <c r="F1606" s="1190">
        <f t="shared" si="65"/>
        <v>175500</v>
      </c>
      <c r="G1606" s="1180" t="s">
        <v>68</v>
      </c>
      <c r="H1606" s="1180" t="s">
        <v>68</v>
      </c>
      <c r="I1606" s="1180" t="s">
        <v>68</v>
      </c>
      <c r="J1606" s="1180" t="s">
        <v>68</v>
      </c>
      <c r="K1606" s="1180" t="s">
        <v>48</v>
      </c>
      <c r="L1606" s="1182">
        <v>13</v>
      </c>
      <c r="M1606" s="1181">
        <v>4</v>
      </c>
      <c r="N1606" s="1195">
        <v>3</v>
      </c>
      <c r="O1606" s="1195">
        <v>3</v>
      </c>
      <c r="P1606" s="1195">
        <v>3</v>
      </c>
      <c r="Q1606" s="1195">
        <v>3</v>
      </c>
    </row>
    <row r="1607" spans="1:17" ht="31.5" customHeight="1" x14ac:dyDescent="0.25">
      <c r="A1607" s="2616"/>
      <c r="B1607" s="2631"/>
      <c r="C1607" s="1177" t="s">
        <v>1184</v>
      </c>
      <c r="D1607" s="1180">
        <v>900</v>
      </c>
      <c r="E1607" s="1180">
        <v>15</v>
      </c>
      <c r="F1607" s="1190">
        <f t="shared" si="65"/>
        <v>13500</v>
      </c>
      <c r="G1607" s="1180" t="s">
        <v>68</v>
      </c>
      <c r="H1607" s="1180" t="s">
        <v>68</v>
      </c>
      <c r="I1607" s="1180" t="s">
        <v>68</v>
      </c>
      <c r="J1607" s="1180" t="s">
        <v>68</v>
      </c>
      <c r="K1607" s="1180" t="s">
        <v>48</v>
      </c>
      <c r="L1607" s="1196">
        <v>13</v>
      </c>
      <c r="M1607" s="1196">
        <v>4</v>
      </c>
      <c r="N1607" s="1197">
        <v>3</v>
      </c>
      <c r="O1607" s="1198">
        <v>9</v>
      </c>
      <c r="P1607" s="1198">
        <v>2</v>
      </c>
      <c r="Q1607" s="1198">
        <v>1</v>
      </c>
    </row>
    <row r="1608" spans="1:17" ht="22.5" customHeight="1" thickBot="1" x14ac:dyDescent="0.3">
      <c r="A1608" s="1199"/>
      <c r="B1608" s="2608" t="s">
        <v>68</v>
      </c>
      <c r="C1608" s="2609"/>
      <c r="D1608" s="2609"/>
      <c r="E1608" s="1200"/>
      <c r="F1608" s="1201"/>
      <c r="G1608" s="2610" t="s">
        <v>87</v>
      </c>
      <c r="H1608" s="2611"/>
      <c r="I1608" s="2611"/>
      <c r="J1608" s="2611"/>
      <c r="K1608" s="2612" t="s">
        <v>1174</v>
      </c>
      <c r="L1608" s="2614" t="s">
        <v>34</v>
      </c>
      <c r="M1608" s="2615"/>
      <c r="N1608" s="2615"/>
      <c r="O1608" s="2615"/>
      <c r="P1608" s="2615"/>
      <c r="Q1608" s="2615"/>
    </row>
    <row r="1609" spans="1:17" ht="26.25" customHeight="1" x14ac:dyDescent="0.25">
      <c r="A1609" s="1202" t="s">
        <v>29</v>
      </c>
      <c r="B1609" s="1203" t="s">
        <v>30</v>
      </c>
      <c r="C1609" s="1203" t="s">
        <v>35</v>
      </c>
      <c r="D1609" s="1203" t="s">
        <v>36</v>
      </c>
      <c r="E1609" s="1204" t="s">
        <v>37</v>
      </c>
      <c r="F1609" s="1204" t="s">
        <v>38</v>
      </c>
      <c r="G1609" s="1205" t="s">
        <v>19</v>
      </c>
      <c r="H1609" s="1204" t="s">
        <v>20</v>
      </c>
      <c r="I1609" s="1204" t="s">
        <v>39</v>
      </c>
      <c r="J1609" s="1206" t="s">
        <v>22</v>
      </c>
      <c r="K1609" s="2613"/>
      <c r="L1609" s="1207" t="s">
        <v>40</v>
      </c>
      <c r="M1609" s="1204" t="s">
        <v>41</v>
      </c>
      <c r="N1609" s="1204" t="s">
        <v>42</v>
      </c>
      <c r="O1609" s="1204" t="s">
        <v>43</v>
      </c>
      <c r="P1609" s="1204" t="s">
        <v>44</v>
      </c>
      <c r="Q1609" s="1204" t="s">
        <v>45</v>
      </c>
    </row>
    <row r="1610" spans="1:17" ht="26.25" customHeight="1" x14ac:dyDescent="0.25">
      <c r="A1610" s="1022"/>
      <c r="B1610" s="1022"/>
      <c r="C1610" s="1022"/>
      <c r="D1610" s="1022"/>
      <c r="E1610" s="1208"/>
      <c r="F1610" s="1208"/>
      <c r="G1610" s="1208"/>
      <c r="H1610" s="1208"/>
      <c r="I1610" s="1208"/>
      <c r="J1610" s="1208"/>
      <c r="K1610" s="1208"/>
      <c r="L1610" s="1208"/>
      <c r="M1610" s="1208"/>
      <c r="N1610" s="1208"/>
      <c r="O1610" s="1208"/>
      <c r="P1610" s="1208"/>
      <c r="Q1610" s="1208"/>
    </row>
    <row r="1611" spans="1:17" ht="341.25" customHeight="1" x14ac:dyDescent="0.25">
      <c r="A1611" s="2616" t="s">
        <v>1190</v>
      </c>
      <c r="B1611" s="2617">
        <f>SUM(F1611:F1619)</f>
        <v>738350</v>
      </c>
      <c r="C1611" s="1177" t="s">
        <v>490</v>
      </c>
      <c r="D1611" s="1180">
        <v>800</v>
      </c>
      <c r="E1611" s="1180">
        <v>250</v>
      </c>
      <c r="F1611" s="1190">
        <f>+E1611*D1611</f>
        <v>200000</v>
      </c>
      <c r="G1611" s="1180">
        <v>7</v>
      </c>
      <c r="H1611" s="1180">
        <v>10</v>
      </c>
      <c r="I1611" s="1180">
        <v>10</v>
      </c>
      <c r="J1611" s="1180">
        <v>10</v>
      </c>
      <c r="K1611" s="1180" t="s">
        <v>48</v>
      </c>
      <c r="L1611" s="1135">
        <v>13</v>
      </c>
      <c r="M1611" s="1191">
        <v>4</v>
      </c>
      <c r="N1611" s="1191">
        <v>3</v>
      </c>
      <c r="O1611" s="1191">
        <v>7</v>
      </c>
      <c r="P1611" s="1191">
        <v>1</v>
      </c>
      <c r="Q1611" s="1191">
        <v>1</v>
      </c>
    </row>
    <row r="1612" spans="1:17" ht="33" customHeight="1" x14ac:dyDescent="0.25">
      <c r="A1612" s="2616"/>
      <c r="B1612" s="2616"/>
      <c r="C1612" s="1209" t="s">
        <v>54</v>
      </c>
      <c r="D1612" s="1210">
        <f>37*15</f>
        <v>555</v>
      </c>
      <c r="E1612" s="1190">
        <v>750</v>
      </c>
      <c r="F1612" s="1190">
        <f>+E1612*D1612</f>
        <v>416250</v>
      </c>
      <c r="G1612" s="1180" t="s">
        <v>68</v>
      </c>
      <c r="H1612" s="1180" t="s">
        <v>68</v>
      </c>
      <c r="I1612" s="1180" t="s">
        <v>68</v>
      </c>
      <c r="J1612" s="1180" t="s">
        <v>68</v>
      </c>
      <c r="K1612" s="1180" t="s">
        <v>68</v>
      </c>
      <c r="L1612" s="1182">
        <v>13</v>
      </c>
      <c r="M1612" s="1191">
        <v>4</v>
      </c>
      <c r="N1612" s="1191">
        <v>3</v>
      </c>
      <c r="O1612" s="1191">
        <v>1</v>
      </c>
      <c r="P1612" s="1191">
        <v>1</v>
      </c>
      <c r="Q1612" s="1191">
        <v>1</v>
      </c>
    </row>
    <row r="1613" spans="1:17" ht="39.75" customHeight="1" x14ac:dyDescent="0.25">
      <c r="A1613" s="2616"/>
      <c r="B1613" s="2616"/>
      <c r="C1613" s="1177" t="s">
        <v>1187</v>
      </c>
      <c r="D1613" s="1180">
        <v>37</v>
      </c>
      <c r="E1613" s="1190">
        <v>1800</v>
      </c>
      <c r="F1613" s="1190">
        <f>+E1613*D1613</f>
        <v>66600</v>
      </c>
      <c r="G1613" s="1180" t="s">
        <v>68</v>
      </c>
      <c r="H1613" s="1180" t="s">
        <v>68</v>
      </c>
      <c r="I1613" s="1180" t="s">
        <v>68</v>
      </c>
      <c r="J1613" s="1180" t="s">
        <v>68</v>
      </c>
      <c r="K1613" s="1180" t="s">
        <v>68</v>
      </c>
      <c r="L1613" s="1182">
        <v>13</v>
      </c>
      <c r="M1613" s="1191">
        <v>4</v>
      </c>
      <c r="N1613" s="1191">
        <v>2</v>
      </c>
      <c r="O1613" s="1191">
        <v>3</v>
      </c>
      <c r="P1613" s="1191">
        <v>1</v>
      </c>
      <c r="Q1613" s="1191">
        <v>1</v>
      </c>
    </row>
    <row r="1614" spans="1:17" ht="39" customHeight="1" x14ac:dyDescent="0.25">
      <c r="A1614" s="2616"/>
      <c r="B1614" s="2616"/>
      <c r="C1614" s="1177" t="s">
        <v>1177</v>
      </c>
      <c r="D1614" s="1180">
        <v>37</v>
      </c>
      <c r="E1614" s="1190">
        <v>1500</v>
      </c>
      <c r="F1614" s="1190">
        <f>+E1614*D1614</f>
        <v>55500</v>
      </c>
      <c r="G1614" s="1180" t="s">
        <v>68</v>
      </c>
      <c r="H1614" s="1180" t="s">
        <v>68</v>
      </c>
      <c r="I1614" s="1180" t="s">
        <v>68</v>
      </c>
      <c r="J1614" s="1180" t="s">
        <v>68</v>
      </c>
      <c r="K1614" s="1180" t="s">
        <v>68</v>
      </c>
      <c r="L1614" s="1182">
        <v>13</v>
      </c>
      <c r="M1614" s="1191">
        <v>4</v>
      </c>
      <c r="N1614" s="1191">
        <v>2</v>
      </c>
      <c r="O1614" s="1191">
        <v>3</v>
      </c>
      <c r="P1614" s="1191">
        <v>1</v>
      </c>
      <c r="Q1614" s="1191">
        <v>1</v>
      </c>
    </row>
    <row r="1615" spans="1:17" s="4" customFormat="1" ht="15" hidden="1" customHeight="1" x14ac:dyDescent="0.25">
      <c r="A1615" s="2616"/>
      <c r="B1615" s="2616"/>
      <c r="C1615" s="1211"/>
      <c r="D1615" s="1211"/>
      <c r="E1615" s="1211"/>
      <c r="F1615" s="1211"/>
      <c r="G1615" s="1211"/>
      <c r="H1615" s="1211"/>
      <c r="I1615" s="1211"/>
      <c r="J1615" s="1211"/>
      <c r="K1615" s="1211"/>
      <c r="L1615" s="1211"/>
      <c r="M1615" s="1191"/>
      <c r="N1615" s="1191"/>
      <c r="O1615" s="1191"/>
      <c r="P1615" s="1191"/>
      <c r="Q1615" s="1191"/>
    </row>
    <row r="1616" spans="1:17" s="4" customFormat="1" ht="15" hidden="1" customHeight="1" x14ac:dyDescent="0.25">
      <c r="A1616" s="2616"/>
      <c r="B1616" s="2616"/>
      <c r="C1616" s="1211"/>
      <c r="D1616" s="1211"/>
      <c r="E1616" s="1211"/>
      <c r="F1616" s="1211"/>
      <c r="G1616" s="1211"/>
      <c r="H1616" s="1211"/>
      <c r="I1616" s="1211"/>
      <c r="J1616" s="1211"/>
      <c r="K1616" s="1211"/>
      <c r="L1616" s="1211"/>
      <c r="M1616" s="1191"/>
      <c r="N1616" s="1191"/>
      <c r="O1616" s="1191"/>
      <c r="P1616" s="1191"/>
      <c r="Q1616" s="1191"/>
    </row>
    <row r="1617" spans="1:17" s="4" customFormat="1" ht="15" hidden="1" customHeight="1" x14ac:dyDescent="0.25">
      <c r="A1617" s="2616"/>
      <c r="B1617" s="2616"/>
      <c r="C1617" s="1211"/>
      <c r="D1617" s="1211"/>
      <c r="E1617" s="1211"/>
      <c r="F1617" s="1211"/>
      <c r="G1617" s="1211"/>
      <c r="H1617" s="1211"/>
      <c r="I1617" s="1211"/>
      <c r="J1617" s="1211"/>
      <c r="K1617" s="1211"/>
      <c r="L1617" s="1211"/>
      <c r="M1617" s="1191"/>
      <c r="N1617" s="1191"/>
      <c r="O1617" s="1191"/>
      <c r="P1617" s="1191"/>
      <c r="Q1617" s="1191"/>
    </row>
    <row r="1618" spans="1:17" s="4" customFormat="1" ht="15" hidden="1" customHeight="1" x14ac:dyDescent="0.25">
      <c r="A1618" s="2616"/>
      <c r="B1618" s="2616"/>
      <c r="C1618" s="1211"/>
      <c r="D1618" s="1211"/>
      <c r="E1618" s="1211"/>
      <c r="F1618" s="1211"/>
      <c r="G1618" s="1211"/>
      <c r="H1618" s="1211"/>
      <c r="I1618" s="1211"/>
      <c r="J1618" s="1211"/>
      <c r="K1618" s="1211"/>
      <c r="L1618" s="1211"/>
      <c r="M1618" s="1191"/>
      <c r="N1618" s="1191"/>
      <c r="O1618" s="1191"/>
      <c r="P1618" s="1191"/>
      <c r="Q1618" s="1191"/>
    </row>
    <row r="1619" spans="1:17" s="4" customFormat="1" ht="22.5" customHeight="1" x14ac:dyDescent="0.25">
      <c r="A1619" s="2616"/>
      <c r="B1619" s="2616"/>
      <c r="C1619" s="1211"/>
      <c r="D1619" s="1211"/>
      <c r="E1619" s="1211"/>
      <c r="F1619" s="1211"/>
      <c r="G1619" s="1211"/>
      <c r="H1619" s="1211"/>
      <c r="I1619" s="1211"/>
      <c r="J1619" s="1211"/>
      <c r="K1619" s="1211"/>
      <c r="L1619" s="1211"/>
      <c r="M1619" s="1191"/>
      <c r="N1619" s="1191"/>
      <c r="O1619" s="1191"/>
      <c r="P1619" s="1191"/>
      <c r="Q1619" s="1191"/>
    </row>
    <row r="1620" spans="1:17" s="4" customFormat="1" ht="27" customHeight="1" x14ac:dyDescent="0.25">
      <c r="A1620" s="1212" t="s">
        <v>28</v>
      </c>
      <c r="B1620" s="2616"/>
      <c r="C1620" s="1212"/>
      <c r="D1620" s="1212"/>
      <c r="E1620" s="36"/>
      <c r="F1620" s="38"/>
      <c r="G1620" s="38"/>
      <c r="H1620" s="38"/>
      <c r="I1620" s="38"/>
      <c r="J1620" s="38"/>
      <c r="K1620" s="38"/>
      <c r="L1620" s="35"/>
      <c r="M1620" s="47" t="s">
        <v>68</v>
      </c>
      <c r="N1620" s="35"/>
      <c r="O1620" s="35"/>
      <c r="P1620" s="35"/>
      <c r="Q1620" s="35"/>
    </row>
    <row r="1621" spans="1:17" s="4" customFormat="1" x14ac:dyDescent="0.25">
      <c r="A1621" s="1974" t="s">
        <v>29</v>
      </c>
      <c r="B1621" s="1976" t="s">
        <v>30</v>
      </c>
      <c r="C1621" s="2062" t="s">
        <v>31</v>
      </c>
      <c r="D1621" s="2063"/>
      <c r="E1621" s="2063"/>
      <c r="F1621" s="2063"/>
      <c r="G1621" s="2062" t="s">
        <v>32</v>
      </c>
      <c r="H1621" s="2062"/>
      <c r="I1621" s="2062"/>
      <c r="J1621" s="2062"/>
      <c r="K1621" s="2002" t="s">
        <v>33</v>
      </c>
      <c r="L1621" s="2064" t="s">
        <v>34</v>
      </c>
      <c r="M1621" s="2064"/>
      <c r="N1621" s="2064"/>
      <c r="O1621" s="2064"/>
      <c r="P1621" s="2065"/>
      <c r="Q1621" s="2065"/>
    </row>
    <row r="1622" spans="1:17" s="4" customFormat="1" ht="23.25" customHeight="1" x14ac:dyDescent="0.25">
      <c r="A1622" s="1975"/>
      <c r="B1622" s="1977"/>
      <c r="C1622" s="27" t="s">
        <v>35</v>
      </c>
      <c r="D1622" s="28" t="s">
        <v>36</v>
      </c>
      <c r="E1622" s="28" t="s">
        <v>37</v>
      </c>
      <c r="F1622" s="28" t="s">
        <v>38</v>
      </c>
      <c r="G1622" s="28" t="s">
        <v>19</v>
      </c>
      <c r="H1622" s="28" t="s">
        <v>20</v>
      </c>
      <c r="I1622" s="28" t="s">
        <v>39</v>
      </c>
      <c r="J1622" s="28" t="s">
        <v>22</v>
      </c>
      <c r="K1622" s="1977"/>
      <c r="L1622" s="1213" t="s">
        <v>40</v>
      </c>
      <c r="M1622" s="1213" t="s">
        <v>41</v>
      </c>
      <c r="N1622" s="1213" t="s">
        <v>42</v>
      </c>
      <c r="O1622" s="1213" t="s">
        <v>43</v>
      </c>
      <c r="P1622" s="1213" t="s">
        <v>44</v>
      </c>
      <c r="Q1622" s="1213" t="s">
        <v>45</v>
      </c>
    </row>
    <row r="1623" spans="1:17" ht="81" customHeight="1" x14ac:dyDescent="0.25">
      <c r="A1623" s="1214" t="s">
        <v>1191</v>
      </c>
      <c r="B1623" s="1209"/>
      <c r="C1623" s="1209" t="s">
        <v>1192</v>
      </c>
      <c r="D1623" s="1180">
        <v>1300</v>
      </c>
      <c r="E1623" s="1180" t="s">
        <v>68</v>
      </c>
      <c r="F1623" s="1190" t="s">
        <v>68</v>
      </c>
      <c r="G1623" s="1180" t="s">
        <v>68</v>
      </c>
      <c r="H1623" s="1180">
        <v>1300</v>
      </c>
      <c r="I1623" s="1180" t="s">
        <v>68</v>
      </c>
      <c r="J1623" s="1180" t="s">
        <v>68</v>
      </c>
      <c r="K1623" s="1180" t="s">
        <v>68</v>
      </c>
      <c r="L1623" s="1215"/>
      <c r="M1623" s="1211"/>
      <c r="N1623" s="1211"/>
      <c r="O1623" s="1211"/>
      <c r="P1623" s="1211"/>
      <c r="Q1623" s="1211"/>
    </row>
    <row r="1624" spans="1:17" s="4" customFormat="1" ht="27" customHeight="1" x14ac:dyDescent="0.25">
      <c r="A1624" s="1212" t="s">
        <v>28</v>
      </c>
      <c r="B1624" s="1216"/>
      <c r="C1624" s="1216"/>
      <c r="D1624" s="1216"/>
      <c r="E1624" s="36"/>
      <c r="F1624" s="38"/>
      <c r="G1624" s="38"/>
      <c r="H1624" s="38"/>
      <c r="I1624" s="38"/>
      <c r="J1624" s="38"/>
      <c r="K1624" s="38"/>
      <c r="L1624" s="35"/>
      <c r="M1624" s="47" t="s">
        <v>68</v>
      </c>
      <c r="N1624" s="35"/>
      <c r="O1624" s="35"/>
      <c r="P1624" s="35"/>
      <c r="Q1624" s="35"/>
    </row>
    <row r="1625" spans="1:17" s="4" customFormat="1" x14ac:dyDescent="0.25">
      <c r="A1625" s="1974" t="s">
        <v>29</v>
      </c>
      <c r="B1625" s="1976" t="s">
        <v>30</v>
      </c>
      <c r="C1625" s="2062" t="s">
        <v>31</v>
      </c>
      <c r="D1625" s="2063"/>
      <c r="E1625" s="2063"/>
      <c r="F1625" s="2063"/>
      <c r="G1625" s="2062" t="s">
        <v>32</v>
      </c>
      <c r="H1625" s="2062"/>
      <c r="I1625" s="2062"/>
      <c r="J1625" s="2062"/>
      <c r="K1625" s="2002" t="s">
        <v>33</v>
      </c>
      <c r="L1625" s="2064" t="s">
        <v>34</v>
      </c>
      <c r="M1625" s="2064"/>
      <c r="N1625" s="2064"/>
      <c r="O1625" s="2064"/>
      <c r="P1625" s="2065"/>
      <c r="Q1625" s="2065"/>
    </row>
    <row r="1626" spans="1:17" s="4" customFormat="1" ht="27.75" customHeight="1" x14ac:dyDescent="0.25">
      <c r="A1626" s="1975"/>
      <c r="B1626" s="1977"/>
      <c r="C1626" s="27" t="s">
        <v>35</v>
      </c>
      <c r="D1626" s="28" t="s">
        <v>36</v>
      </c>
      <c r="E1626" s="28" t="s">
        <v>37</v>
      </c>
      <c r="F1626" s="28" t="s">
        <v>38</v>
      </c>
      <c r="G1626" s="28" t="s">
        <v>19</v>
      </c>
      <c r="H1626" s="28" t="s">
        <v>20</v>
      </c>
      <c r="I1626" s="28" t="s">
        <v>39</v>
      </c>
      <c r="J1626" s="28" t="s">
        <v>22</v>
      </c>
      <c r="K1626" s="1977"/>
      <c r="L1626" s="1213" t="s">
        <v>40</v>
      </c>
      <c r="M1626" s="1213" t="s">
        <v>41</v>
      </c>
      <c r="N1626" s="1213" t="s">
        <v>42</v>
      </c>
      <c r="O1626" s="1213" t="s">
        <v>43</v>
      </c>
      <c r="P1626" s="1213" t="s">
        <v>44</v>
      </c>
      <c r="Q1626" s="1213" t="s">
        <v>45</v>
      </c>
    </row>
    <row r="1627" spans="1:17" s="4" customFormat="1" ht="45" customHeight="1" x14ac:dyDescent="0.25">
      <c r="A1627" s="2631" t="s">
        <v>1193</v>
      </c>
      <c r="B1627" s="2632">
        <f>+F1627+F1628+F1629+F1630+F1631+F1656</f>
        <v>772000</v>
      </c>
      <c r="C1627" s="1180" t="s">
        <v>1194</v>
      </c>
      <c r="D1627" s="1180">
        <f>8*25</f>
        <v>200</v>
      </c>
      <c r="E1627" s="1190"/>
      <c r="F1627" s="1190"/>
      <c r="G1627" s="1180" t="s">
        <v>68</v>
      </c>
      <c r="H1627" s="1180">
        <v>3</v>
      </c>
      <c r="I1627" s="1180">
        <v>3</v>
      </c>
      <c r="J1627" s="1180">
        <v>2</v>
      </c>
      <c r="K1627" s="1180" t="s">
        <v>48</v>
      </c>
      <c r="L1627" s="1217">
        <v>13</v>
      </c>
      <c r="M1627" s="1217">
        <v>4</v>
      </c>
      <c r="N1627" s="1217">
        <v>3</v>
      </c>
      <c r="O1627" s="1217">
        <v>9</v>
      </c>
      <c r="P1627" s="1217">
        <v>2</v>
      </c>
      <c r="Q1627" s="1217">
        <v>1</v>
      </c>
    </row>
    <row r="1628" spans="1:17" s="4" customFormat="1" ht="12.75" customHeight="1" x14ac:dyDescent="0.25">
      <c r="A1628" s="2631"/>
      <c r="B1628" s="2633"/>
      <c r="C1628" s="1180" t="s">
        <v>58</v>
      </c>
      <c r="D1628" s="1180">
        <v>200</v>
      </c>
      <c r="E1628" s="1190">
        <v>450</v>
      </c>
      <c r="F1628" s="1190">
        <f>+E1628*D1628</f>
        <v>90000</v>
      </c>
      <c r="G1628" s="1180"/>
      <c r="H1628" s="1180"/>
      <c r="I1628" s="1180"/>
      <c r="J1628" s="1180"/>
      <c r="K1628" s="1180" t="s">
        <v>48</v>
      </c>
      <c r="L1628" s="1217">
        <v>13</v>
      </c>
      <c r="M1628" s="1217">
        <v>4</v>
      </c>
      <c r="N1628" s="1217">
        <v>3</v>
      </c>
      <c r="O1628" s="1217">
        <v>1</v>
      </c>
      <c r="P1628" s="1217">
        <v>1</v>
      </c>
      <c r="Q1628" s="1217">
        <v>1</v>
      </c>
    </row>
    <row r="1629" spans="1:17" s="4" customFormat="1" ht="12" customHeight="1" x14ac:dyDescent="0.25">
      <c r="A1629" s="2631"/>
      <c r="B1629" s="2633"/>
      <c r="C1629" s="1180" t="s">
        <v>1188</v>
      </c>
      <c r="D1629" s="1180">
        <v>200</v>
      </c>
      <c r="E1629" s="1190">
        <v>55</v>
      </c>
      <c r="F1629" s="1190">
        <f>+E1629*D1629</f>
        <v>11000</v>
      </c>
      <c r="G1629" s="1180"/>
      <c r="H1629" s="1180"/>
      <c r="I1629" s="1180"/>
      <c r="J1629" s="1180"/>
      <c r="K1629" s="1180" t="s">
        <v>48</v>
      </c>
      <c r="L1629" s="1217">
        <v>13</v>
      </c>
      <c r="M1629" s="1217">
        <v>4</v>
      </c>
      <c r="N1629" s="1217">
        <v>3</v>
      </c>
      <c r="O1629" s="1217">
        <v>9</v>
      </c>
      <c r="P1629" s="1217">
        <v>2</v>
      </c>
      <c r="Q1629" s="1217">
        <v>1</v>
      </c>
    </row>
    <row r="1630" spans="1:17" s="4" customFormat="1" ht="12" customHeight="1" x14ac:dyDescent="0.25">
      <c r="A1630" s="2631"/>
      <c r="B1630" s="2633"/>
      <c r="C1630" s="1180" t="s">
        <v>1153</v>
      </c>
      <c r="D1630" s="1180">
        <v>8</v>
      </c>
      <c r="E1630" s="1190">
        <v>12000</v>
      </c>
      <c r="F1630" s="1190">
        <f t="shared" ref="F1630" si="66">+E1630*D1630</f>
        <v>96000</v>
      </c>
      <c r="G1630" s="1180"/>
      <c r="H1630" s="1180"/>
      <c r="I1630" s="1180"/>
      <c r="J1630" s="1180"/>
      <c r="K1630" s="1180" t="s">
        <v>48</v>
      </c>
      <c r="L1630" s="1217">
        <v>13</v>
      </c>
      <c r="M1630" s="1217">
        <v>4</v>
      </c>
      <c r="N1630" s="1217">
        <v>3</v>
      </c>
      <c r="O1630" s="1217">
        <v>9</v>
      </c>
      <c r="P1630" s="1217">
        <v>2</v>
      </c>
      <c r="Q1630" s="1217">
        <v>1</v>
      </c>
    </row>
    <row r="1631" spans="1:17" s="4" customFormat="1" ht="12" customHeight="1" x14ac:dyDescent="0.25">
      <c r="A1631" s="2631"/>
      <c r="B1631" s="2633"/>
      <c r="C1631" s="1180" t="s">
        <v>781</v>
      </c>
      <c r="D1631" s="1180">
        <v>200</v>
      </c>
      <c r="E1631" s="1190">
        <v>15</v>
      </c>
      <c r="F1631" s="1190"/>
      <c r="G1631" s="1180"/>
      <c r="H1631" s="1180"/>
      <c r="I1631" s="1180"/>
      <c r="J1631" s="1180"/>
      <c r="K1631" s="1180" t="s">
        <v>48</v>
      </c>
      <c r="L1631" s="1217">
        <v>13</v>
      </c>
      <c r="M1631" s="1217">
        <v>4</v>
      </c>
      <c r="N1631" s="1217">
        <v>3</v>
      </c>
      <c r="O1631" s="1217">
        <v>9</v>
      </c>
      <c r="P1631" s="1217">
        <v>2</v>
      </c>
      <c r="Q1631" s="1217">
        <v>1</v>
      </c>
    </row>
    <row r="1632" spans="1:17" s="4" customFormat="1" ht="40.5" customHeight="1" x14ac:dyDescent="0.25">
      <c r="A1632" s="2631"/>
      <c r="B1632" s="2633"/>
      <c r="C1632" s="1180" t="s">
        <v>1195</v>
      </c>
      <c r="D1632" s="1180" t="s">
        <v>1196</v>
      </c>
      <c r="E1632" s="1180"/>
      <c r="F1632" s="1180"/>
      <c r="G1632" s="1180"/>
      <c r="H1632" s="1180"/>
      <c r="I1632" s="1180"/>
      <c r="J1632" s="1180"/>
      <c r="K1632" s="1180" t="s">
        <v>48</v>
      </c>
      <c r="L1632" s="1217">
        <v>13</v>
      </c>
      <c r="M1632" s="1217">
        <v>4</v>
      </c>
      <c r="N1632" s="1217">
        <v>3</v>
      </c>
      <c r="O1632" s="1217">
        <v>9</v>
      </c>
      <c r="P1632" s="1217">
        <v>2</v>
      </c>
      <c r="Q1632" s="1217">
        <v>1</v>
      </c>
    </row>
    <row r="1633" spans="1:17" s="4" customFormat="1" ht="29.25" customHeight="1" x14ac:dyDescent="0.25">
      <c r="A1633" s="2631"/>
      <c r="B1633" s="2633"/>
      <c r="C1633" s="1180" t="s">
        <v>1197</v>
      </c>
      <c r="D1633" s="1180" t="s">
        <v>1198</v>
      </c>
      <c r="E1633" s="1180"/>
      <c r="F1633" s="1180"/>
      <c r="G1633" s="1180"/>
      <c r="H1633" s="1180"/>
      <c r="I1633" s="1180"/>
      <c r="J1633" s="1180"/>
      <c r="K1633" s="1180" t="s">
        <v>48</v>
      </c>
      <c r="L1633" s="1217">
        <v>13</v>
      </c>
      <c r="M1633" s="1217">
        <v>4</v>
      </c>
      <c r="N1633" s="1217">
        <v>3</v>
      </c>
      <c r="O1633" s="1217">
        <v>9</v>
      </c>
      <c r="P1633" s="1217">
        <v>2</v>
      </c>
      <c r="Q1633" s="1217">
        <v>1</v>
      </c>
    </row>
    <row r="1634" spans="1:17" s="4" customFormat="1" ht="31.5" customHeight="1" x14ac:dyDescent="0.25">
      <c r="A1634" s="2631"/>
      <c r="B1634" s="2633"/>
      <c r="C1634" s="1180" t="s">
        <v>1199</v>
      </c>
      <c r="D1634" s="1180" t="s">
        <v>1198</v>
      </c>
      <c r="E1634" s="1180"/>
      <c r="F1634" s="1180"/>
      <c r="G1634" s="1180"/>
      <c r="H1634" s="1180"/>
      <c r="I1634" s="1180"/>
      <c r="J1634" s="1180"/>
      <c r="K1634" s="1180" t="s">
        <v>48</v>
      </c>
      <c r="L1634" s="1217">
        <v>13</v>
      </c>
      <c r="M1634" s="1217">
        <v>4</v>
      </c>
      <c r="N1634" s="1217">
        <v>3</v>
      </c>
      <c r="O1634" s="1217">
        <v>9</v>
      </c>
      <c r="P1634" s="1217">
        <v>2</v>
      </c>
      <c r="Q1634" s="1217">
        <v>1</v>
      </c>
    </row>
    <row r="1635" spans="1:17" s="4" customFormat="1" ht="31.5" customHeight="1" x14ac:dyDescent="0.25">
      <c r="A1635" s="2631"/>
      <c r="B1635" s="2633"/>
      <c r="C1635" s="1218" t="s">
        <v>1200</v>
      </c>
      <c r="D1635" s="1218" t="s">
        <v>1201</v>
      </c>
      <c r="E1635" s="1180"/>
      <c r="F1635" s="1180"/>
      <c r="G1635" s="1180"/>
      <c r="H1635" s="1180"/>
      <c r="I1635" s="1180"/>
      <c r="J1635" s="1180"/>
      <c r="K1635" s="1180" t="s">
        <v>48</v>
      </c>
      <c r="L1635" s="1217">
        <v>13</v>
      </c>
      <c r="M1635" s="1217">
        <v>4</v>
      </c>
      <c r="N1635" s="1217">
        <v>3</v>
      </c>
      <c r="O1635" s="1217">
        <v>9</v>
      </c>
      <c r="P1635" s="1217">
        <v>2</v>
      </c>
      <c r="Q1635" s="1217">
        <v>1</v>
      </c>
    </row>
    <row r="1636" spans="1:17" s="4" customFormat="1" ht="32.25" customHeight="1" x14ac:dyDescent="0.25">
      <c r="A1636" s="2631"/>
      <c r="B1636" s="2633"/>
      <c r="C1636" s="1180" t="s">
        <v>1202</v>
      </c>
      <c r="D1636" s="1180" t="s">
        <v>1203</v>
      </c>
      <c r="E1636" s="1180"/>
      <c r="F1636" s="1180"/>
      <c r="G1636" s="1180"/>
      <c r="H1636" s="1180"/>
      <c r="I1636" s="1180"/>
      <c r="J1636" s="1180"/>
      <c r="K1636" s="1180" t="s">
        <v>48</v>
      </c>
      <c r="L1636" s="1217">
        <v>13</v>
      </c>
      <c r="M1636" s="1217">
        <v>4</v>
      </c>
      <c r="N1636" s="1217">
        <v>3</v>
      </c>
      <c r="O1636" s="1217">
        <v>9</v>
      </c>
      <c r="P1636" s="1217">
        <v>2</v>
      </c>
      <c r="Q1636" s="1217">
        <v>1</v>
      </c>
    </row>
    <row r="1637" spans="1:17" s="4" customFormat="1" ht="11.25" customHeight="1" x14ac:dyDescent="0.25">
      <c r="A1637" s="2631"/>
      <c r="B1637" s="2633"/>
      <c r="C1637" s="1180"/>
      <c r="D1637" s="1180"/>
      <c r="E1637" s="1180"/>
      <c r="F1637" s="1180"/>
      <c r="G1637" s="1180"/>
      <c r="H1637" s="1180"/>
      <c r="I1637" s="1180"/>
      <c r="J1637" s="1180"/>
      <c r="K1637" s="1180" t="s">
        <v>48</v>
      </c>
      <c r="L1637" s="1217">
        <v>13</v>
      </c>
      <c r="M1637" s="1217">
        <v>4</v>
      </c>
      <c r="N1637" s="1217">
        <v>3</v>
      </c>
      <c r="O1637" s="1217">
        <v>9</v>
      </c>
      <c r="P1637" s="1217">
        <v>2</v>
      </c>
      <c r="Q1637" s="1217">
        <v>1</v>
      </c>
    </row>
    <row r="1638" spans="1:17" s="4" customFormat="1" ht="11.25" customHeight="1" x14ac:dyDescent="0.25">
      <c r="A1638" s="2631"/>
      <c r="B1638" s="2633"/>
      <c r="C1638" s="1180"/>
      <c r="D1638" s="1180"/>
      <c r="E1638" s="1180"/>
      <c r="F1638" s="1180"/>
      <c r="G1638" s="1180"/>
      <c r="H1638" s="1180"/>
      <c r="I1638" s="1180"/>
      <c r="J1638" s="1180"/>
      <c r="K1638" s="1180" t="s">
        <v>48</v>
      </c>
      <c r="L1638" s="1217">
        <v>13</v>
      </c>
      <c r="M1638" s="1217">
        <v>4</v>
      </c>
      <c r="N1638" s="1217">
        <v>3</v>
      </c>
      <c r="O1638" s="1217">
        <v>9</v>
      </c>
      <c r="P1638" s="1217">
        <v>2</v>
      </c>
      <c r="Q1638" s="1217">
        <v>1</v>
      </c>
    </row>
    <row r="1639" spans="1:17" s="4" customFormat="1" ht="11.25" customHeight="1" x14ac:dyDescent="0.25">
      <c r="A1639" s="2631"/>
      <c r="B1639" s="2633"/>
      <c r="C1639" s="1180" t="s">
        <v>1204</v>
      </c>
      <c r="D1639" s="1180" t="s">
        <v>1205</v>
      </c>
      <c r="E1639" s="1180"/>
      <c r="F1639" s="1180"/>
      <c r="G1639" s="1180"/>
      <c r="H1639" s="1180"/>
      <c r="I1639" s="1180"/>
      <c r="J1639" s="1180"/>
      <c r="K1639" s="1180" t="s">
        <v>48</v>
      </c>
      <c r="L1639" s="1217">
        <v>13</v>
      </c>
      <c r="M1639" s="1217">
        <v>4</v>
      </c>
      <c r="N1639" s="1217">
        <v>3</v>
      </c>
      <c r="O1639" s="1217">
        <v>2</v>
      </c>
      <c r="P1639" s="1217">
        <v>2</v>
      </c>
      <c r="Q1639" s="1217">
        <v>3</v>
      </c>
    </row>
    <row r="1640" spans="1:17" s="4" customFormat="1" ht="21.75" customHeight="1" x14ac:dyDescent="0.25">
      <c r="A1640" s="2631"/>
      <c r="B1640" s="2633"/>
      <c r="C1640" s="1180" t="s">
        <v>1206</v>
      </c>
      <c r="D1640" s="1180" t="s">
        <v>1207</v>
      </c>
      <c r="E1640" s="1180"/>
      <c r="F1640" s="1180"/>
      <c r="G1640" s="1180"/>
      <c r="H1640" s="1180"/>
      <c r="I1640" s="1180"/>
      <c r="J1640" s="1180"/>
      <c r="K1640" s="1180" t="s">
        <v>48</v>
      </c>
      <c r="L1640" s="1217">
        <v>13</v>
      </c>
      <c r="M1640" s="1217">
        <v>4</v>
      </c>
      <c r="N1640" s="1217">
        <v>3</v>
      </c>
      <c r="O1640" s="1217">
        <v>9</v>
      </c>
      <c r="P1640" s="1217">
        <v>2</v>
      </c>
      <c r="Q1640" s="1217">
        <v>1</v>
      </c>
    </row>
    <row r="1641" spans="1:17" s="4" customFormat="1" ht="11.25" customHeight="1" x14ac:dyDescent="0.25">
      <c r="A1641" s="2631"/>
      <c r="B1641" s="2633"/>
      <c r="C1641" s="1180" t="s">
        <v>1208</v>
      </c>
      <c r="D1641" s="1180" t="s">
        <v>1209</v>
      </c>
      <c r="E1641" s="1180"/>
      <c r="F1641" s="1180"/>
      <c r="G1641" s="1180"/>
      <c r="H1641" s="1180"/>
      <c r="I1641" s="1180"/>
      <c r="J1641" s="1180"/>
      <c r="K1641" s="1180" t="s">
        <v>48</v>
      </c>
      <c r="L1641" s="1217">
        <v>13</v>
      </c>
      <c r="M1641" s="1217">
        <v>4</v>
      </c>
      <c r="N1641" s="1217">
        <v>3</v>
      </c>
      <c r="O1641" s="1217">
        <v>9</v>
      </c>
      <c r="P1641" s="1217">
        <v>2</v>
      </c>
      <c r="Q1641" s="1217">
        <v>1</v>
      </c>
    </row>
    <row r="1642" spans="1:17" s="4" customFormat="1" ht="11.25" customHeight="1" x14ac:dyDescent="0.25">
      <c r="A1642" s="2631"/>
      <c r="B1642" s="2633"/>
      <c r="C1642" s="1180" t="s">
        <v>1210</v>
      </c>
      <c r="D1642" s="1180" t="s">
        <v>1211</v>
      </c>
      <c r="E1642" s="1180"/>
      <c r="F1642" s="1180"/>
      <c r="G1642" s="1180"/>
      <c r="H1642" s="1180"/>
      <c r="I1642" s="1180"/>
      <c r="J1642" s="1180"/>
      <c r="K1642" s="1180" t="s">
        <v>48</v>
      </c>
      <c r="L1642" s="1217">
        <v>13</v>
      </c>
      <c r="M1642" s="1217">
        <v>4</v>
      </c>
      <c r="N1642" s="1217">
        <v>3</v>
      </c>
      <c r="O1642" s="1217">
        <v>9</v>
      </c>
      <c r="P1642" s="1217">
        <v>2</v>
      </c>
      <c r="Q1642" s="1217">
        <v>1</v>
      </c>
    </row>
    <row r="1643" spans="1:17" s="4" customFormat="1" ht="18.75" customHeight="1" x14ac:dyDescent="0.25">
      <c r="A1643" s="2631"/>
      <c r="B1643" s="2633"/>
      <c r="C1643" s="1180" t="s">
        <v>1212</v>
      </c>
      <c r="D1643" s="1180" t="s">
        <v>1213</v>
      </c>
      <c r="E1643" s="1180"/>
      <c r="F1643" s="1180"/>
      <c r="G1643" s="1180"/>
      <c r="H1643" s="1180"/>
      <c r="I1643" s="1180"/>
      <c r="J1643" s="1180"/>
      <c r="K1643" s="1180" t="s">
        <v>48</v>
      </c>
      <c r="L1643" s="1217">
        <v>13</v>
      </c>
      <c r="M1643" s="1217">
        <v>4</v>
      </c>
      <c r="N1643" s="1217">
        <v>3</v>
      </c>
      <c r="O1643" s="1217">
        <v>9</v>
      </c>
      <c r="P1643" s="1217">
        <v>2</v>
      </c>
      <c r="Q1643" s="1217">
        <v>1</v>
      </c>
    </row>
    <row r="1644" spans="1:17" s="4" customFormat="1" ht="18.75" customHeight="1" x14ac:dyDescent="0.25">
      <c r="A1644" s="2631"/>
      <c r="B1644" s="2633"/>
      <c r="C1644" s="1180" t="s">
        <v>1214</v>
      </c>
      <c r="D1644" s="1180" t="s">
        <v>1215</v>
      </c>
      <c r="E1644" s="1180"/>
      <c r="F1644" s="1180"/>
      <c r="G1644" s="1180"/>
      <c r="H1644" s="1180"/>
      <c r="I1644" s="1180"/>
      <c r="J1644" s="1180"/>
      <c r="K1644" s="1180" t="s">
        <v>48</v>
      </c>
      <c r="L1644" s="1217">
        <v>13</v>
      </c>
      <c r="M1644" s="1217">
        <v>4</v>
      </c>
      <c r="N1644" s="1217">
        <v>3</v>
      </c>
      <c r="O1644" s="1217">
        <v>9</v>
      </c>
      <c r="P1644" s="1217">
        <v>2</v>
      </c>
      <c r="Q1644" s="1217">
        <v>1</v>
      </c>
    </row>
    <row r="1645" spans="1:17" s="4" customFormat="1" ht="27.75" customHeight="1" x14ac:dyDescent="0.25">
      <c r="A1645" s="2631"/>
      <c r="B1645" s="2633"/>
      <c r="C1645" s="1180" t="s">
        <v>1216</v>
      </c>
      <c r="D1645" s="1180" t="s">
        <v>1217</v>
      </c>
      <c r="E1645" s="1180"/>
      <c r="F1645" s="1180"/>
      <c r="G1645" s="1180"/>
      <c r="H1645" s="1180"/>
      <c r="I1645" s="1180"/>
      <c r="J1645" s="1180"/>
      <c r="K1645" s="1180" t="s">
        <v>48</v>
      </c>
      <c r="L1645" s="1217">
        <v>13</v>
      </c>
      <c r="M1645" s="1217">
        <v>4</v>
      </c>
      <c r="N1645" s="1217">
        <v>3</v>
      </c>
      <c r="O1645" s="1217">
        <v>9</v>
      </c>
      <c r="P1645" s="1217">
        <v>2</v>
      </c>
      <c r="Q1645" s="1217">
        <v>1</v>
      </c>
    </row>
    <row r="1646" spans="1:17" s="4" customFormat="1" ht="22.5" customHeight="1" x14ac:dyDescent="0.25">
      <c r="A1646" s="2631"/>
      <c r="B1646" s="2633"/>
      <c r="C1646" s="1180" t="s">
        <v>1218</v>
      </c>
      <c r="D1646" s="1180" t="s">
        <v>1219</v>
      </c>
      <c r="E1646" s="1180"/>
      <c r="F1646" s="1180"/>
      <c r="G1646" s="1180"/>
      <c r="H1646" s="1180"/>
      <c r="I1646" s="1180"/>
      <c r="J1646" s="1180"/>
      <c r="K1646" s="1180" t="s">
        <v>48</v>
      </c>
      <c r="L1646" s="1217">
        <v>13</v>
      </c>
      <c r="M1646" s="1217">
        <v>4</v>
      </c>
      <c r="N1646" s="1217">
        <v>3</v>
      </c>
      <c r="O1646" s="1217">
        <v>9</v>
      </c>
      <c r="P1646" s="1217">
        <v>2</v>
      </c>
      <c r="Q1646" s="1217">
        <v>1</v>
      </c>
    </row>
    <row r="1647" spans="1:17" s="4" customFormat="1" ht="18.75" customHeight="1" x14ac:dyDescent="0.25">
      <c r="A1647" s="2631"/>
      <c r="B1647" s="2633"/>
      <c r="C1647" s="1180" t="s">
        <v>1220</v>
      </c>
      <c r="D1647" s="1180" t="s">
        <v>1221</v>
      </c>
      <c r="E1647" s="1180"/>
      <c r="F1647" s="1180"/>
      <c r="G1647" s="1180"/>
      <c r="H1647" s="1180"/>
      <c r="I1647" s="1180"/>
      <c r="J1647" s="1180"/>
      <c r="K1647" s="1180" t="s">
        <v>48</v>
      </c>
      <c r="L1647" s="1217">
        <v>13</v>
      </c>
      <c r="M1647" s="1217">
        <v>4</v>
      </c>
      <c r="N1647" s="1217">
        <v>3</v>
      </c>
      <c r="O1647" s="1217">
        <v>9</v>
      </c>
      <c r="P1647" s="1217">
        <v>2</v>
      </c>
      <c r="Q1647" s="1217">
        <v>1</v>
      </c>
    </row>
    <row r="1648" spans="1:17" s="4" customFormat="1" ht="18.75" customHeight="1" x14ac:dyDescent="0.25">
      <c r="A1648" s="2631"/>
      <c r="B1648" s="2633"/>
      <c r="C1648" s="1180" t="s">
        <v>1222</v>
      </c>
      <c r="D1648" s="1180" t="s">
        <v>1223</v>
      </c>
      <c r="E1648" s="1180"/>
      <c r="F1648" s="1180"/>
      <c r="G1648" s="1180"/>
      <c r="H1648" s="1180"/>
      <c r="I1648" s="1180"/>
      <c r="J1648" s="1180"/>
      <c r="K1648" s="1180" t="s">
        <v>48</v>
      </c>
      <c r="L1648" s="1217">
        <v>13</v>
      </c>
      <c r="M1648" s="1217">
        <v>4</v>
      </c>
      <c r="N1648" s="1217">
        <v>3</v>
      </c>
      <c r="O1648" s="1217">
        <v>9</v>
      </c>
      <c r="P1648" s="1217">
        <v>2</v>
      </c>
      <c r="Q1648" s="1217">
        <v>1</v>
      </c>
    </row>
    <row r="1649" spans="1:17" s="4" customFormat="1" ht="18.75" customHeight="1" x14ac:dyDescent="0.25">
      <c r="A1649" s="2631"/>
      <c r="B1649" s="2633"/>
      <c r="C1649" s="1180" t="s">
        <v>1224</v>
      </c>
      <c r="D1649" s="1180" t="s">
        <v>1225</v>
      </c>
      <c r="E1649" s="1180"/>
      <c r="F1649" s="1180"/>
      <c r="G1649" s="1180"/>
      <c r="H1649" s="1180"/>
      <c r="I1649" s="1180"/>
      <c r="J1649" s="1180"/>
      <c r="K1649" s="1180" t="s">
        <v>48</v>
      </c>
      <c r="L1649" s="1217">
        <v>13</v>
      </c>
      <c r="M1649" s="1217">
        <v>4</v>
      </c>
      <c r="N1649" s="1217">
        <v>3</v>
      </c>
      <c r="O1649" s="1217">
        <v>9</v>
      </c>
      <c r="P1649" s="1217">
        <v>2</v>
      </c>
      <c r="Q1649" s="1217">
        <v>1</v>
      </c>
    </row>
    <row r="1650" spans="1:17" s="4" customFormat="1" ht="18.75" customHeight="1" x14ac:dyDescent="0.25">
      <c r="A1650" s="2631"/>
      <c r="B1650" s="2633"/>
      <c r="C1650" s="1180" t="s">
        <v>1226</v>
      </c>
      <c r="D1650" s="1180" t="s">
        <v>1227</v>
      </c>
      <c r="E1650" s="1180"/>
      <c r="F1650" s="1180"/>
      <c r="G1650" s="1180"/>
      <c r="H1650" s="1180"/>
      <c r="I1650" s="1180"/>
      <c r="J1650" s="1180"/>
      <c r="K1650" s="1180" t="s">
        <v>48</v>
      </c>
      <c r="L1650" s="1217">
        <v>13</v>
      </c>
      <c r="M1650" s="1217">
        <v>4</v>
      </c>
      <c r="N1650" s="1217">
        <v>3</v>
      </c>
      <c r="O1650" s="1217">
        <v>9</v>
      </c>
      <c r="P1650" s="1217">
        <v>2</v>
      </c>
      <c r="Q1650" s="1217">
        <v>1</v>
      </c>
    </row>
    <row r="1651" spans="1:17" s="4" customFormat="1" ht="27.75" customHeight="1" x14ac:dyDescent="0.25">
      <c r="A1651" s="2631"/>
      <c r="B1651" s="2633"/>
      <c r="C1651" s="1180" t="s">
        <v>1228</v>
      </c>
      <c r="D1651" s="1180" t="s">
        <v>1229</v>
      </c>
      <c r="E1651" s="1180"/>
      <c r="F1651" s="1180"/>
      <c r="G1651" s="1180"/>
      <c r="H1651" s="1180"/>
      <c r="I1651" s="1180"/>
      <c r="J1651" s="1180"/>
      <c r="K1651" s="1180" t="s">
        <v>48</v>
      </c>
      <c r="L1651" s="1217">
        <v>13</v>
      </c>
      <c r="M1651" s="1217">
        <v>4</v>
      </c>
      <c r="N1651" s="1217">
        <v>3</v>
      </c>
      <c r="O1651" s="1217">
        <v>9</v>
      </c>
      <c r="P1651" s="1217">
        <v>2</v>
      </c>
      <c r="Q1651" s="1217">
        <v>1</v>
      </c>
    </row>
    <row r="1652" spans="1:17" s="4" customFormat="1" ht="15.75" customHeight="1" x14ac:dyDescent="0.25">
      <c r="A1652" s="2631"/>
      <c r="B1652" s="2633"/>
      <c r="C1652" s="1180" t="s">
        <v>1230</v>
      </c>
      <c r="D1652" s="1180" t="s">
        <v>1227</v>
      </c>
      <c r="E1652" s="1180"/>
      <c r="F1652" s="1180"/>
      <c r="G1652" s="1180"/>
      <c r="H1652" s="1180"/>
      <c r="I1652" s="1180"/>
      <c r="J1652" s="1180"/>
      <c r="K1652" s="1180" t="s">
        <v>48</v>
      </c>
      <c r="L1652" s="1217">
        <v>13</v>
      </c>
      <c r="M1652" s="1217">
        <v>4</v>
      </c>
      <c r="N1652" s="1217">
        <v>3</v>
      </c>
      <c r="O1652" s="1217">
        <v>9</v>
      </c>
      <c r="P1652" s="1217">
        <v>2</v>
      </c>
      <c r="Q1652" s="1217">
        <v>1</v>
      </c>
    </row>
    <row r="1653" spans="1:17" s="4" customFormat="1" ht="27.75" customHeight="1" x14ac:dyDescent="0.25">
      <c r="A1653" s="2631"/>
      <c r="B1653" s="2633"/>
      <c r="C1653" s="1180" t="s">
        <v>1231</v>
      </c>
      <c r="D1653" s="1180" t="s">
        <v>1232</v>
      </c>
      <c r="E1653" s="1180"/>
      <c r="F1653" s="1180"/>
      <c r="G1653" s="1180"/>
      <c r="H1653" s="1180"/>
      <c r="I1653" s="1180"/>
      <c r="J1653" s="1180"/>
      <c r="K1653" s="1180" t="s">
        <v>48</v>
      </c>
      <c r="L1653" s="1217">
        <v>13</v>
      </c>
      <c r="M1653" s="1217">
        <v>4</v>
      </c>
      <c r="N1653" s="1217">
        <v>3</v>
      </c>
      <c r="O1653" s="1217">
        <v>9</v>
      </c>
      <c r="P1653" s="1217">
        <v>2</v>
      </c>
      <c r="Q1653" s="1217">
        <v>1</v>
      </c>
    </row>
    <row r="1654" spans="1:17" s="4" customFormat="1" ht="27.75" customHeight="1" x14ac:dyDescent="0.25">
      <c r="A1654" s="2631"/>
      <c r="B1654" s="2633"/>
      <c r="C1654" s="1180" t="s">
        <v>1233</v>
      </c>
      <c r="D1654" s="1180" t="s">
        <v>1234</v>
      </c>
      <c r="E1654" s="1180"/>
      <c r="F1654" s="1180"/>
      <c r="G1654" s="1180"/>
      <c r="H1654" s="1180"/>
      <c r="I1654" s="1180"/>
      <c r="J1654" s="1180"/>
      <c r="K1654" s="1180" t="s">
        <v>48</v>
      </c>
      <c r="L1654" s="1217">
        <v>13</v>
      </c>
      <c r="M1654" s="1217">
        <v>4</v>
      </c>
      <c r="N1654" s="1217">
        <v>3</v>
      </c>
      <c r="O1654" s="1217">
        <v>9</v>
      </c>
      <c r="P1654" s="1217">
        <v>2</v>
      </c>
      <c r="Q1654" s="1217">
        <v>1</v>
      </c>
    </row>
    <row r="1655" spans="1:17" s="4" customFormat="1" ht="27.75" customHeight="1" x14ac:dyDescent="0.25">
      <c r="A1655" s="2631"/>
      <c r="B1655" s="2633"/>
      <c r="C1655" s="1180" t="s">
        <v>1235</v>
      </c>
      <c r="D1655" s="1180" t="s">
        <v>1236</v>
      </c>
      <c r="E1655" s="1180"/>
      <c r="F1655" s="1180"/>
      <c r="G1655" s="1180"/>
      <c r="H1655" s="1180"/>
      <c r="I1655" s="1180"/>
      <c r="J1655" s="1180"/>
      <c r="K1655" s="1180" t="s">
        <v>48</v>
      </c>
      <c r="L1655" s="1217">
        <v>13</v>
      </c>
      <c r="M1655" s="1217">
        <v>4</v>
      </c>
      <c r="N1655" s="1217">
        <v>3</v>
      </c>
      <c r="O1655" s="1217">
        <v>2</v>
      </c>
      <c r="P1655" s="1217">
        <v>2</v>
      </c>
      <c r="Q1655" s="1217">
        <v>3</v>
      </c>
    </row>
    <row r="1656" spans="1:17" s="4" customFormat="1" ht="23.25" customHeight="1" x14ac:dyDescent="0.25">
      <c r="A1656" s="2631"/>
      <c r="B1656" s="2634"/>
      <c r="C1656" s="1219" t="s">
        <v>1237</v>
      </c>
      <c r="D1656" s="1180">
        <v>1</v>
      </c>
      <c r="E1656" s="1180">
        <v>575000</v>
      </c>
      <c r="F1656" s="1180">
        <v>575000</v>
      </c>
      <c r="G1656" s="1180" t="s">
        <v>68</v>
      </c>
      <c r="H1656" s="1180" t="s">
        <v>68</v>
      </c>
      <c r="I1656" s="1180" t="s">
        <v>68</v>
      </c>
      <c r="J1656" s="1180" t="s">
        <v>68</v>
      </c>
      <c r="K1656" s="1180" t="s">
        <v>48</v>
      </c>
      <c r="L1656" s="1217">
        <v>13</v>
      </c>
      <c r="M1656" s="1217">
        <v>4</v>
      </c>
      <c r="N1656" s="1217">
        <v>3</v>
      </c>
      <c r="O1656" s="1217">
        <v>9</v>
      </c>
      <c r="P1656" s="1217">
        <v>2</v>
      </c>
      <c r="Q1656" s="1217">
        <v>1</v>
      </c>
    </row>
    <row r="1657" spans="1:17" s="4" customFormat="1" ht="16.5" thickBot="1" x14ac:dyDescent="0.3">
      <c r="A1657" s="2635" t="s">
        <v>9</v>
      </c>
      <c r="B1657" s="2636"/>
      <c r="C1657" s="2636"/>
      <c r="D1657" s="2636"/>
      <c r="E1657" s="2636"/>
      <c r="F1657" s="2636"/>
      <c r="G1657" s="2636"/>
      <c r="H1657" s="2636"/>
      <c r="I1657" s="2636"/>
      <c r="J1657" s="2636"/>
      <c r="K1657" s="2636"/>
      <c r="L1657" s="2637"/>
    </row>
    <row r="1658" spans="1:17" s="4" customFormat="1" ht="16.5" thickBot="1" x14ac:dyDescent="0.3">
      <c r="A1658" s="2602" t="s">
        <v>10</v>
      </c>
      <c r="B1658" s="2604" t="s">
        <v>11</v>
      </c>
      <c r="C1658" s="2604" t="s">
        <v>12</v>
      </c>
      <c r="D1658" s="2604" t="s">
        <v>13</v>
      </c>
      <c r="E1658" s="2604" t="s">
        <v>14</v>
      </c>
      <c r="F1658" s="2606" t="s">
        <v>15</v>
      </c>
      <c r="G1658" s="2059" t="s">
        <v>16</v>
      </c>
      <c r="H1658" s="2060"/>
      <c r="I1658" s="2060"/>
      <c r="J1658" s="2061"/>
      <c r="K1658" s="2008" t="s">
        <v>17</v>
      </c>
      <c r="L1658" s="2009"/>
      <c r="M1658" s="2012" t="s">
        <v>18</v>
      </c>
      <c r="N1658" s="2013"/>
      <c r="O1658" s="2013"/>
      <c r="P1658" s="2013"/>
      <c r="Q1658" s="2014"/>
    </row>
    <row r="1659" spans="1:17" s="4" customFormat="1" x14ac:dyDescent="0.25">
      <c r="A1659" s="2603"/>
      <c r="B1659" s="2605"/>
      <c r="C1659" s="2605"/>
      <c r="D1659" s="2605"/>
      <c r="E1659" s="2605"/>
      <c r="F1659" s="2607"/>
      <c r="G1659" s="12" t="s">
        <v>19</v>
      </c>
      <c r="H1659" s="12" t="s">
        <v>20</v>
      </c>
      <c r="I1659" s="12" t="s">
        <v>21</v>
      </c>
      <c r="J1659" s="12" t="s">
        <v>22</v>
      </c>
      <c r="K1659" s="2010"/>
      <c r="L1659" s="2011"/>
      <c r="M1659" s="2015"/>
      <c r="N1659" s="2016"/>
      <c r="O1659" s="2016"/>
      <c r="P1659" s="2016"/>
      <c r="Q1659" s="2017"/>
    </row>
    <row r="1660" spans="1:17" s="4" customFormat="1" ht="101.25" customHeight="1" x14ac:dyDescent="0.25">
      <c r="A1660" s="1019" t="s">
        <v>1238</v>
      </c>
      <c r="B1660" s="1019" t="s">
        <v>1239</v>
      </c>
      <c r="C1660" s="1019" t="s">
        <v>1240</v>
      </c>
      <c r="D1660" s="1019" t="s">
        <v>1241</v>
      </c>
      <c r="E1660" s="14">
        <v>300</v>
      </c>
      <c r="F1660" s="1144">
        <v>2000</v>
      </c>
      <c r="G1660" s="1175">
        <v>325</v>
      </c>
      <c r="H1660" s="1175">
        <v>325</v>
      </c>
      <c r="I1660" s="1175">
        <v>325</v>
      </c>
      <c r="J1660" s="1175">
        <v>325</v>
      </c>
      <c r="K1660" s="585" t="s">
        <v>48</v>
      </c>
      <c r="L1660" s="2018" t="s">
        <v>68</v>
      </c>
      <c r="M1660" s="2018"/>
      <c r="N1660" s="2020"/>
      <c r="O1660" s="2021"/>
      <c r="P1660" s="2021"/>
      <c r="Q1660" s="2021"/>
    </row>
    <row r="1661" spans="1:17" s="4" customFormat="1" x14ac:dyDescent="0.25">
      <c r="A1661" s="5"/>
      <c r="B1661" s="5"/>
      <c r="C1661" s="5"/>
      <c r="D1661" s="5"/>
      <c r="E1661" s="5"/>
      <c r="F1661" s="5"/>
      <c r="G1661" s="1220"/>
      <c r="H1661" s="1220"/>
      <c r="I1661" s="1220"/>
      <c r="J1661" s="1220"/>
      <c r="K1661" s="1221"/>
      <c r="L1661" s="1221"/>
      <c r="M1661" s="1222"/>
      <c r="N1661" s="1222"/>
      <c r="O1661" s="1222"/>
      <c r="P1661" s="1222"/>
      <c r="Q1661" s="1222"/>
    </row>
    <row r="1662" spans="1:17" s="4" customFormat="1" ht="13.5" customHeight="1" x14ac:dyDescent="0.25">
      <c r="A1662" s="24" t="s">
        <v>28</v>
      </c>
      <c r="B1662" s="24"/>
      <c r="C1662" s="24"/>
      <c r="D1662" s="24"/>
      <c r="E1662" s="36"/>
      <c r="F1662" s="38"/>
      <c r="G1662" s="38"/>
      <c r="H1662" s="38"/>
      <c r="I1662" s="38"/>
      <c r="J1662" s="38"/>
      <c r="K1662" s="38"/>
      <c r="L1662" s="35"/>
      <c r="M1662" s="47" t="s">
        <v>68</v>
      </c>
      <c r="N1662" s="35"/>
      <c r="O1662" s="35"/>
      <c r="P1662" s="35"/>
      <c r="Q1662" s="35"/>
    </row>
    <row r="1663" spans="1:17" s="4" customFormat="1" x14ac:dyDescent="0.25">
      <c r="A1663" s="1974" t="s">
        <v>29</v>
      </c>
      <c r="B1663" s="1976" t="s">
        <v>30</v>
      </c>
      <c r="C1663" s="2062" t="s">
        <v>31</v>
      </c>
      <c r="D1663" s="2063"/>
      <c r="E1663" s="2063"/>
      <c r="F1663" s="2063"/>
      <c r="G1663" s="2062" t="s">
        <v>32</v>
      </c>
      <c r="H1663" s="2062"/>
      <c r="I1663" s="2062"/>
      <c r="J1663" s="2062"/>
      <c r="K1663" s="2002" t="s">
        <v>33</v>
      </c>
      <c r="L1663" s="2064" t="s">
        <v>34</v>
      </c>
      <c r="M1663" s="2064"/>
      <c r="N1663" s="2064"/>
      <c r="O1663" s="2064"/>
      <c r="P1663" s="2065"/>
      <c r="Q1663" s="2065"/>
    </row>
    <row r="1664" spans="1:17" s="4" customFormat="1" ht="31.5" customHeight="1" x14ac:dyDescent="0.25">
      <c r="A1664" s="1975"/>
      <c r="B1664" s="1977"/>
      <c r="C1664" s="27" t="s">
        <v>35</v>
      </c>
      <c r="D1664" s="28" t="s">
        <v>36</v>
      </c>
      <c r="E1664" s="28" t="s">
        <v>37</v>
      </c>
      <c r="F1664" s="28" t="s">
        <v>38</v>
      </c>
      <c r="G1664" s="28" t="s">
        <v>19</v>
      </c>
      <c r="H1664" s="28" t="s">
        <v>20</v>
      </c>
      <c r="I1664" s="28" t="s">
        <v>39</v>
      </c>
      <c r="J1664" s="28" t="s">
        <v>22</v>
      </c>
      <c r="K1664" s="1977"/>
      <c r="L1664" s="1213" t="s">
        <v>40</v>
      </c>
      <c r="M1664" s="1213" t="s">
        <v>41</v>
      </c>
      <c r="N1664" s="1213" t="s">
        <v>42</v>
      </c>
      <c r="O1664" s="1213" t="s">
        <v>43</v>
      </c>
      <c r="P1664" s="1213" t="s">
        <v>44</v>
      </c>
      <c r="Q1664" s="1213" t="s">
        <v>45</v>
      </c>
    </row>
    <row r="1665" spans="1:17" s="4" customFormat="1" ht="50.25" customHeight="1" x14ac:dyDescent="0.25">
      <c r="A1665" s="2631" t="s">
        <v>1242</v>
      </c>
      <c r="B1665" s="2631">
        <f>SUM(F1665:F1683)</f>
        <v>750000</v>
      </c>
      <c r="C1665" s="1177" t="s">
        <v>490</v>
      </c>
      <c r="D1665" s="1180">
        <v>2000</v>
      </c>
      <c r="E1665" s="1190">
        <v>250</v>
      </c>
      <c r="F1665" s="1190">
        <f>+E1665*D1665</f>
        <v>500000</v>
      </c>
      <c r="G1665" s="1180">
        <v>500</v>
      </c>
      <c r="H1665" s="1180">
        <v>500</v>
      </c>
      <c r="I1665" s="1180">
        <v>500</v>
      </c>
      <c r="J1665" s="1180">
        <v>500</v>
      </c>
      <c r="K1665" s="1180" t="s">
        <v>48</v>
      </c>
      <c r="L1665" s="1223">
        <v>13</v>
      </c>
      <c r="M1665" s="1223">
        <v>2</v>
      </c>
      <c r="N1665" s="1223">
        <v>3</v>
      </c>
      <c r="O1665" s="1223">
        <v>7</v>
      </c>
      <c r="P1665" s="1223">
        <v>1</v>
      </c>
      <c r="Q1665" s="1223">
        <v>2</v>
      </c>
    </row>
    <row r="1666" spans="1:17" s="4" customFormat="1" ht="18.75" customHeight="1" x14ac:dyDescent="0.25">
      <c r="A1666" s="2631"/>
      <c r="B1666" s="2631"/>
      <c r="C1666" s="1177" t="s">
        <v>1243</v>
      </c>
      <c r="D1666" s="1180" t="s">
        <v>68</v>
      </c>
      <c r="E1666" s="1180"/>
      <c r="F1666" s="1180"/>
      <c r="G1666" s="1180"/>
      <c r="H1666" s="1180"/>
      <c r="I1666" s="1180"/>
      <c r="J1666" s="1180"/>
      <c r="K1666" s="1180" t="s">
        <v>48</v>
      </c>
      <c r="L1666" s="1223">
        <v>13</v>
      </c>
      <c r="M1666" s="1223">
        <v>2</v>
      </c>
      <c r="N1666" s="1223">
        <v>3</v>
      </c>
      <c r="O1666" s="1223">
        <v>9</v>
      </c>
      <c r="P1666" s="1223">
        <v>2</v>
      </c>
      <c r="Q1666" s="1223">
        <v>1</v>
      </c>
    </row>
    <row r="1667" spans="1:17" s="4" customFormat="1" ht="15" customHeight="1" x14ac:dyDescent="0.25">
      <c r="A1667" s="2631"/>
      <c r="B1667" s="2631"/>
      <c r="C1667" s="1177" t="s">
        <v>1036</v>
      </c>
      <c r="D1667" s="1180" t="s">
        <v>68</v>
      </c>
      <c r="E1667" s="1180"/>
      <c r="F1667" s="1180"/>
      <c r="G1667" s="1180"/>
      <c r="H1667" s="1180"/>
      <c r="I1667" s="1180"/>
      <c r="J1667" s="1180"/>
      <c r="K1667" s="1180" t="s">
        <v>48</v>
      </c>
      <c r="L1667" s="1223">
        <v>13</v>
      </c>
      <c r="M1667" s="1223">
        <v>2</v>
      </c>
      <c r="N1667" s="1223">
        <v>3</v>
      </c>
      <c r="O1667" s="1223">
        <v>9</v>
      </c>
      <c r="P1667" s="1223">
        <v>2</v>
      </c>
      <c r="Q1667" s="1223">
        <v>1</v>
      </c>
    </row>
    <row r="1668" spans="1:17" s="4" customFormat="1" ht="15" customHeight="1" x14ac:dyDescent="0.25">
      <c r="A1668" s="2631"/>
      <c r="B1668" s="2631"/>
      <c r="C1668" s="1177" t="s">
        <v>1244</v>
      </c>
      <c r="D1668" s="1180" t="s">
        <v>1245</v>
      </c>
      <c r="E1668" s="1180"/>
      <c r="F1668" s="1180"/>
      <c r="G1668" s="1180"/>
      <c r="H1668" s="1180"/>
      <c r="I1668" s="1180"/>
      <c r="J1668" s="1180"/>
      <c r="K1668" s="1180" t="s">
        <v>48</v>
      </c>
      <c r="L1668" s="1223">
        <v>13</v>
      </c>
      <c r="M1668" s="1223">
        <v>2</v>
      </c>
      <c r="N1668" s="1223">
        <v>3</v>
      </c>
      <c r="O1668" s="1223">
        <v>9</v>
      </c>
      <c r="P1668" s="1223">
        <v>2</v>
      </c>
      <c r="Q1668" s="1223">
        <v>1</v>
      </c>
    </row>
    <row r="1669" spans="1:17" s="4" customFormat="1" ht="15" customHeight="1" x14ac:dyDescent="0.25">
      <c r="A1669" s="2631"/>
      <c r="B1669" s="2631"/>
      <c r="C1669" s="1177" t="s">
        <v>1246</v>
      </c>
      <c r="D1669" s="1180" t="s">
        <v>1247</v>
      </c>
      <c r="E1669" s="1180"/>
      <c r="F1669" s="1180"/>
      <c r="G1669" s="1180"/>
      <c r="H1669" s="1180"/>
      <c r="I1669" s="1180"/>
      <c r="J1669" s="1180"/>
      <c r="K1669" s="1180" t="s">
        <v>48</v>
      </c>
      <c r="L1669" s="1223">
        <v>13</v>
      </c>
      <c r="M1669" s="1223">
        <v>2</v>
      </c>
      <c r="N1669" s="1223">
        <v>3</v>
      </c>
      <c r="O1669" s="1223">
        <v>9</v>
      </c>
      <c r="P1669" s="1223">
        <v>2</v>
      </c>
      <c r="Q1669" s="1223">
        <v>1</v>
      </c>
    </row>
    <row r="1670" spans="1:17" s="4" customFormat="1" ht="15" customHeight="1" x14ac:dyDescent="0.25">
      <c r="A1670" s="2631"/>
      <c r="B1670" s="2631"/>
      <c r="C1670" s="1177" t="s">
        <v>1248</v>
      </c>
      <c r="D1670" s="1180" t="s">
        <v>1249</v>
      </c>
      <c r="E1670" s="1180"/>
      <c r="F1670" s="1180"/>
      <c r="G1670" s="1180"/>
      <c r="H1670" s="1180"/>
      <c r="I1670" s="1180"/>
      <c r="J1670" s="1180"/>
      <c r="K1670" s="1180" t="s">
        <v>48</v>
      </c>
      <c r="L1670" s="1223">
        <v>13</v>
      </c>
      <c r="M1670" s="1223">
        <v>2</v>
      </c>
      <c r="N1670" s="1223">
        <v>3</v>
      </c>
      <c r="O1670" s="1223">
        <v>2</v>
      </c>
      <c r="P1670" s="1223">
        <v>2</v>
      </c>
      <c r="Q1670" s="1223">
        <v>3</v>
      </c>
    </row>
    <row r="1671" spans="1:17" s="4" customFormat="1" ht="15" customHeight="1" x14ac:dyDescent="0.25">
      <c r="A1671" s="2631"/>
      <c r="B1671" s="2631"/>
      <c r="C1671" s="1177" t="s">
        <v>1250</v>
      </c>
      <c r="D1671" s="1180" t="s">
        <v>1251</v>
      </c>
      <c r="E1671" s="1180"/>
      <c r="F1671" s="1180"/>
      <c r="G1671" s="1180"/>
      <c r="H1671" s="1180"/>
      <c r="I1671" s="1180"/>
      <c r="J1671" s="1180"/>
      <c r="K1671" s="1180" t="s">
        <v>48</v>
      </c>
      <c r="L1671" s="1223">
        <v>13</v>
      </c>
      <c r="M1671" s="1223">
        <v>2</v>
      </c>
      <c r="N1671" s="1223">
        <v>3</v>
      </c>
      <c r="O1671" s="1223">
        <v>9</v>
      </c>
      <c r="P1671" s="1223">
        <v>2</v>
      </c>
      <c r="Q1671" s="1223">
        <v>1</v>
      </c>
    </row>
    <row r="1672" spans="1:17" s="4" customFormat="1" ht="15" customHeight="1" x14ac:dyDescent="0.25">
      <c r="A1672" s="2631"/>
      <c r="B1672" s="2631"/>
      <c r="C1672" s="1177" t="s">
        <v>1252</v>
      </c>
      <c r="D1672" s="1180" t="s">
        <v>1253</v>
      </c>
      <c r="E1672" s="1180"/>
      <c r="F1672" s="1180"/>
      <c r="G1672" s="1180"/>
      <c r="H1672" s="1180"/>
      <c r="I1672" s="1180"/>
      <c r="J1672" s="1180"/>
      <c r="K1672" s="1180" t="s">
        <v>48</v>
      </c>
      <c r="L1672" s="1223">
        <v>13</v>
      </c>
      <c r="M1672" s="1223">
        <v>2</v>
      </c>
      <c r="N1672" s="1223">
        <v>3</v>
      </c>
      <c r="O1672" s="1223">
        <v>9</v>
      </c>
      <c r="P1672" s="1223">
        <v>2</v>
      </c>
      <c r="Q1672" s="1223">
        <v>1</v>
      </c>
    </row>
    <row r="1673" spans="1:17" s="4" customFormat="1" ht="15" customHeight="1" x14ac:dyDescent="0.25">
      <c r="A1673" s="2631"/>
      <c r="B1673" s="2631"/>
      <c r="C1673" s="1177" t="s">
        <v>1254</v>
      </c>
      <c r="D1673" s="1180" t="s">
        <v>1255</v>
      </c>
      <c r="E1673" s="1180"/>
      <c r="F1673" s="1180"/>
      <c r="G1673" s="1180"/>
      <c r="H1673" s="1180"/>
      <c r="I1673" s="1180"/>
      <c r="J1673" s="1180"/>
      <c r="K1673" s="1180" t="s">
        <v>48</v>
      </c>
      <c r="L1673" s="1223">
        <v>13</v>
      </c>
      <c r="M1673" s="1223">
        <v>2</v>
      </c>
      <c r="N1673" s="1223">
        <v>3</v>
      </c>
      <c r="O1673" s="1223">
        <v>9</v>
      </c>
      <c r="P1673" s="1223">
        <v>2</v>
      </c>
      <c r="Q1673" s="1223">
        <v>1</v>
      </c>
    </row>
    <row r="1674" spans="1:17" s="4" customFormat="1" ht="15" customHeight="1" x14ac:dyDescent="0.25">
      <c r="A1674" s="2631"/>
      <c r="B1674" s="2631"/>
      <c r="C1674" s="1177" t="s">
        <v>1256</v>
      </c>
      <c r="D1674" s="1180" t="s">
        <v>1257</v>
      </c>
      <c r="E1674" s="1180"/>
      <c r="F1674" s="1180"/>
      <c r="G1674" s="1180"/>
      <c r="H1674" s="1180"/>
      <c r="I1674" s="1180"/>
      <c r="J1674" s="1180"/>
      <c r="K1674" s="1180" t="s">
        <v>48</v>
      </c>
      <c r="L1674" s="1223">
        <v>13</v>
      </c>
      <c r="M1674" s="1223">
        <v>2</v>
      </c>
      <c r="N1674" s="1223">
        <v>3</v>
      </c>
      <c r="O1674" s="1223">
        <v>9</v>
      </c>
      <c r="P1674" s="1223">
        <v>2</v>
      </c>
      <c r="Q1674" s="1223">
        <v>1</v>
      </c>
    </row>
    <row r="1675" spans="1:17" s="4" customFormat="1" ht="15" customHeight="1" x14ac:dyDescent="0.25">
      <c r="A1675" s="2631"/>
      <c r="B1675" s="2631"/>
      <c r="C1675" s="1177" t="s">
        <v>1258</v>
      </c>
      <c r="D1675" s="1180" t="s">
        <v>1259</v>
      </c>
      <c r="E1675" s="1180"/>
      <c r="F1675" s="1180"/>
      <c r="G1675" s="1180"/>
      <c r="H1675" s="1180"/>
      <c r="I1675" s="1180"/>
      <c r="J1675" s="1180"/>
      <c r="K1675" s="1180" t="s">
        <v>48</v>
      </c>
      <c r="L1675" s="1223">
        <v>13</v>
      </c>
      <c r="M1675" s="1223">
        <v>2</v>
      </c>
      <c r="N1675" s="1223">
        <v>3</v>
      </c>
      <c r="O1675" s="1223">
        <v>9</v>
      </c>
      <c r="P1675" s="1223">
        <v>2</v>
      </c>
      <c r="Q1675" s="1223">
        <v>1</v>
      </c>
    </row>
    <row r="1676" spans="1:17" s="4" customFormat="1" ht="15" customHeight="1" x14ac:dyDescent="0.25">
      <c r="A1676" s="2631"/>
      <c r="B1676" s="2631"/>
      <c r="C1676" s="1177" t="s">
        <v>1260</v>
      </c>
      <c r="D1676" s="1180" t="s">
        <v>1245</v>
      </c>
      <c r="E1676" s="1180"/>
      <c r="F1676" s="1180"/>
      <c r="G1676" s="1180"/>
      <c r="H1676" s="1180"/>
      <c r="I1676" s="1180"/>
      <c r="J1676" s="1180"/>
      <c r="K1676" s="1180" t="s">
        <v>48</v>
      </c>
      <c r="L1676" s="1223">
        <v>13</v>
      </c>
      <c r="M1676" s="1223">
        <v>2</v>
      </c>
      <c r="N1676" s="1223">
        <v>3</v>
      </c>
      <c r="O1676" s="1223">
        <v>9</v>
      </c>
      <c r="P1676" s="1223">
        <v>2</v>
      </c>
      <c r="Q1676" s="1223">
        <v>1</v>
      </c>
    </row>
    <row r="1677" spans="1:17" s="4" customFormat="1" ht="15" customHeight="1" x14ac:dyDescent="0.25">
      <c r="A1677" s="2631"/>
      <c r="B1677" s="2631"/>
      <c r="C1677" s="1177" t="s">
        <v>1261</v>
      </c>
      <c r="D1677" s="1180" t="s">
        <v>1262</v>
      </c>
      <c r="E1677" s="1180"/>
      <c r="F1677" s="1180"/>
      <c r="G1677" s="1180"/>
      <c r="H1677" s="1180"/>
      <c r="I1677" s="1180"/>
      <c r="J1677" s="1180"/>
      <c r="K1677" s="1180" t="s">
        <v>48</v>
      </c>
      <c r="L1677" s="1223">
        <v>13</v>
      </c>
      <c r="M1677" s="1223">
        <v>2</v>
      </c>
      <c r="N1677" s="1223">
        <v>3</v>
      </c>
      <c r="O1677" s="1223">
        <v>9</v>
      </c>
      <c r="P1677" s="1223">
        <v>2</v>
      </c>
      <c r="Q1677" s="1223">
        <v>1</v>
      </c>
    </row>
    <row r="1678" spans="1:17" s="4" customFormat="1" ht="15" customHeight="1" x14ac:dyDescent="0.25">
      <c r="A1678" s="2631"/>
      <c r="B1678" s="2631"/>
      <c r="C1678" s="1177" t="s">
        <v>1263</v>
      </c>
      <c r="D1678" s="1180" t="s">
        <v>1264</v>
      </c>
      <c r="E1678" s="1180"/>
      <c r="F1678" s="1180"/>
      <c r="G1678" s="1180"/>
      <c r="H1678" s="1180"/>
      <c r="I1678" s="1180"/>
      <c r="J1678" s="1180"/>
      <c r="K1678" s="1180" t="s">
        <v>48</v>
      </c>
      <c r="L1678" s="1223">
        <v>13</v>
      </c>
      <c r="M1678" s="1223">
        <v>2</v>
      </c>
      <c r="N1678" s="1223">
        <v>3</v>
      </c>
      <c r="O1678" s="1223">
        <v>9</v>
      </c>
      <c r="P1678" s="1223">
        <v>2</v>
      </c>
      <c r="Q1678" s="1223">
        <v>1</v>
      </c>
    </row>
    <row r="1679" spans="1:17" s="4" customFormat="1" ht="15" customHeight="1" x14ac:dyDescent="0.25">
      <c r="A1679" s="2631"/>
      <c r="B1679" s="2631"/>
      <c r="C1679" s="1177" t="s">
        <v>1265</v>
      </c>
      <c r="D1679" s="1180" t="s">
        <v>1266</v>
      </c>
      <c r="E1679" s="1180"/>
      <c r="F1679" s="1180"/>
      <c r="G1679" s="1180"/>
      <c r="H1679" s="1180"/>
      <c r="I1679" s="1180"/>
      <c r="J1679" s="1180"/>
      <c r="K1679" s="1180" t="s">
        <v>48</v>
      </c>
      <c r="L1679" s="1223">
        <v>13</v>
      </c>
      <c r="M1679" s="1223">
        <v>2</v>
      </c>
      <c r="N1679" s="1223">
        <v>3</v>
      </c>
      <c r="O1679" s="1223">
        <v>9</v>
      </c>
      <c r="P1679" s="1223">
        <v>2</v>
      </c>
      <c r="Q1679" s="1223">
        <v>1</v>
      </c>
    </row>
    <row r="1680" spans="1:17" s="4" customFormat="1" ht="15" customHeight="1" x14ac:dyDescent="0.25">
      <c r="A1680" s="2631"/>
      <c r="B1680" s="2631"/>
      <c r="C1680" s="1177" t="s">
        <v>1267</v>
      </c>
      <c r="D1680" s="1180" t="s">
        <v>1268</v>
      </c>
      <c r="E1680" s="1180"/>
      <c r="F1680" s="1180"/>
      <c r="G1680" s="1180"/>
      <c r="H1680" s="1180"/>
      <c r="I1680" s="1180"/>
      <c r="J1680" s="1180"/>
      <c r="K1680" s="1180" t="s">
        <v>48</v>
      </c>
      <c r="L1680" s="1223">
        <v>13</v>
      </c>
      <c r="M1680" s="1223">
        <v>2</v>
      </c>
      <c r="N1680" s="1223">
        <v>3</v>
      </c>
      <c r="O1680" s="1223">
        <v>9</v>
      </c>
      <c r="P1680" s="1223">
        <v>2</v>
      </c>
      <c r="Q1680" s="1223">
        <v>1</v>
      </c>
    </row>
    <row r="1681" spans="1:17" s="4" customFormat="1" ht="15" customHeight="1" x14ac:dyDescent="0.25">
      <c r="A1681" s="2631"/>
      <c r="B1681" s="2631"/>
      <c r="C1681" s="1177" t="s">
        <v>1269</v>
      </c>
      <c r="D1681" s="1180" t="s">
        <v>1270</v>
      </c>
      <c r="E1681" s="1180"/>
      <c r="F1681" s="1180"/>
      <c r="G1681" s="1180"/>
      <c r="H1681" s="1180"/>
      <c r="I1681" s="1180"/>
      <c r="J1681" s="1180"/>
      <c r="K1681" s="1180" t="s">
        <v>48</v>
      </c>
      <c r="L1681" s="1223">
        <v>13</v>
      </c>
      <c r="M1681" s="1223">
        <v>2</v>
      </c>
      <c r="N1681" s="1223">
        <v>3</v>
      </c>
      <c r="O1681" s="1223">
        <v>9</v>
      </c>
      <c r="P1681" s="1223">
        <v>2</v>
      </c>
      <c r="Q1681" s="1223">
        <v>1</v>
      </c>
    </row>
    <row r="1682" spans="1:17" s="4" customFormat="1" ht="15" customHeight="1" x14ac:dyDescent="0.25">
      <c r="A1682" s="2631"/>
      <c r="B1682" s="2631"/>
      <c r="C1682" s="1177" t="s">
        <v>1271</v>
      </c>
      <c r="D1682" s="1180" t="s">
        <v>1266</v>
      </c>
      <c r="E1682" s="1180"/>
      <c r="F1682" s="1180"/>
      <c r="G1682" s="1180"/>
      <c r="H1682" s="1180"/>
      <c r="I1682" s="1180"/>
      <c r="J1682" s="1180"/>
      <c r="K1682" s="1180" t="s">
        <v>48</v>
      </c>
      <c r="L1682" s="1223">
        <v>13</v>
      </c>
      <c r="M1682" s="1223">
        <v>2</v>
      </c>
      <c r="N1682" s="1223">
        <v>3</v>
      </c>
      <c r="O1682" s="1223">
        <v>9</v>
      </c>
      <c r="P1682" s="1223">
        <v>2</v>
      </c>
      <c r="Q1682" s="1223">
        <v>1</v>
      </c>
    </row>
    <row r="1683" spans="1:17" s="4" customFormat="1" ht="15" customHeight="1" x14ac:dyDescent="0.25">
      <c r="A1683" s="24" t="s">
        <v>28</v>
      </c>
      <c r="B1683" s="24"/>
      <c r="C1683" s="1224" t="s">
        <v>1272</v>
      </c>
      <c r="D1683" s="1224">
        <v>1</v>
      </c>
      <c r="E1683" s="1225">
        <v>250000</v>
      </c>
      <c r="F1683" s="1226">
        <v>250000</v>
      </c>
      <c r="G1683" s="1226"/>
      <c r="H1683" s="1226"/>
      <c r="I1683" s="1226"/>
      <c r="J1683" s="1226"/>
      <c r="K1683" s="1180" t="s">
        <v>48</v>
      </c>
      <c r="L1683" s="1227">
        <v>13</v>
      </c>
      <c r="M1683" s="1228">
        <v>2</v>
      </c>
      <c r="N1683" s="1229">
        <v>3</v>
      </c>
      <c r="O1683" s="1229">
        <v>9</v>
      </c>
      <c r="P1683" s="1229">
        <v>2</v>
      </c>
      <c r="Q1683" s="1229">
        <v>1</v>
      </c>
    </row>
    <row r="1684" spans="1:17" s="4" customFormat="1" x14ac:dyDescent="0.25">
      <c r="A1684" s="1974" t="s">
        <v>29</v>
      </c>
      <c r="B1684" s="1976" t="s">
        <v>30</v>
      </c>
      <c r="C1684" s="2062" t="s">
        <v>31</v>
      </c>
      <c r="D1684" s="2063"/>
      <c r="E1684" s="2063"/>
      <c r="F1684" s="2063"/>
      <c r="G1684" s="2560" t="s">
        <v>32</v>
      </c>
      <c r="H1684" s="2560"/>
      <c r="I1684" s="2560"/>
      <c r="J1684" s="2560"/>
      <c r="K1684" s="2002" t="s">
        <v>33</v>
      </c>
      <c r="L1684" s="2064" t="s">
        <v>34</v>
      </c>
      <c r="M1684" s="2064"/>
      <c r="N1684" s="2064"/>
      <c r="O1684" s="2064"/>
      <c r="P1684" s="2065"/>
      <c r="Q1684" s="2065"/>
    </row>
    <row r="1685" spans="1:17" s="4" customFormat="1" ht="24" customHeight="1" x14ac:dyDescent="0.25">
      <c r="A1685" s="1975"/>
      <c r="B1685" s="1977"/>
      <c r="C1685" s="27" t="s">
        <v>35</v>
      </c>
      <c r="D1685" s="28" t="s">
        <v>36</v>
      </c>
      <c r="E1685" s="28" t="s">
        <v>37</v>
      </c>
      <c r="F1685" s="28" t="s">
        <v>38</v>
      </c>
      <c r="G1685" s="28" t="s">
        <v>19</v>
      </c>
      <c r="H1685" s="28" t="s">
        <v>20</v>
      </c>
      <c r="I1685" s="28" t="s">
        <v>39</v>
      </c>
      <c r="J1685" s="28" t="s">
        <v>22</v>
      </c>
      <c r="K1685" s="1977"/>
      <c r="L1685" s="1213" t="s">
        <v>40</v>
      </c>
      <c r="M1685" s="1213" t="s">
        <v>41</v>
      </c>
      <c r="N1685" s="1213" t="s">
        <v>42</v>
      </c>
      <c r="O1685" s="1213" t="s">
        <v>43</v>
      </c>
      <c r="P1685" s="1213" t="s">
        <v>44</v>
      </c>
      <c r="Q1685" s="1213" t="s">
        <v>45</v>
      </c>
    </row>
    <row r="1686" spans="1:17" s="4" customFormat="1" ht="90" customHeight="1" x14ac:dyDescent="0.25">
      <c r="A1686" s="2631" t="s">
        <v>1273</v>
      </c>
      <c r="B1686" s="2638">
        <f>SUM(F1686:F1691)</f>
        <v>521000</v>
      </c>
      <c r="C1686" s="1180" t="s">
        <v>490</v>
      </c>
      <c r="D1686" s="1180">
        <v>500</v>
      </c>
      <c r="E1686" s="1190">
        <v>250</v>
      </c>
      <c r="F1686" s="1190">
        <f>+E1686*D1686</f>
        <v>125000</v>
      </c>
      <c r="G1686" s="1180">
        <v>125</v>
      </c>
      <c r="H1686" s="1180">
        <v>125</v>
      </c>
      <c r="I1686" s="1180">
        <v>125</v>
      </c>
      <c r="J1686" s="1180">
        <v>125</v>
      </c>
      <c r="K1686" s="1180" t="s">
        <v>48</v>
      </c>
      <c r="L1686" s="1223">
        <v>13</v>
      </c>
      <c r="M1686" s="1223">
        <v>2</v>
      </c>
      <c r="N1686" s="1223">
        <v>3</v>
      </c>
      <c r="O1686" s="1223">
        <v>7</v>
      </c>
      <c r="P1686" s="1223">
        <v>1</v>
      </c>
      <c r="Q1686" s="1223">
        <v>2</v>
      </c>
    </row>
    <row r="1687" spans="1:17" s="4" customFormat="1" ht="15.75" customHeight="1" x14ac:dyDescent="0.25">
      <c r="A1687" s="2631"/>
      <c r="B1687" s="2638"/>
      <c r="C1687" s="1177" t="s">
        <v>1274</v>
      </c>
      <c r="D1687" s="1180">
        <v>60</v>
      </c>
      <c r="E1687" s="1190">
        <v>1800</v>
      </c>
      <c r="F1687" s="1190">
        <f>+E1687*D1687</f>
        <v>108000</v>
      </c>
      <c r="G1687" s="1180"/>
      <c r="H1687" s="1180"/>
      <c r="I1687" s="1180"/>
      <c r="J1687" s="1180"/>
      <c r="K1687" s="1180" t="s">
        <v>48</v>
      </c>
      <c r="L1687" s="1223">
        <v>13</v>
      </c>
      <c r="M1687" s="1223">
        <v>2</v>
      </c>
      <c r="N1687" s="1223">
        <v>2</v>
      </c>
      <c r="O1687" s="1223">
        <v>3</v>
      </c>
      <c r="P1687" s="1223">
        <v>1</v>
      </c>
      <c r="Q1687" s="1223">
        <v>1</v>
      </c>
    </row>
    <row r="1688" spans="1:17" s="4" customFormat="1" ht="15.75" customHeight="1" x14ac:dyDescent="0.25">
      <c r="A1688" s="2631"/>
      <c r="B1688" s="2638"/>
      <c r="C1688" s="1177" t="s">
        <v>1275</v>
      </c>
      <c r="D1688" s="1180">
        <v>60</v>
      </c>
      <c r="E1688" s="1190">
        <v>1800</v>
      </c>
      <c r="F1688" s="1190">
        <f>+E1688*D1688</f>
        <v>108000</v>
      </c>
      <c r="G1688" s="1180"/>
      <c r="H1688" s="1180"/>
      <c r="I1688" s="1180"/>
      <c r="J1688" s="1180"/>
      <c r="K1688" s="1180" t="s">
        <v>48</v>
      </c>
      <c r="L1688" s="1223">
        <v>13</v>
      </c>
      <c r="M1688" s="1223">
        <v>2</v>
      </c>
      <c r="N1688" s="1223">
        <v>2</v>
      </c>
      <c r="O1688" s="1223">
        <v>3</v>
      </c>
      <c r="P1688" s="1223">
        <v>1</v>
      </c>
      <c r="Q1688" s="1223">
        <v>1</v>
      </c>
    </row>
    <row r="1689" spans="1:17" s="4" customFormat="1" ht="15" customHeight="1" x14ac:dyDescent="0.25">
      <c r="A1689" s="2631"/>
      <c r="B1689" s="2638"/>
      <c r="C1689" s="1177" t="s">
        <v>1177</v>
      </c>
      <c r="D1689" s="1180">
        <v>60</v>
      </c>
      <c r="E1689" s="1190">
        <v>1500</v>
      </c>
      <c r="F1689" s="1190">
        <f>+E1689*D1689</f>
        <v>90000</v>
      </c>
      <c r="G1689" s="1180"/>
      <c r="H1689" s="1180"/>
      <c r="I1689" s="1180"/>
      <c r="J1689" s="1180"/>
      <c r="K1689" s="1180" t="s">
        <v>48</v>
      </c>
      <c r="L1689" s="1223">
        <v>13</v>
      </c>
      <c r="M1689" s="1223">
        <v>2</v>
      </c>
      <c r="N1689" s="1223">
        <v>2</v>
      </c>
      <c r="O1689" s="1223">
        <v>3</v>
      </c>
      <c r="P1689" s="1223">
        <v>1</v>
      </c>
      <c r="Q1689" s="1223">
        <v>1</v>
      </c>
    </row>
    <row r="1690" spans="1:17" s="4" customFormat="1" ht="15" customHeight="1" x14ac:dyDescent="0.25">
      <c r="A1690" s="2631"/>
      <c r="B1690" s="2638"/>
      <c r="C1690" s="1177" t="s">
        <v>1276</v>
      </c>
      <c r="D1690" s="1180">
        <v>60</v>
      </c>
      <c r="E1690" s="1190">
        <v>1500</v>
      </c>
      <c r="F1690" s="1190">
        <f>+E1690*D1690</f>
        <v>90000</v>
      </c>
      <c r="G1690" s="1180"/>
      <c r="H1690" s="1180"/>
      <c r="I1690" s="1180"/>
      <c r="J1690" s="1180"/>
      <c r="K1690" s="1180" t="s">
        <v>48</v>
      </c>
      <c r="L1690" s="1223">
        <v>13</v>
      </c>
      <c r="M1690" s="1223">
        <v>2</v>
      </c>
      <c r="N1690" s="1223">
        <v>2</v>
      </c>
      <c r="O1690" s="1223">
        <v>3</v>
      </c>
      <c r="P1690" s="1223">
        <v>1</v>
      </c>
      <c r="Q1690" s="1223">
        <v>1</v>
      </c>
    </row>
    <row r="1691" spans="1:17" s="4" customFormat="1" ht="20.25" customHeight="1" x14ac:dyDescent="0.25">
      <c r="A1691" s="2631"/>
      <c r="B1691" s="2638"/>
      <c r="C1691" s="1180"/>
      <c r="D1691" s="1180"/>
      <c r="E1691" s="1180"/>
      <c r="F1691" s="1190"/>
      <c r="G1691" s="1180"/>
      <c r="H1691" s="1180"/>
      <c r="I1691" s="1180"/>
      <c r="J1691" s="1180"/>
      <c r="K1691" s="1180" t="s">
        <v>48</v>
      </c>
      <c r="L1691" s="1223">
        <v>13</v>
      </c>
      <c r="M1691" s="1223">
        <v>2</v>
      </c>
      <c r="N1691" s="1223">
        <v>2</v>
      </c>
      <c r="O1691" s="1223">
        <v>3</v>
      </c>
      <c r="P1691" s="1223">
        <v>1</v>
      </c>
      <c r="Q1691" s="1223">
        <v>1</v>
      </c>
    </row>
    <row r="1692" spans="1:17" s="4" customFormat="1" ht="15.75" customHeight="1" x14ac:dyDescent="0.25">
      <c r="A1692" s="1212" t="s">
        <v>28</v>
      </c>
      <c r="B1692" s="1180"/>
      <c r="C1692" s="1180"/>
      <c r="D1692" s="1180"/>
      <c r="E1692" s="36"/>
      <c r="F1692" s="38"/>
      <c r="G1692" s="38"/>
      <c r="H1692" s="38"/>
      <c r="I1692" s="38"/>
      <c r="J1692" s="38"/>
      <c r="K1692" s="1230" t="s">
        <v>48</v>
      </c>
      <c r="L1692" s="47">
        <v>13</v>
      </c>
      <c r="M1692" s="47">
        <v>2</v>
      </c>
      <c r="N1692" s="47">
        <v>2</v>
      </c>
      <c r="O1692" s="47">
        <v>3</v>
      </c>
      <c r="P1692" s="47">
        <v>1</v>
      </c>
      <c r="Q1692" s="47">
        <v>1</v>
      </c>
    </row>
    <row r="1693" spans="1:17" s="4" customFormat="1" x14ac:dyDescent="0.25">
      <c r="A1693" s="1974" t="s">
        <v>29</v>
      </c>
      <c r="B1693" s="1976" t="s">
        <v>30</v>
      </c>
      <c r="C1693" s="2062" t="s">
        <v>31</v>
      </c>
      <c r="D1693" s="2063"/>
      <c r="E1693" s="2063"/>
      <c r="F1693" s="2063"/>
      <c r="G1693" s="2062" t="s">
        <v>32</v>
      </c>
      <c r="H1693" s="2062"/>
      <c r="I1693" s="2062"/>
      <c r="J1693" s="2062"/>
      <c r="K1693" s="2002" t="s">
        <v>33</v>
      </c>
      <c r="L1693" s="2064" t="s">
        <v>34</v>
      </c>
      <c r="M1693" s="2064"/>
      <c r="N1693" s="2064"/>
      <c r="O1693" s="2064"/>
      <c r="P1693" s="2065"/>
      <c r="Q1693" s="2065"/>
    </row>
    <row r="1694" spans="1:17" s="4" customFormat="1" ht="21" customHeight="1" x14ac:dyDescent="0.25">
      <c r="A1694" s="1975"/>
      <c r="B1694" s="1977"/>
      <c r="C1694" s="27" t="s">
        <v>35</v>
      </c>
      <c r="D1694" s="28" t="s">
        <v>36</v>
      </c>
      <c r="E1694" s="28" t="s">
        <v>37</v>
      </c>
      <c r="F1694" s="28" t="s">
        <v>38</v>
      </c>
      <c r="G1694" s="28" t="s">
        <v>19</v>
      </c>
      <c r="H1694" s="28" t="s">
        <v>20</v>
      </c>
      <c r="I1694" s="28" t="s">
        <v>39</v>
      </c>
      <c r="J1694" s="28" t="s">
        <v>22</v>
      </c>
      <c r="K1694" s="1977"/>
      <c r="L1694" s="1213" t="s">
        <v>40</v>
      </c>
      <c r="M1694" s="1213" t="s">
        <v>41</v>
      </c>
      <c r="N1694" s="1213" t="s">
        <v>42</v>
      </c>
      <c r="O1694" s="1213" t="s">
        <v>43</v>
      </c>
      <c r="P1694" s="1213" t="s">
        <v>44</v>
      </c>
      <c r="Q1694" s="1213" t="s">
        <v>45</v>
      </c>
    </row>
    <row r="1695" spans="1:17" s="4" customFormat="1" ht="84.75" customHeight="1" x14ac:dyDescent="0.25">
      <c r="A1695" s="2632" t="s">
        <v>1277</v>
      </c>
      <c r="B1695" s="2642">
        <f>SUM(F1695:F1697)</f>
        <v>356000</v>
      </c>
      <c r="C1695" s="1177" t="s">
        <v>490</v>
      </c>
      <c r="D1695" s="1180">
        <v>800</v>
      </c>
      <c r="E1695" s="1190">
        <v>250</v>
      </c>
      <c r="F1695" s="1190">
        <f>+E1695*D1695</f>
        <v>200000</v>
      </c>
      <c r="G1695" s="1180">
        <v>7</v>
      </c>
      <c r="H1695" s="1180">
        <v>15</v>
      </c>
      <c r="I1695" s="1180">
        <v>15</v>
      </c>
      <c r="J1695" s="1180">
        <v>15</v>
      </c>
      <c r="K1695" s="1180" t="s">
        <v>48</v>
      </c>
      <c r="L1695" s="1223">
        <v>13</v>
      </c>
      <c r="M1695" s="1223">
        <v>2</v>
      </c>
      <c r="N1695" s="1223">
        <v>3</v>
      </c>
      <c r="O1695" s="1223">
        <v>7</v>
      </c>
      <c r="P1695" s="1223">
        <v>1</v>
      </c>
      <c r="Q1695" s="1223">
        <v>2</v>
      </c>
    </row>
    <row r="1696" spans="1:17" s="4" customFormat="1" ht="24" customHeight="1" x14ac:dyDescent="0.25">
      <c r="A1696" s="2633"/>
      <c r="B1696" s="2643"/>
      <c r="C1696" s="1177" t="s">
        <v>1187</v>
      </c>
      <c r="D1696" s="1180">
        <v>52</v>
      </c>
      <c r="E1696" s="1190">
        <v>1800</v>
      </c>
      <c r="F1696" s="1190">
        <f>+E1696*D1696</f>
        <v>93600</v>
      </c>
      <c r="G1696" s="1180"/>
      <c r="H1696" s="1180"/>
      <c r="I1696" s="1180"/>
      <c r="J1696" s="1180"/>
      <c r="K1696" s="1180" t="s">
        <v>48</v>
      </c>
      <c r="L1696" s="1223">
        <v>13</v>
      </c>
      <c r="M1696" s="1223">
        <v>2</v>
      </c>
      <c r="N1696" s="1223">
        <v>2</v>
      </c>
      <c r="O1696" s="1223">
        <v>3</v>
      </c>
      <c r="P1696" s="1223">
        <v>1</v>
      </c>
      <c r="Q1696" s="1223">
        <v>1</v>
      </c>
    </row>
    <row r="1697" spans="1:17" s="4" customFormat="1" ht="20.25" customHeight="1" x14ac:dyDescent="0.25">
      <c r="A1697" s="2633"/>
      <c r="B1697" s="2643"/>
      <c r="C1697" s="1177" t="s">
        <v>1177</v>
      </c>
      <c r="D1697" s="1180">
        <v>52</v>
      </c>
      <c r="E1697" s="1190">
        <v>1200</v>
      </c>
      <c r="F1697" s="1190">
        <f>+E1697*D1697</f>
        <v>62400</v>
      </c>
      <c r="G1697" s="1180"/>
      <c r="H1697" s="1180"/>
      <c r="I1697" s="1180"/>
      <c r="J1697" s="1180"/>
      <c r="K1697" s="1180" t="s">
        <v>48</v>
      </c>
      <c r="L1697" s="1223">
        <v>13</v>
      </c>
      <c r="M1697" s="1223">
        <v>2</v>
      </c>
      <c r="N1697" s="1223">
        <v>2</v>
      </c>
      <c r="O1697" s="1223">
        <v>3</v>
      </c>
      <c r="P1697" s="1223">
        <v>1</v>
      </c>
      <c r="Q1697" s="1223">
        <v>1</v>
      </c>
    </row>
    <row r="1698" spans="1:17" s="4" customFormat="1" ht="15" customHeight="1" x14ac:dyDescent="0.25">
      <c r="A1698" s="1224" t="s">
        <v>28</v>
      </c>
      <c r="B1698" s="2644"/>
      <c r="C1698" s="1180"/>
      <c r="D1698" s="1180"/>
      <c r="E1698" s="36"/>
      <c r="F1698" s="38"/>
      <c r="G1698" s="38"/>
      <c r="H1698" s="38"/>
      <c r="I1698" s="38"/>
      <c r="J1698" s="38"/>
      <c r="K1698" s="38" t="s">
        <v>48</v>
      </c>
      <c r="L1698" s="39"/>
      <c r="M1698" s="47" t="s">
        <v>68</v>
      </c>
      <c r="N1698" s="39"/>
      <c r="O1698" s="39"/>
      <c r="P1698" s="39"/>
      <c r="Q1698" s="39"/>
    </row>
    <row r="1699" spans="1:17" s="4" customFormat="1" x14ac:dyDescent="0.25">
      <c r="A1699" s="1974" t="s">
        <v>29</v>
      </c>
      <c r="B1699" s="1976" t="s">
        <v>30</v>
      </c>
      <c r="C1699" s="2560" t="s">
        <v>31</v>
      </c>
      <c r="D1699" s="2561"/>
      <c r="E1699" s="2561"/>
      <c r="F1699" s="2561"/>
      <c r="G1699" s="2062" t="s">
        <v>32</v>
      </c>
      <c r="H1699" s="2062"/>
      <c r="I1699" s="2062"/>
      <c r="J1699" s="2062"/>
      <c r="K1699" s="2002" t="s">
        <v>33</v>
      </c>
      <c r="L1699" s="2064" t="s">
        <v>34</v>
      </c>
      <c r="M1699" s="2064"/>
      <c r="N1699" s="2064"/>
      <c r="O1699" s="2064"/>
      <c r="P1699" s="2065"/>
      <c r="Q1699" s="2065"/>
    </row>
    <row r="1700" spans="1:17" s="4" customFormat="1" ht="22.5" customHeight="1" x14ac:dyDescent="0.25">
      <c r="A1700" s="1975"/>
      <c r="B1700" s="1977"/>
      <c r="C1700" s="27" t="s">
        <v>35</v>
      </c>
      <c r="D1700" s="28" t="s">
        <v>36</v>
      </c>
      <c r="E1700" s="28" t="s">
        <v>37</v>
      </c>
      <c r="F1700" s="28" t="s">
        <v>38</v>
      </c>
      <c r="G1700" s="28" t="s">
        <v>19</v>
      </c>
      <c r="H1700" s="28" t="s">
        <v>20</v>
      </c>
      <c r="I1700" s="28" t="s">
        <v>39</v>
      </c>
      <c r="J1700" s="28" t="s">
        <v>22</v>
      </c>
      <c r="K1700" s="1977"/>
      <c r="L1700" s="1213" t="s">
        <v>40</v>
      </c>
      <c r="M1700" s="1213" t="s">
        <v>41</v>
      </c>
      <c r="N1700" s="1213" t="s">
        <v>42</v>
      </c>
      <c r="O1700" s="1213" t="s">
        <v>43</v>
      </c>
      <c r="P1700" s="1213" t="s">
        <v>44</v>
      </c>
      <c r="Q1700" s="1213" t="s">
        <v>45</v>
      </c>
    </row>
    <row r="1701" spans="1:17" s="4" customFormat="1" ht="62.25" customHeight="1" x14ac:dyDescent="0.25">
      <c r="A1701" s="2632" t="s">
        <v>1278</v>
      </c>
      <c r="B1701" s="2645">
        <f>SUM(F1701:F1703)</f>
        <v>216000</v>
      </c>
      <c r="C1701" s="1177" t="s">
        <v>1279</v>
      </c>
      <c r="D1701" s="1180">
        <v>60</v>
      </c>
      <c r="E1701" s="1190">
        <v>2400</v>
      </c>
      <c r="F1701" s="1190">
        <f>+E1701*D1701</f>
        <v>144000</v>
      </c>
      <c r="G1701" s="1180"/>
      <c r="H1701" s="1180" t="s">
        <v>68</v>
      </c>
      <c r="I1701" s="1180">
        <v>2</v>
      </c>
      <c r="J1701" s="1180">
        <v>1</v>
      </c>
      <c r="K1701" s="15" t="s">
        <v>48</v>
      </c>
      <c r="L1701" s="1223">
        <v>13</v>
      </c>
      <c r="M1701" s="1223">
        <v>2</v>
      </c>
      <c r="N1701" s="1223">
        <v>2</v>
      </c>
      <c r="O1701" s="1223">
        <v>3</v>
      </c>
      <c r="P1701" s="1223">
        <v>1</v>
      </c>
      <c r="Q1701" s="1223">
        <v>1</v>
      </c>
    </row>
    <row r="1702" spans="1:17" s="4" customFormat="1" ht="17.25" customHeight="1" x14ac:dyDescent="0.25">
      <c r="A1702" s="2633"/>
      <c r="B1702" s="2646"/>
      <c r="C1702" s="1179" t="s">
        <v>568</v>
      </c>
      <c r="D1702" s="1180">
        <v>60</v>
      </c>
      <c r="E1702" s="1190">
        <f>450+750</f>
        <v>1200</v>
      </c>
      <c r="F1702" s="1190">
        <f>+E1702*D1702</f>
        <v>72000</v>
      </c>
      <c r="G1702" s="1180"/>
      <c r="H1702" s="1180"/>
      <c r="I1702" s="1180"/>
      <c r="J1702" s="1180"/>
      <c r="K1702" s="15" t="s">
        <v>48</v>
      </c>
      <c r="L1702" s="1223">
        <v>13</v>
      </c>
      <c r="M1702" s="1223">
        <v>2</v>
      </c>
      <c r="N1702" s="1223">
        <v>3</v>
      </c>
      <c r="O1702" s="1223">
        <v>1</v>
      </c>
      <c r="P1702" s="1223">
        <v>1</v>
      </c>
      <c r="Q1702" s="1223">
        <v>1</v>
      </c>
    </row>
    <row r="1703" spans="1:17" s="4" customFormat="1" ht="24.75" customHeight="1" x14ac:dyDescent="0.25">
      <c r="A1703" s="2633"/>
      <c r="B1703" s="2646"/>
      <c r="C1703" s="1180"/>
      <c r="D1703" s="1180"/>
      <c r="E1703" s="1190"/>
      <c r="F1703" s="1190"/>
      <c r="G1703" s="1180"/>
      <c r="H1703" s="1180"/>
      <c r="I1703" s="1180"/>
      <c r="J1703" s="1180"/>
      <c r="K1703" s="15" t="s">
        <v>48</v>
      </c>
      <c r="L1703" s="1231"/>
      <c r="M1703" s="1231"/>
      <c r="N1703" s="1231"/>
      <c r="O1703" s="1231"/>
      <c r="P1703" s="1231"/>
      <c r="Q1703" s="1231"/>
    </row>
    <row r="1704" spans="1:17" s="4" customFormat="1" ht="12.75" customHeight="1" x14ac:dyDescent="0.25">
      <c r="A1704" s="1224" t="s">
        <v>28</v>
      </c>
      <c r="B1704" s="2647"/>
      <c r="C1704" s="1180"/>
      <c r="D1704" s="1180"/>
      <c r="E1704" s="36"/>
      <c r="F1704" s="38"/>
      <c r="G1704" s="38"/>
      <c r="H1704" s="38"/>
      <c r="I1704" s="38"/>
      <c r="J1704" s="38"/>
      <c r="K1704" s="38" t="s">
        <v>48</v>
      </c>
      <c r="L1704" s="35"/>
      <c r="M1704" s="47" t="s">
        <v>68</v>
      </c>
      <c r="N1704" s="35"/>
      <c r="O1704" s="35"/>
      <c r="P1704" s="35"/>
      <c r="Q1704" s="35"/>
    </row>
    <row r="1705" spans="1:17" s="4" customFormat="1" x14ac:dyDescent="0.25">
      <c r="A1705" s="1974" t="s">
        <v>29</v>
      </c>
      <c r="B1705" s="1976" t="s">
        <v>30</v>
      </c>
      <c r="C1705" s="2062" t="s">
        <v>31</v>
      </c>
      <c r="D1705" s="2063"/>
      <c r="E1705" s="2063"/>
      <c r="F1705" s="2063"/>
      <c r="G1705" s="2062" t="s">
        <v>32</v>
      </c>
      <c r="H1705" s="2062"/>
      <c r="I1705" s="2062"/>
      <c r="J1705" s="2062"/>
      <c r="K1705" s="2002" t="s">
        <v>33</v>
      </c>
      <c r="L1705" s="2064" t="s">
        <v>34</v>
      </c>
      <c r="M1705" s="2064"/>
      <c r="N1705" s="2064"/>
      <c r="O1705" s="2064"/>
      <c r="P1705" s="2065"/>
      <c r="Q1705" s="2065"/>
    </row>
    <row r="1706" spans="1:17" s="4" customFormat="1" ht="25.5" customHeight="1" x14ac:dyDescent="0.25">
      <c r="A1706" s="1975"/>
      <c r="B1706" s="1977"/>
      <c r="C1706" s="27" t="s">
        <v>35</v>
      </c>
      <c r="D1706" s="28" t="s">
        <v>36</v>
      </c>
      <c r="E1706" s="28" t="s">
        <v>37</v>
      </c>
      <c r="F1706" s="28" t="s">
        <v>38</v>
      </c>
      <c r="G1706" s="28" t="s">
        <v>19</v>
      </c>
      <c r="H1706" s="28" t="s">
        <v>20</v>
      </c>
      <c r="I1706" s="28" t="s">
        <v>39</v>
      </c>
      <c r="J1706" s="28" t="s">
        <v>22</v>
      </c>
      <c r="K1706" s="1977"/>
      <c r="L1706" s="1213" t="s">
        <v>40</v>
      </c>
      <c r="M1706" s="1213" t="s">
        <v>41</v>
      </c>
      <c r="N1706" s="1213" t="s">
        <v>42</v>
      </c>
      <c r="O1706" s="1213" t="s">
        <v>43</v>
      </c>
      <c r="P1706" s="1213" t="s">
        <v>44</v>
      </c>
      <c r="Q1706" s="1213" t="s">
        <v>45</v>
      </c>
    </row>
    <row r="1707" spans="1:17" s="4" customFormat="1" ht="72.75" customHeight="1" x14ac:dyDescent="0.25">
      <c r="A1707" s="2639" t="s">
        <v>1280</v>
      </c>
      <c r="B1707" s="2639">
        <f>SUM(F1707:F1712)</f>
        <v>690200</v>
      </c>
      <c r="C1707" s="1232" t="s">
        <v>568</v>
      </c>
      <c r="D1707" s="1180">
        <v>200</v>
      </c>
      <c r="E1707" s="1190">
        <f>450+750</f>
        <v>1200</v>
      </c>
      <c r="F1707" s="1190">
        <f t="shared" ref="F1707:F1712" si="67">+E1707*D1707</f>
        <v>240000</v>
      </c>
      <c r="G1707" s="1180">
        <v>1</v>
      </c>
      <c r="H1707" s="1180">
        <v>1</v>
      </c>
      <c r="I1707" s="1180">
        <v>1</v>
      </c>
      <c r="J1707" s="1180">
        <v>1</v>
      </c>
      <c r="K1707" s="1018" t="s">
        <v>48</v>
      </c>
      <c r="L1707" s="1223">
        <v>13</v>
      </c>
      <c r="M1707" s="1223">
        <v>2</v>
      </c>
      <c r="N1707" s="1223">
        <v>3</v>
      </c>
      <c r="O1707" s="1223">
        <v>1</v>
      </c>
      <c r="P1707" s="1223">
        <v>1</v>
      </c>
      <c r="Q1707" s="1223">
        <v>1</v>
      </c>
    </row>
    <row r="1708" spans="1:17" s="4" customFormat="1" ht="78.75" customHeight="1" x14ac:dyDescent="0.25">
      <c r="A1708" s="2640"/>
      <c r="B1708" s="2640"/>
      <c r="C1708" s="1232" t="s">
        <v>1095</v>
      </c>
      <c r="D1708" s="1180">
        <v>200</v>
      </c>
      <c r="E1708" s="1190">
        <v>1000</v>
      </c>
      <c r="F1708" s="1190">
        <f t="shared" si="67"/>
        <v>200000</v>
      </c>
      <c r="G1708" s="1180"/>
      <c r="H1708" s="1180"/>
      <c r="I1708" s="1180"/>
      <c r="J1708" s="1180"/>
      <c r="K1708" s="1018"/>
      <c r="L1708" s="1223"/>
      <c r="M1708" s="1223"/>
      <c r="N1708" s="1223"/>
      <c r="O1708" s="1223"/>
      <c r="P1708" s="1223"/>
      <c r="Q1708" s="1223"/>
    </row>
    <row r="1709" spans="1:17" s="4" customFormat="1" ht="19.5" customHeight="1" x14ac:dyDescent="0.25">
      <c r="A1709" s="2640"/>
      <c r="B1709" s="2640"/>
      <c r="C1709" s="1233" t="s">
        <v>1281</v>
      </c>
      <c r="D1709" s="1180">
        <v>4</v>
      </c>
      <c r="E1709" s="1190">
        <v>1800</v>
      </c>
      <c r="F1709" s="1190">
        <f t="shared" si="67"/>
        <v>7200</v>
      </c>
      <c r="G1709" s="1180"/>
      <c r="H1709" s="1180"/>
      <c r="I1709" s="1180"/>
      <c r="J1709" s="1180"/>
      <c r="K1709" s="1018" t="s">
        <v>48</v>
      </c>
      <c r="L1709" s="1223">
        <v>13</v>
      </c>
      <c r="M1709" s="1223">
        <v>2</v>
      </c>
      <c r="N1709" s="1223">
        <v>2</v>
      </c>
      <c r="O1709" s="1223">
        <v>3</v>
      </c>
      <c r="P1709" s="1223">
        <v>1</v>
      </c>
      <c r="Q1709" s="1223">
        <v>1</v>
      </c>
    </row>
    <row r="1710" spans="1:17" s="4" customFormat="1" ht="15.75" customHeight="1" x14ac:dyDescent="0.25">
      <c r="A1710" s="2640"/>
      <c r="B1710" s="2640"/>
      <c r="C1710" s="1234" t="s">
        <v>1282</v>
      </c>
      <c r="D1710" s="1180">
        <v>4</v>
      </c>
      <c r="E1710" s="1190">
        <v>48000</v>
      </c>
      <c r="F1710" s="1190">
        <f t="shared" si="67"/>
        <v>192000</v>
      </c>
      <c r="G1710" s="1180"/>
      <c r="H1710" s="1180"/>
      <c r="I1710" s="1180"/>
      <c r="J1710" s="1180"/>
      <c r="K1710" s="1018" t="s">
        <v>48</v>
      </c>
      <c r="L1710" s="1223">
        <v>13</v>
      </c>
      <c r="M1710" s="1223">
        <v>2</v>
      </c>
      <c r="N1710" s="1223">
        <v>2</v>
      </c>
      <c r="O1710" s="1223">
        <v>8</v>
      </c>
      <c r="P1710" s="1223">
        <v>7</v>
      </c>
      <c r="Q1710" s="1223">
        <v>4</v>
      </c>
    </row>
    <row r="1711" spans="1:17" s="4" customFormat="1" ht="24.75" customHeight="1" x14ac:dyDescent="0.25">
      <c r="A1711" s="2640"/>
      <c r="B1711" s="2640"/>
      <c r="C1711" s="1234" t="s">
        <v>1283</v>
      </c>
      <c r="D1711" s="1180">
        <v>4</v>
      </c>
      <c r="E1711" s="1190">
        <v>1500</v>
      </c>
      <c r="F1711" s="1190">
        <f t="shared" si="67"/>
        <v>6000</v>
      </c>
      <c r="G1711" s="1180"/>
      <c r="H1711" s="1180"/>
      <c r="I1711" s="1180"/>
      <c r="J1711" s="1180"/>
      <c r="K1711" s="1180" t="s">
        <v>48</v>
      </c>
      <c r="L1711" s="1223">
        <v>13</v>
      </c>
      <c r="M1711" s="1223">
        <v>2</v>
      </c>
      <c r="N1711" s="1223">
        <v>2</v>
      </c>
      <c r="O1711" s="1223">
        <v>3</v>
      </c>
      <c r="P1711" s="1223">
        <v>1</v>
      </c>
      <c r="Q1711" s="1223">
        <v>1</v>
      </c>
    </row>
    <row r="1712" spans="1:17" s="4" customFormat="1" ht="18.75" customHeight="1" x14ac:dyDescent="0.25">
      <c r="A1712" s="2640"/>
      <c r="B1712" s="2640"/>
      <c r="C1712" s="1233" t="s">
        <v>1284</v>
      </c>
      <c r="D1712" s="1180">
        <v>200</v>
      </c>
      <c r="E1712" s="1190">
        <v>225</v>
      </c>
      <c r="F1712" s="1190">
        <f t="shared" si="67"/>
        <v>45000</v>
      </c>
      <c r="G1712" s="1180"/>
      <c r="H1712" s="1180"/>
      <c r="I1712" s="1180"/>
      <c r="J1712" s="1180"/>
      <c r="K1712" s="1180" t="s">
        <v>48</v>
      </c>
      <c r="L1712" s="1223">
        <v>13</v>
      </c>
      <c r="M1712" s="1223">
        <v>2</v>
      </c>
      <c r="N1712" s="1223">
        <v>2</v>
      </c>
      <c r="O1712" s="1223">
        <v>3</v>
      </c>
      <c r="P1712" s="1223">
        <v>1</v>
      </c>
      <c r="Q1712" s="1223">
        <v>1</v>
      </c>
    </row>
    <row r="1713" spans="1:17" s="4" customFormat="1" ht="18.75" customHeight="1" x14ac:dyDescent="0.25">
      <c r="A1713" s="1235" t="s">
        <v>28</v>
      </c>
      <c r="B1713" s="2641"/>
      <c r="C1713" s="1236" t="s">
        <v>490</v>
      </c>
      <c r="D1713" s="1237">
        <v>10</v>
      </c>
      <c r="E1713" s="1190">
        <v>225</v>
      </c>
      <c r="F1713" s="1238" t="s">
        <v>1285</v>
      </c>
      <c r="G1713" s="1226"/>
      <c r="H1713" s="1226"/>
      <c r="I1713" s="1226"/>
      <c r="J1713" s="1226"/>
      <c r="K1713" s="1239"/>
      <c r="L1713" s="39"/>
      <c r="M1713" s="47" t="s">
        <v>68</v>
      </c>
      <c r="N1713" s="39"/>
      <c r="O1713" s="39"/>
      <c r="P1713" s="39"/>
      <c r="Q1713" s="39"/>
    </row>
    <row r="1714" spans="1:17" s="4" customFormat="1" x14ac:dyDescent="0.25">
      <c r="A1714" s="1974" t="s">
        <v>29</v>
      </c>
      <c r="B1714" s="1976" t="s">
        <v>30</v>
      </c>
      <c r="C1714" s="2062" t="s">
        <v>31</v>
      </c>
      <c r="D1714" s="2063"/>
      <c r="E1714" s="2063"/>
      <c r="F1714" s="2063"/>
      <c r="G1714" s="2062" t="s">
        <v>32</v>
      </c>
      <c r="H1714" s="2062"/>
      <c r="I1714" s="2062"/>
      <c r="J1714" s="2062"/>
      <c r="K1714" s="2002" t="s">
        <v>33</v>
      </c>
      <c r="L1714" s="2064" t="s">
        <v>34</v>
      </c>
      <c r="M1714" s="2064"/>
      <c r="N1714" s="2064"/>
      <c r="O1714" s="2064"/>
      <c r="P1714" s="2065"/>
      <c r="Q1714" s="2065"/>
    </row>
    <row r="1715" spans="1:17" s="4" customFormat="1" ht="26.25" customHeight="1" x14ac:dyDescent="0.25">
      <c r="A1715" s="1975"/>
      <c r="B1715" s="1977"/>
      <c r="C1715" s="27" t="s">
        <v>35</v>
      </c>
      <c r="D1715" s="28" t="s">
        <v>36</v>
      </c>
      <c r="E1715" s="28" t="s">
        <v>37</v>
      </c>
      <c r="F1715" s="28" t="s">
        <v>38</v>
      </c>
      <c r="G1715" s="28" t="s">
        <v>19</v>
      </c>
      <c r="H1715" s="28" t="s">
        <v>20</v>
      </c>
      <c r="I1715" s="28" t="s">
        <v>39</v>
      </c>
      <c r="J1715" s="28" t="s">
        <v>22</v>
      </c>
      <c r="K1715" s="1977"/>
      <c r="L1715" s="1213" t="s">
        <v>40</v>
      </c>
      <c r="M1715" s="1213" t="s">
        <v>41</v>
      </c>
      <c r="N1715" s="1213" t="s">
        <v>42</v>
      </c>
      <c r="O1715" s="1213" t="s">
        <v>43</v>
      </c>
      <c r="P1715" s="1213" t="s">
        <v>44</v>
      </c>
      <c r="Q1715" s="1213" t="s">
        <v>45</v>
      </c>
    </row>
    <row r="1716" spans="1:17" s="4" customFormat="1" ht="48" customHeight="1" x14ac:dyDescent="0.25">
      <c r="A1716" s="2639" t="s">
        <v>1286</v>
      </c>
      <c r="B1716" s="2639"/>
      <c r="C1716" s="970" t="s">
        <v>1287</v>
      </c>
      <c r="D1716" s="1218">
        <v>3</v>
      </c>
      <c r="E1716" s="1180"/>
      <c r="F1716" s="1180"/>
      <c r="G1716" s="1240">
        <v>3</v>
      </c>
      <c r="H1716" s="1180"/>
      <c r="I1716" s="1180"/>
      <c r="J1716" s="1180"/>
      <c r="K1716" s="1241" t="s">
        <v>48</v>
      </c>
      <c r="L1716" s="1223">
        <v>13</v>
      </c>
      <c r="M1716" s="1223">
        <v>2</v>
      </c>
      <c r="N1716" s="1223">
        <v>1</v>
      </c>
      <c r="O1716" s="1223">
        <v>1</v>
      </c>
      <c r="P1716" s="1223">
        <v>2</v>
      </c>
      <c r="Q1716" s="1223">
        <v>1</v>
      </c>
    </row>
    <row r="1717" spans="1:17" s="4" customFormat="1" ht="18.75" customHeight="1" x14ac:dyDescent="0.25">
      <c r="A1717" s="2640"/>
      <c r="B1717" s="2640"/>
      <c r="C1717" s="1242" t="s">
        <v>1288</v>
      </c>
      <c r="D1717" s="1218">
        <v>3</v>
      </c>
      <c r="E1717" s="1180"/>
      <c r="F1717" s="1180"/>
      <c r="G1717" s="1240">
        <v>3</v>
      </c>
      <c r="H1717" s="1180"/>
      <c r="I1717" s="1180"/>
      <c r="J1717" s="1180"/>
      <c r="K1717" s="1243" t="s">
        <v>48</v>
      </c>
      <c r="L1717" s="1223">
        <v>13</v>
      </c>
      <c r="M1717" s="1223">
        <v>2</v>
      </c>
      <c r="N1717" s="1223">
        <v>1</v>
      </c>
      <c r="O1717" s="1223">
        <v>1</v>
      </c>
      <c r="P1717" s="1223">
        <v>2</v>
      </c>
      <c r="Q1717" s="1223">
        <v>1</v>
      </c>
    </row>
    <row r="1718" spans="1:17" s="4" customFormat="1" ht="18.75" customHeight="1" x14ac:dyDescent="0.25">
      <c r="A1718" s="2640"/>
      <c r="B1718" s="2640"/>
      <c r="C1718" s="1242" t="s">
        <v>1289</v>
      </c>
      <c r="D1718" s="1218">
        <v>2</v>
      </c>
      <c r="E1718" s="1180"/>
      <c r="F1718" s="1180"/>
      <c r="G1718" s="1240">
        <v>2</v>
      </c>
      <c r="H1718" s="1180"/>
      <c r="I1718" s="1180"/>
      <c r="J1718" s="1180"/>
      <c r="K1718" s="1243" t="s">
        <v>48</v>
      </c>
      <c r="L1718" s="1223">
        <v>13</v>
      </c>
      <c r="M1718" s="1223">
        <v>2</v>
      </c>
      <c r="N1718" s="1223">
        <v>1</v>
      </c>
      <c r="O1718" s="1223">
        <v>1</v>
      </c>
      <c r="P1718" s="1223">
        <v>2</v>
      </c>
      <c r="Q1718" s="1223">
        <v>1</v>
      </c>
    </row>
    <row r="1719" spans="1:17" s="4" customFormat="1" ht="18.75" customHeight="1" x14ac:dyDescent="0.25">
      <c r="A1719" s="2640"/>
      <c r="B1719" s="2640"/>
      <c r="C1719" s="1242" t="s">
        <v>1290</v>
      </c>
      <c r="D1719" s="1218">
        <v>1</v>
      </c>
      <c r="E1719" s="1180"/>
      <c r="F1719" s="1180"/>
      <c r="G1719" s="1240">
        <v>1</v>
      </c>
      <c r="H1719" s="1180"/>
      <c r="I1719" s="1180"/>
      <c r="J1719" s="1180"/>
      <c r="K1719" s="1243" t="s">
        <v>48</v>
      </c>
      <c r="L1719" s="1223">
        <v>13</v>
      </c>
      <c r="M1719" s="1223">
        <v>2</v>
      </c>
      <c r="N1719" s="1223">
        <v>1</v>
      </c>
      <c r="O1719" s="1223">
        <v>1</v>
      </c>
      <c r="P1719" s="1223">
        <v>2</v>
      </c>
      <c r="Q1719" s="1223">
        <v>1</v>
      </c>
    </row>
    <row r="1720" spans="1:17" s="1248" customFormat="1" ht="30" customHeight="1" x14ac:dyDescent="0.25">
      <c r="A1720" s="2641"/>
      <c r="B1720" s="2641"/>
      <c r="C1720" s="1244" t="s">
        <v>1291</v>
      </c>
      <c r="D1720" s="1245">
        <v>1</v>
      </c>
      <c r="E1720" s="1240"/>
      <c r="F1720" s="1240"/>
      <c r="G1720" s="1240">
        <v>1</v>
      </c>
      <c r="H1720" s="1240"/>
      <c r="I1720" s="1240"/>
      <c r="J1720" s="1240"/>
      <c r="K1720" s="1246" t="s">
        <v>68</v>
      </c>
      <c r="L1720" s="1247">
        <v>13</v>
      </c>
      <c r="M1720" s="1247" t="s">
        <v>68</v>
      </c>
      <c r="N1720" s="1247" t="s">
        <v>68</v>
      </c>
      <c r="O1720" s="1247" t="s">
        <v>68</v>
      </c>
      <c r="P1720" s="1247" t="s">
        <v>68</v>
      </c>
      <c r="Q1720" s="1247" t="s">
        <v>68</v>
      </c>
    </row>
    <row r="1721" spans="1:17" s="4" customFormat="1" ht="18.75" customHeight="1" x14ac:dyDescent="0.25">
      <c r="A1721" s="1249" t="s">
        <v>28</v>
      </c>
      <c r="B1721" s="1250"/>
      <c r="C1721" s="1218"/>
      <c r="D1721" s="1218"/>
      <c r="E1721" s="36"/>
      <c r="F1721" s="38"/>
      <c r="G1721" s="38"/>
      <c r="H1721" s="38"/>
      <c r="I1721" s="38"/>
      <c r="J1721" s="38"/>
      <c r="K1721" s="1251"/>
      <c r="L1721" s="47"/>
      <c r="M1721" s="47"/>
      <c r="N1721" s="47"/>
      <c r="O1721" s="47"/>
      <c r="P1721" s="47"/>
      <c r="Q1721" s="47" t="s">
        <v>68</v>
      </c>
    </row>
    <row r="1722" spans="1:17" s="4" customFormat="1" x14ac:dyDescent="0.25">
      <c r="A1722" s="1974" t="s">
        <v>29</v>
      </c>
      <c r="B1722" s="1976" t="s">
        <v>30</v>
      </c>
      <c r="C1722" s="2062" t="s">
        <v>31</v>
      </c>
      <c r="D1722" s="2063"/>
      <c r="E1722" s="2063"/>
      <c r="F1722" s="2063"/>
      <c r="G1722" s="2560" t="s">
        <v>32</v>
      </c>
      <c r="H1722" s="2560"/>
      <c r="I1722" s="2560"/>
      <c r="J1722" s="2560"/>
      <c r="K1722" s="2002" t="s">
        <v>33</v>
      </c>
      <c r="L1722" s="2649" t="s">
        <v>34</v>
      </c>
      <c r="M1722" s="2649"/>
      <c r="N1722" s="2649"/>
      <c r="O1722" s="2649"/>
      <c r="P1722" s="2650"/>
      <c r="Q1722" s="2650"/>
    </row>
    <row r="1723" spans="1:17" s="4" customFormat="1" ht="13.5" customHeight="1" x14ac:dyDescent="0.25">
      <c r="A1723" s="1975"/>
      <c r="B1723" s="1977"/>
      <c r="C1723" s="27" t="s">
        <v>35</v>
      </c>
      <c r="D1723" s="28" t="s">
        <v>36</v>
      </c>
      <c r="E1723" s="28" t="s">
        <v>37</v>
      </c>
      <c r="F1723" s="28" t="s">
        <v>38</v>
      </c>
      <c r="G1723" s="28" t="s">
        <v>19</v>
      </c>
      <c r="H1723" s="28" t="s">
        <v>20</v>
      </c>
      <c r="I1723" s="28" t="s">
        <v>39</v>
      </c>
      <c r="J1723" s="28" t="s">
        <v>22</v>
      </c>
      <c r="K1723" s="1977"/>
      <c r="L1723" s="1213" t="s">
        <v>40</v>
      </c>
      <c r="M1723" s="1213" t="s">
        <v>41</v>
      </c>
      <c r="N1723" s="1213" t="s">
        <v>42</v>
      </c>
      <c r="O1723" s="1213" t="s">
        <v>43</v>
      </c>
      <c r="P1723" s="1213" t="s">
        <v>44</v>
      </c>
      <c r="Q1723" s="1213" t="s">
        <v>45</v>
      </c>
    </row>
    <row r="1724" spans="1:17" s="4" customFormat="1" ht="13.5" customHeight="1" x14ac:dyDescent="0.25">
      <c r="A1724" s="1252"/>
      <c r="B1724" s="1253"/>
      <c r="C1724" s="27"/>
      <c r="D1724" s="28"/>
      <c r="E1724" s="28"/>
      <c r="F1724" s="28"/>
      <c r="G1724" s="28"/>
      <c r="H1724" s="28"/>
      <c r="I1724" s="28"/>
      <c r="J1724" s="28"/>
      <c r="K1724" s="1254"/>
      <c r="L1724" s="1213"/>
      <c r="M1724" s="1213"/>
      <c r="N1724" s="1213"/>
      <c r="O1724" s="1213"/>
      <c r="P1724" s="1213"/>
      <c r="Q1724" s="1213"/>
    </row>
    <row r="1725" spans="1:17" s="4" customFormat="1" ht="13.5" customHeight="1" x14ac:dyDescent="0.25">
      <c r="A1725" s="1252"/>
      <c r="B1725" s="1253"/>
      <c r="C1725" s="27"/>
      <c r="D1725" s="28"/>
      <c r="E1725" s="28"/>
      <c r="F1725" s="28"/>
      <c r="G1725" s="28"/>
      <c r="H1725" s="28"/>
      <c r="I1725" s="28"/>
      <c r="J1725" s="28"/>
      <c r="K1725" s="1254"/>
      <c r="L1725" s="1213"/>
      <c r="M1725" s="1213"/>
      <c r="N1725" s="1213"/>
      <c r="O1725" s="1213"/>
      <c r="P1725" s="1213"/>
      <c r="Q1725" s="1213"/>
    </row>
    <row r="1726" spans="1:17" s="1248" customFormat="1" ht="21.75" customHeight="1" x14ac:dyDescent="0.25">
      <c r="A1726" s="2648" t="s">
        <v>1292</v>
      </c>
      <c r="B1726" s="2648" t="s">
        <v>68</v>
      </c>
      <c r="C1726" s="1240" t="s">
        <v>1293</v>
      </c>
      <c r="D1726" s="1240">
        <v>3</v>
      </c>
      <c r="E1726" s="1240" t="s">
        <v>68</v>
      </c>
      <c r="F1726" s="1240" t="s">
        <v>68</v>
      </c>
      <c r="G1726" s="1240" t="s">
        <v>68</v>
      </c>
      <c r="H1726" s="1240" t="s">
        <v>68</v>
      </c>
      <c r="I1726" s="1240">
        <v>3</v>
      </c>
      <c r="J1726" s="1240"/>
      <c r="K1726" s="1246" t="s">
        <v>48</v>
      </c>
      <c r="L1726" s="1247">
        <v>13</v>
      </c>
      <c r="M1726" s="1247">
        <v>2</v>
      </c>
      <c r="N1726" s="1247">
        <v>6</v>
      </c>
      <c r="O1726" s="1247">
        <v>4</v>
      </c>
      <c r="P1726" s="1247">
        <v>1</v>
      </c>
      <c r="Q1726" s="1247">
        <v>2</v>
      </c>
    </row>
    <row r="1727" spans="1:17" s="1248" customFormat="1" ht="22.5" customHeight="1" x14ac:dyDescent="0.25">
      <c r="A1727" s="2651"/>
      <c r="B1727" s="2651"/>
      <c r="C1727" s="1240" t="s">
        <v>1294</v>
      </c>
      <c r="D1727" s="1240">
        <v>3</v>
      </c>
      <c r="E1727" s="1240"/>
      <c r="F1727" s="1240"/>
      <c r="G1727" s="1240"/>
      <c r="H1727" s="1240"/>
      <c r="I1727" s="1240">
        <v>3</v>
      </c>
      <c r="J1727" s="1240"/>
      <c r="K1727" s="1246" t="s">
        <v>48</v>
      </c>
      <c r="L1727" s="1247">
        <v>13</v>
      </c>
      <c r="M1727" s="1247">
        <v>2</v>
      </c>
      <c r="N1727" s="1247">
        <v>6</v>
      </c>
      <c r="O1727" s="1247">
        <v>4</v>
      </c>
      <c r="P1727" s="1247">
        <v>1</v>
      </c>
      <c r="Q1727" s="1247">
        <v>2</v>
      </c>
    </row>
    <row r="1728" spans="1:17" s="1248" customFormat="1" ht="17.25" customHeight="1" x14ac:dyDescent="0.25">
      <c r="A1728" s="2651"/>
      <c r="B1728" s="2651"/>
      <c r="C1728" s="1240" t="s">
        <v>1295</v>
      </c>
      <c r="D1728" s="1240">
        <v>1</v>
      </c>
      <c r="E1728" s="1240"/>
      <c r="F1728" s="1240"/>
      <c r="G1728" s="1240"/>
      <c r="H1728" s="1240"/>
      <c r="I1728" s="1240">
        <v>1</v>
      </c>
      <c r="J1728" s="1240"/>
      <c r="K1728" s="1246" t="s">
        <v>48</v>
      </c>
      <c r="L1728" s="1247">
        <v>13</v>
      </c>
      <c r="M1728" s="1247">
        <v>2</v>
      </c>
      <c r="N1728" s="1247">
        <v>6</v>
      </c>
      <c r="O1728" s="1247">
        <v>4</v>
      </c>
      <c r="P1728" s="1247">
        <v>1</v>
      </c>
      <c r="Q1728" s="1247">
        <v>2</v>
      </c>
    </row>
    <row r="1729" spans="1:17" s="1248" customFormat="1" ht="20.25" customHeight="1" x14ac:dyDescent="0.25">
      <c r="A1729" s="2652"/>
      <c r="B1729" s="2652"/>
      <c r="C1729" s="1240"/>
      <c r="D1729" s="1240"/>
      <c r="E1729" s="1240"/>
      <c r="F1729" s="1240"/>
      <c r="G1729" s="1240"/>
      <c r="H1729" s="1240"/>
      <c r="I1729" s="1240"/>
      <c r="J1729" s="1240"/>
      <c r="K1729" s="1246" t="s">
        <v>48</v>
      </c>
      <c r="L1729" s="1247">
        <v>13</v>
      </c>
      <c r="M1729" s="1247">
        <v>2</v>
      </c>
      <c r="N1729" s="1247">
        <v>6</v>
      </c>
      <c r="O1729" s="1247">
        <v>4</v>
      </c>
      <c r="P1729" s="1247">
        <v>1</v>
      </c>
      <c r="Q1729" s="1247">
        <v>2</v>
      </c>
    </row>
    <row r="1730" spans="1:17" s="4" customFormat="1" ht="30" customHeight="1" x14ac:dyDescent="0.25">
      <c r="A1730" s="2632" t="s">
        <v>1296</v>
      </c>
      <c r="B1730" s="2632">
        <f>SUM(F1730)</f>
        <v>2400000</v>
      </c>
      <c r="C1730" s="1180" t="s">
        <v>1297</v>
      </c>
      <c r="D1730" s="1180">
        <v>2</v>
      </c>
      <c r="E1730" s="1180">
        <v>1200000</v>
      </c>
      <c r="F1730" s="1180">
        <f>+E1730*D1730</f>
        <v>2400000</v>
      </c>
      <c r="G1730" s="1180" t="s">
        <v>68</v>
      </c>
      <c r="H1730" s="1180">
        <v>2</v>
      </c>
      <c r="I1730" s="1180"/>
      <c r="J1730" s="1180"/>
      <c r="K1730" s="1243" t="s">
        <v>48</v>
      </c>
      <c r="L1730" s="1223">
        <v>13</v>
      </c>
      <c r="M1730" s="1223">
        <v>2</v>
      </c>
      <c r="N1730" s="1223">
        <v>6</v>
      </c>
      <c r="O1730" s="1223">
        <v>4</v>
      </c>
      <c r="P1730" s="1223">
        <v>1</v>
      </c>
      <c r="Q1730" s="1223">
        <v>2</v>
      </c>
    </row>
    <row r="1731" spans="1:17" s="4" customFormat="1" ht="48" customHeight="1" x14ac:dyDescent="0.25">
      <c r="A1731" s="2634"/>
      <c r="B1731" s="2634"/>
      <c r="C1731" s="1180"/>
      <c r="D1731" s="1180"/>
      <c r="E1731" s="1180"/>
      <c r="F1731" s="1180"/>
      <c r="G1731" s="1180"/>
      <c r="H1731" s="1180"/>
      <c r="I1731" s="1180"/>
      <c r="J1731" s="1180"/>
      <c r="K1731" s="15"/>
      <c r="L1731" s="1231"/>
      <c r="M1731" s="1231"/>
      <c r="N1731" s="1231"/>
      <c r="O1731" s="1231"/>
      <c r="P1731" s="1231"/>
      <c r="Q1731" s="1231"/>
    </row>
    <row r="1732" spans="1:17" s="4" customFormat="1" x14ac:dyDescent="0.25">
      <c r="A1732" s="1974" t="s">
        <v>29</v>
      </c>
      <c r="B1732" s="1976" t="s">
        <v>30</v>
      </c>
      <c r="C1732" s="2062" t="s">
        <v>31</v>
      </c>
      <c r="D1732" s="2063"/>
      <c r="E1732" s="2063"/>
      <c r="F1732" s="2063"/>
      <c r="G1732" s="2062" t="s">
        <v>32</v>
      </c>
      <c r="H1732" s="2062"/>
      <c r="I1732" s="2062"/>
      <c r="J1732" s="2062"/>
      <c r="K1732" s="2002" t="s">
        <v>33</v>
      </c>
      <c r="L1732" s="2064" t="s">
        <v>34</v>
      </c>
      <c r="M1732" s="2064"/>
      <c r="N1732" s="2064"/>
      <c r="O1732" s="2064"/>
      <c r="P1732" s="2065"/>
      <c r="Q1732" s="2065"/>
    </row>
    <row r="1733" spans="1:17" s="4" customFormat="1" ht="13.5" customHeight="1" x14ac:dyDescent="0.25">
      <c r="A1733" s="1975"/>
      <c r="B1733" s="1977"/>
      <c r="C1733" s="27" t="s">
        <v>35</v>
      </c>
      <c r="D1733" s="28" t="s">
        <v>36</v>
      </c>
      <c r="E1733" s="28" t="s">
        <v>37</v>
      </c>
      <c r="F1733" s="28" t="s">
        <v>38</v>
      </c>
      <c r="G1733" s="28" t="s">
        <v>19</v>
      </c>
      <c r="H1733" s="28" t="s">
        <v>20</v>
      </c>
      <c r="I1733" s="28" t="s">
        <v>39</v>
      </c>
      <c r="J1733" s="28" t="s">
        <v>22</v>
      </c>
      <c r="K1733" s="1977"/>
      <c r="L1733" s="1213" t="s">
        <v>40</v>
      </c>
      <c r="M1733" s="1213" t="s">
        <v>41</v>
      </c>
      <c r="N1733" s="1213" t="s">
        <v>42</v>
      </c>
      <c r="O1733" s="1213" t="s">
        <v>43</v>
      </c>
      <c r="P1733" s="1213" t="s">
        <v>44</v>
      </c>
      <c r="Q1733" s="1213" t="s">
        <v>45</v>
      </c>
    </row>
    <row r="1734" spans="1:17" s="4" customFormat="1" ht="56.25" customHeight="1" x14ac:dyDescent="0.25">
      <c r="A1734" s="2648" t="s">
        <v>1298</v>
      </c>
      <c r="B1734" s="2632">
        <f>SUM(F1734:F1737)</f>
        <v>120000</v>
      </c>
      <c r="C1734" s="1243" t="s">
        <v>1299</v>
      </c>
      <c r="D1734" s="1180">
        <v>1</v>
      </c>
      <c r="E1734" s="1190">
        <v>60000</v>
      </c>
      <c r="F1734" s="1190">
        <f>+E1734*D1734</f>
        <v>60000</v>
      </c>
      <c r="G1734" s="1180" t="s">
        <v>68</v>
      </c>
      <c r="H1734" s="1180">
        <v>3</v>
      </c>
      <c r="I1734" s="1180"/>
      <c r="J1734" s="1180"/>
      <c r="K1734" s="1243" t="s">
        <v>48</v>
      </c>
      <c r="L1734" s="1223">
        <v>13</v>
      </c>
      <c r="M1734" s="1223">
        <v>2</v>
      </c>
      <c r="N1734" s="1223">
        <v>6</v>
      </c>
      <c r="O1734" s="1223">
        <v>1</v>
      </c>
      <c r="P1734" s="1223">
        <v>3</v>
      </c>
      <c r="Q1734" s="1223">
        <v>1</v>
      </c>
    </row>
    <row r="1735" spans="1:17" s="4" customFormat="1" ht="13.5" customHeight="1" x14ac:dyDescent="0.25">
      <c r="A1735" s="2633"/>
      <c r="B1735" s="2633"/>
      <c r="C1735" s="1243" t="s">
        <v>1300</v>
      </c>
      <c r="D1735" s="1180">
        <v>1</v>
      </c>
      <c r="E1735" s="1190">
        <v>35000</v>
      </c>
      <c r="F1735" s="1190">
        <f>+E1735*D1735</f>
        <v>35000</v>
      </c>
      <c r="G1735" s="1180"/>
      <c r="H1735" s="1180"/>
      <c r="I1735" s="1180"/>
      <c r="J1735" s="1180"/>
      <c r="K1735" s="1243" t="s">
        <v>48</v>
      </c>
      <c r="L1735" s="1223">
        <v>13</v>
      </c>
      <c r="M1735" s="1223">
        <v>2</v>
      </c>
      <c r="N1735" s="1223">
        <v>6</v>
      </c>
      <c r="O1735" s="1223">
        <v>1</v>
      </c>
      <c r="P1735" s="1223">
        <v>3</v>
      </c>
      <c r="Q1735" s="1223">
        <v>1</v>
      </c>
    </row>
    <row r="1736" spans="1:17" s="4" customFormat="1" ht="25.5" x14ac:dyDescent="0.25">
      <c r="A1736" s="2633"/>
      <c r="B1736" s="2633"/>
      <c r="C1736" s="1243" t="s">
        <v>779</v>
      </c>
      <c r="D1736" s="1180">
        <v>1</v>
      </c>
      <c r="E1736" s="1190">
        <v>25000</v>
      </c>
      <c r="F1736" s="1190">
        <f>+E1736*D1736</f>
        <v>25000</v>
      </c>
      <c r="G1736" s="1180"/>
      <c r="H1736" s="1180"/>
      <c r="I1736" s="1180"/>
      <c r="J1736" s="1180"/>
      <c r="K1736" s="1243" t="s">
        <v>48</v>
      </c>
      <c r="L1736" s="1223">
        <v>13</v>
      </c>
      <c r="M1736" s="1223">
        <v>2</v>
      </c>
      <c r="N1736" s="1223">
        <v>6</v>
      </c>
      <c r="O1736" s="1223">
        <v>2</v>
      </c>
      <c r="P1736" s="1223">
        <v>3</v>
      </c>
      <c r="Q1736" s="1223">
        <v>1</v>
      </c>
    </row>
    <row r="1737" spans="1:17" s="4" customFormat="1" ht="15" customHeight="1" x14ac:dyDescent="0.25">
      <c r="A1737" s="2634"/>
      <c r="B1737" s="2634"/>
      <c r="C1737" s="1208"/>
      <c r="D1737" s="1208"/>
      <c r="E1737" s="1208"/>
      <c r="F1737" s="1208"/>
      <c r="G1737" s="1208"/>
      <c r="H1737" s="1208"/>
      <c r="I1737" s="1208"/>
      <c r="J1737" s="1208"/>
      <c r="K1737" s="1208"/>
      <c r="L1737" s="1208"/>
      <c r="M1737" s="1208"/>
      <c r="N1737" s="1208"/>
      <c r="O1737" s="1208"/>
      <c r="P1737" s="1208"/>
      <c r="Q1737" s="1208"/>
    </row>
    <row r="1738" spans="1:17" s="4" customFormat="1" x14ac:dyDescent="0.25">
      <c r="A1738" s="594"/>
      <c r="B1738" s="594"/>
      <c r="C1738" s="594"/>
      <c r="D1738" s="594"/>
      <c r="E1738" s="10"/>
      <c r="M1738" s="5"/>
    </row>
    <row r="1739" spans="1:17" s="4" customFormat="1" ht="21" x14ac:dyDescent="0.35">
      <c r="A1739" s="1038" t="s">
        <v>0</v>
      </c>
      <c r="B1739" s="1042" t="s">
        <v>1</v>
      </c>
      <c r="C1739" s="1042"/>
      <c r="D1739" s="1041"/>
      <c r="E1739" s="1255"/>
      <c r="F1739" s="1255"/>
      <c r="G1739" s="1255"/>
      <c r="H1739" s="1255"/>
      <c r="I1739" s="1255"/>
      <c r="J1739" s="1255"/>
      <c r="K1739" s="1255"/>
      <c r="L1739" s="1256"/>
      <c r="M1739" s="1255"/>
      <c r="N1739" s="1255"/>
      <c r="O1739" s="1255"/>
      <c r="P1739" s="1255"/>
      <c r="Q1739" s="1255"/>
    </row>
    <row r="1740" spans="1:17" s="4" customFormat="1" ht="21" x14ac:dyDescent="0.35">
      <c r="A1740" s="1038" t="s">
        <v>2</v>
      </c>
      <c r="B1740" s="1042" t="s">
        <v>1</v>
      </c>
      <c r="C1740" s="1042"/>
      <c r="D1740" s="1041"/>
      <c r="E1740" s="1255"/>
      <c r="F1740" s="1255"/>
      <c r="G1740" s="1255"/>
      <c r="H1740" s="1255"/>
      <c r="I1740" s="1255"/>
      <c r="J1740" s="1255"/>
      <c r="K1740" s="1255"/>
      <c r="L1740" s="1256"/>
      <c r="M1740" s="1255"/>
      <c r="N1740" s="1255"/>
      <c r="O1740" s="1255"/>
      <c r="P1740" s="1255"/>
      <c r="Q1740" s="1255"/>
    </row>
    <row r="1741" spans="1:17" s="4" customFormat="1" ht="21" x14ac:dyDescent="0.35">
      <c r="A1741" s="1038" t="s">
        <v>2</v>
      </c>
      <c r="B1741" s="1257"/>
      <c r="C1741" s="1258"/>
      <c r="D1741" s="1041"/>
      <c r="E1741" s="1255"/>
      <c r="F1741" s="1255"/>
      <c r="G1741" s="1255"/>
      <c r="H1741" s="1255"/>
      <c r="I1741" s="1255"/>
      <c r="J1741" s="1255"/>
      <c r="K1741" s="1255"/>
      <c r="L1741" s="1256"/>
      <c r="M1741" s="1255"/>
      <c r="N1741" s="1255"/>
      <c r="O1741" s="1255"/>
      <c r="P1741" s="1255"/>
      <c r="Q1741" s="1255"/>
    </row>
    <row r="1742" spans="1:17" s="4" customFormat="1" ht="21" x14ac:dyDescent="0.35">
      <c r="A1742" s="1038" t="s">
        <v>3</v>
      </c>
      <c r="B1742" s="2430"/>
      <c r="C1742" s="2430"/>
      <c r="D1742" s="1041"/>
      <c r="E1742" s="1255"/>
      <c r="F1742" s="1255"/>
      <c r="G1742" s="1255"/>
      <c r="H1742" s="1255"/>
      <c r="I1742" s="1255"/>
      <c r="J1742" s="1255"/>
      <c r="K1742" s="1255"/>
      <c r="L1742" s="1256"/>
      <c r="M1742" s="1255"/>
      <c r="N1742" s="1255"/>
      <c r="O1742" s="1255"/>
      <c r="P1742" s="1255"/>
      <c r="Q1742" s="1255"/>
    </row>
    <row r="1743" spans="1:17" s="4" customFormat="1" ht="21" x14ac:dyDescent="0.35">
      <c r="A1743" s="1038" t="s">
        <v>4</v>
      </c>
      <c r="B1743" s="1042"/>
      <c r="C1743" s="1042"/>
      <c r="D1743" s="1041"/>
      <c r="E1743" s="1255"/>
      <c r="F1743" s="1255"/>
      <c r="G1743" s="1255"/>
      <c r="H1743"/>
      <c r="I1743" s="1255"/>
      <c r="J1743" s="1255"/>
      <c r="K1743" s="1255"/>
      <c r="L1743" s="1256"/>
      <c r="M1743" s="1255"/>
      <c r="N1743" s="1255"/>
      <c r="O1743" s="1255"/>
      <c r="P1743" s="1255"/>
      <c r="Q1743" s="1255"/>
    </row>
    <row r="1744" spans="1:17" s="4" customFormat="1" ht="21" x14ac:dyDescent="0.35">
      <c r="A1744" s="1038" t="s">
        <v>5</v>
      </c>
      <c r="B1744" s="2432"/>
      <c r="C1744" s="2432"/>
      <c r="D1744" s="2432"/>
      <c r="E1744" s="1255"/>
      <c r="F1744" s="1255"/>
      <c r="G1744" s="1255"/>
      <c r="H1744" s="1255"/>
      <c r="I1744" s="1255"/>
      <c r="J1744" s="1255"/>
      <c r="K1744" s="1255"/>
      <c r="L1744" s="1256"/>
      <c r="M1744" s="1255"/>
      <c r="N1744" s="1255"/>
      <c r="O1744" s="1255"/>
      <c r="P1744" s="1255"/>
      <c r="Q1744" s="1255"/>
    </row>
    <row r="1745" spans="1:17" s="4" customFormat="1" ht="21" x14ac:dyDescent="0.35">
      <c r="A1745" s="1038" t="s">
        <v>6</v>
      </c>
      <c r="B1745" s="2432"/>
      <c r="C1745" s="2432"/>
      <c r="D1745" s="2432"/>
      <c r="E1745" s="1255"/>
      <c r="F1745" s="1255"/>
      <c r="G1745" s="1255"/>
      <c r="H1745" s="1255"/>
      <c r="I1745" s="1255"/>
      <c r="J1745" s="1255"/>
      <c r="K1745" s="1255"/>
      <c r="L1745" s="1256"/>
      <c r="M1745" s="1255"/>
      <c r="N1745" s="1255"/>
      <c r="O1745" s="1255"/>
      <c r="P1745" s="1255"/>
      <c r="Q1745" s="1255"/>
    </row>
    <row r="1746" spans="1:17" s="4" customFormat="1" ht="21" x14ac:dyDescent="0.35">
      <c r="A1746" s="1259"/>
      <c r="B1746" s="1038" t="s">
        <v>1301</v>
      </c>
      <c r="C1746" s="1042"/>
      <c r="D1746" s="1086"/>
      <c r="E1746" s="1255"/>
      <c r="F1746" s="1255"/>
      <c r="G1746" s="1255"/>
      <c r="H1746" s="1255"/>
      <c r="I1746" s="1255"/>
      <c r="J1746" s="1255"/>
      <c r="K1746" s="1260" t="s">
        <v>8</v>
      </c>
      <c r="L1746" s="1256"/>
      <c r="M1746" s="1255"/>
      <c r="N1746" s="1255"/>
      <c r="O1746" s="1255"/>
      <c r="P1746" s="1255"/>
      <c r="Q1746" s="1255"/>
    </row>
    <row r="1747" spans="1:17" s="4" customFormat="1" ht="21.75" thickBot="1" x14ac:dyDescent="0.4">
      <c r="A1747" s="1990" t="s">
        <v>9</v>
      </c>
      <c r="B1747" s="1990"/>
      <c r="C1747" s="1990"/>
      <c r="D1747" s="1990"/>
      <c r="E1747" s="1990"/>
      <c r="F1747" s="1990"/>
      <c r="G1747" s="1990"/>
      <c r="H1747" s="1990"/>
      <c r="I1747" s="1990"/>
      <c r="J1747" s="1990"/>
      <c r="K1747" s="1990"/>
      <c r="L1747" s="1990"/>
      <c r="M1747" s="1255"/>
      <c r="N1747" s="1255"/>
      <c r="O1747" s="1255"/>
      <c r="P1747" s="1255"/>
      <c r="Q1747" s="1255"/>
    </row>
    <row r="1748" spans="1:17" s="4" customFormat="1" ht="16.5" thickBot="1" x14ac:dyDescent="0.3">
      <c r="A1748" s="2671" t="s">
        <v>10</v>
      </c>
      <c r="B1748" s="2673" t="s">
        <v>11</v>
      </c>
      <c r="C1748" s="2673" t="s">
        <v>12</v>
      </c>
      <c r="D1748" s="2673" t="s">
        <v>13</v>
      </c>
      <c r="E1748" s="2673" t="s">
        <v>14</v>
      </c>
      <c r="F1748" s="2675" t="s">
        <v>15</v>
      </c>
      <c r="G1748" s="2059" t="s">
        <v>16</v>
      </c>
      <c r="H1748" s="2060"/>
      <c r="I1748" s="2060"/>
      <c r="J1748" s="2061"/>
      <c r="K1748" s="2677" t="s">
        <v>17</v>
      </c>
      <c r="L1748" s="2678"/>
      <c r="M1748" s="2653" t="s">
        <v>18</v>
      </c>
      <c r="N1748" s="2654"/>
      <c r="O1748" s="2654"/>
      <c r="P1748" s="2654"/>
      <c r="Q1748" s="2655"/>
    </row>
    <row r="1749" spans="1:17" s="4" customFormat="1" ht="15.75" x14ac:dyDescent="0.25">
      <c r="A1749" s="2672"/>
      <c r="B1749" s="2674"/>
      <c r="C1749" s="2674"/>
      <c r="D1749" s="2674"/>
      <c r="E1749" s="2674"/>
      <c r="F1749" s="2676"/>
      <c r="G1749" s="1261" t="s">
        <v>19</v>
      </c>
      <c r="H1749" s="1261" t="s">
        <v>20</v>
      </c>
      <c r="I1749" s="1261" t="s">
        <v>21</v>
      </c>
      <c r="J1749" s="1261" t="s">
        <v>22</v>
      </c>
      <c r="K1749" s="2679"/>
      <c r="L1749" s="2680"/>
      <c r="M1749" s="2656"/>
      <c r="N1749" s="2657"/>
      <c r="O1749" s="2657"/>
      <c r="P1749" s="2657"/>
      <c r="Q1749" s="2658"/>
    </row>
    <row r="1750" spans="1:17" s="4" customFormat="1" ht="139.5" customHeight="1" x14ac:dyDescent="0.25">
      <c r="A1750" s="1262" t="s">
        <v>1302</v>
      </c>
      <c r="B1750" s="1263" t="s">
        <v>1303</v>
      </c>
      <c r="C1750" s="1263" t="s">
        <v>1304</v>
      </c>
      <c r="D1750" s="1264"/>
      <c r="E1750" s="1265"/>
      <c r="F1750" s="1266"/>
      <c r="G1750" s="1267"/>
      <c r="H1750" s="1267"/>
      <c r="I1750" s="1267"/>
      <c r="J1750" s="1267"/>
      <c r="K1750" s="2659"/>
      <c r="L1750" s="2659"/>
      <c r="M1750" s="2660"/>
      <c r="N1750" s="2660"/>
      <c r="O1750" s="2660"/>
      <c r="P1750" s="2660"/>
      <c r="Q1750" s="2660"/>
    </row>
    <row r="1751" spans="1:17" s="4" customFormat="1" ht="21" x14ac:dyDescent="0.35">
      <c r="A1751" s="2022" t="s">
        <v>28</v>
      </c>
      <c r="B1751" s="2023"/>
      <c r="C1751" s="2023"/>
      <c r="D1751" s="2023"/>
      <c r="E1751" s="2023"/>
      <c r="F1751" s="2023"/>
      <c r="G1751" s="2023"/>
      <c r="H1751" s="2023"/>
      <c r="I1751" s="2023"/>
      <c r="J1751" s="2023"/>
      <c r="K1751" s="2023"/>
      <c r="L1751" s="2023"/>
      <c r="M1751" s="1268"/>
      <c r="N1751" s="1268"/>
      <c r="O1751" s="1268"/>
      <c r="P1751" s="1268"/>
      <c r="Q1751" s="1269"/>
    </row>
    <row r="1752" spans="1:17" s="4" customFormat="1" ht="21" x14ac:dyDescent="0.25">
      <c r="A1752" s="2661" t="s">
        <v>29</v>
      </c>
      <c r="B1752" s="2663" t="s">
        <v>30</v>
      </c>
      <c r="C1752" s="2665" t="s">
        <v>31</v>
      </c>
      <c r="D1752" s="2666"/>
      <c r="E1752" s="2666"/>
      <c r="F1752" s="2666"/>
      <c r="G1752" s="2667" t="s">
        <v>32</v>
      </c>
      <c r="H1752" s="2667"/>
      <c r="I1752" s="2667"/>
      <c r="J1752" s="2667"/>
      <c r="K1752" s="2668" t="s">
        <v>33</v>
      </c>
      <c r="L1752" s="2669" t="s">
        <v>34</v>
      </c>
      <c r="M1752" s="2669"/>
      <c r="N1752" s="2669"/>
      <c r="O1752" s="2669"/>
      <c r="P1752" s="2670"/>
      <c r="Q1752" s="2670"/>
    </row>
    <row r="1753" spans="1:17" s="4" customFormat="1" ht="32.25" x14ac:dyDescent="0.25">
      <c r="A1753" s="2662"/>
      <c r="B1753" s="2664"/>
      <c r="C1753" s="1270" t="s">
        <v>35</v>
      </c>
      <c r="D1753" s="1271" t="s">
        <v>36</v>
      </c>
      <c r="E1753" s="1271" t="s">
        <v>37</v>
      </c>
      <c r="F1753" s="1271" t="s">
        <v>38</v>
      </c>
      <c r="G1753" s="1271" t="s">
        <v>19</v>
      </c>
      <c r="H1753" s="1271" t="s">
        <v>20</v>
      </c>
      <c r="I1753" s="1271" t="s">
        <v>39</v>
      </c>
      <c r="J1753" s="1271" t="s">
        <v>22</v>
      </c>
      <c r="K1753" s="2664"/>
      <c r="L1753" s="1272" t="s">
        <v>40</v>
      </c>
      <c r="M1753" s="1272" t="s">
        <v>41</v>
      </c>
      <c r="N1753" s="1272" t="s">
        <v>42</v>
      </c>
      <c r="O1753" s="1272" t="s">
        <v>43</v>
      </c>
      <c r="P1753" s="1272" t="s">
        <v>44</v>
      </c>
      <c r="Q1753" s="1272" t="s">
        <v>45</v>
      </c>
    </row>
    <row r="1754" spans="1:17" s="4" customFormat="1" ht="60" x14ac:dyDescent="0.25">
      <c r="A1754" s="1273" t="s">
        <v>1305</v>
      </c>
      <c r="B1754" s="1274">
        <f>SUM(F1754)</f>
        <v>12500</v>
      </c>
      <c r="C1754" s="37" t="s">
        <v>453</v>
      </c>
      <c r="D1754" s="47" t="s">
        <v>1306</v>
      </c>
      <c r="E1754" s="1008">
        <v>250</v>
      </c>
      <c r="F1754" s="1008">
        <f>+E1754*50</f>
        <v>12500</v>
      </c>
      <c r="G1754" s="1008" t="s">
        <v>124</v>
      </c>
      <c r="H1754" s="1008" t="s">
        <v>124</v>
      </c>
      <c r="I1754" s="1008" t="s">
        <v>124</v>
      </c>
      <c r="J1754" s="1008" t="s">
        <v>124</v>
      </c>
      <c r="K1754" s="1275" t="s">
        <v>1307</v>
      </c>
      <c r="L1754" s="1276">
        <v>11</v>
      </c>
      <c r="M1754" s="1277">
        <v>1</v>
      </c>
      <c r="N1754" s="1277">
        <v>3</v>
      </c>
      <c r="O1754" s="1277">
        <v>7</v>
      </c>
      <c r="P1754" s="1277">
        <v>1</v>
      </c>
      <c r="Q1754" s="1277">
        <v>2</v>
      </c>
    </row>
    <row r="1755" spans="1:17" s="4" customFormat="1" ht="60" x14ac:dyDescent="0.25">
      <c r="A1755" s="14" t="s">
        <v>1308</v>
      </c>
      <c r="B1755" s="1274">
        <f>+F1755</f>
        <v>6250</v>
      </c>
      <c r="C1755" s="37" t="s">
        <v>453</v>
      </c>
      <c r="D1755" s="47" t="s">
        <v>1309</v>
      </c>
      <c r="E1755" s="1008">
        <v>250</v>
      </c>
      <c r="F1755" s="1008">
        <f>250*25</f>
        <v>6250</v>
      </c>
      <c r="G1755" s="1008"/>
      <c r="H1755" s="1008"/>
      <c r="I1755" s="1008"/>
      <c r="J1755" s="1008"/>
      <c r="K1755" s="1275" t="s">
        <v>1307</v>
      </c>
      <c r="L1755" s="1276">
        <v>11</v>
      </c>
      <c r="M1755" s="1277">
        <v>1</v>
      </c>
      <c r="N1755" s="1277">
        <v>3</v>
      </c>
      <c r="O1755" s="1277">
        <v>7</v>
      </c>
      <c r="P1755" s="1277">
        <v>1</v>
      </c>
      <c r="Q1755" s="1277">
        <v>2</v>
      </c>
    </row>
    <row r="1756" spans="1:17" s="4" customFormat="1" x14ac:dyDescent="0.25">
      <c r="A1756" s="2690" t="s">
        <v>1310</v>
      </c>
      <c r="B1756" s="2692">
        <f>SUM(F1756:F1759)</f>
        <v>246250</v>
      </c>
      <c r="C1756" s="37" t="s">
        <v>453</v>
      </c>
      <c r="D1756" s="47" t="s">
        <v>1311</v>
      </c>
      <c r="E1756" s="1008">
        <v>250</v>
      </c>
      <c r="F1756" s="1008">
        <f>+E1756*200</f>
        <v>50000</v>
      </c>
      <c r="G1756" s="1278"/>
      <c r="H1756" s="1278"/>
      <c r="I1756" s="1278"/>
      <c r="J1756" s="1278"/>
      <c r="K1756" s="1275" t="s">
        <v>1307</v>
      </c>
      <c r="L1756" s="1276">
        <v>11</v>
      </c>
      <c r="M1756" s="1277">
        <v>1</v>
      </c>
      <c r="N1756" s="1277">
        <v>3</v>
      </c>
      <c r="O1756" s="1277">
        <v>7</v>
      </c>
      <c r="P1756" s="1277">
        <v>1</v>
      </c>
      <c r="Q1756" s="1277">
        <v>2</v>
      </c>
    </row>
    <row r="1757" spans="1:17" s="4" customFormat="1" x14ac:dyDescent="0.25">
      <c r="A1757" s="2690"/>
      <c r="B1757" s="2692"/>
      <c r="C1757" s="37" t="s">
        <v>290</v>
      </c>
      <c r="D1757" s="47">
        <v>250</v>
      </c>
      <c r="E1757" s="1008">
        <v>225</v>
      </c>
      <c r="F1757" s="1008">
        <f>+E1757*D1757</f>
        <v>56250</v>
      </c>
      <c r="G1757" s="1278" t="s">
        <v>124</v>
      </c>
      <c r="H1757" s="1278"/>
      <c r="I1757" s="1278"/>
      <c r="J1757" s="1278"/>
      <c r="K1757" s="1275" t="s">
        <v>1307</v>
      </c>
      <c r="L1757" s="1276">
        <v>11</v>
      </c>
      <c r="M1757" s="1277">
        <v>1</v>
      </c>
      <c r="N1757" s="1277">
        <v>3</v>
      </c>
      <c r="O1757" s="1277">
        <v>9</v>
      </c>
      <c r="P1757" s="1277">
        <v>2</v>
      </c>
      <c r="Q1757" s="1277">
        <v>1</v>
      </c>
    </row>
    <row r="1758" spans="1:17" s="4" customFormat="1" x14ac:dyDescent="0.25">
      <c r="A1758" s="2690"/>
      <c r="B1758" s="2692"/>
      <c r="C1758" s="37" t="s">
        <v>812</v>
      </c>
      <c r="D1758" s="47">
        <v>50</v>
      </c>
      <c r="E1758" s="1008">
        <v>2400</v>
      </c>
      <c r="F1758" s="1008">
        <f>+E1758*D1758</f>
        <v>120000</v>
      </c>
      <c r="G1758" s="1278" t="s">
        <v>124</v>
      </c>
      <c r="H1758" s="1278"/>
      <c r="I1758" s="1278" t="s">
        <v>124</v>
      </c>
      <c r="J1758" s="1278"/>
      <c r="K1758" s="1275" t="s">
        <v>1307</v>
      </c>
      <c r="L1758" s="1276">
        <v>11</v>
      </c>
      <c r="M1758" s="1277">
        <v>1</v>
      </c>
      <c r="N1758" s="1277">
        <v>2</v>
      </c>
      <c r="O1758" s="1277">
        <v>3</v>
      </c>
      <c r="P1758" s="1277">
        <v>1</v>
      </c>
      <c r="Q1758" s="1277">
        <v>2</v>
      </c>
    </row>
    <row r="1759" spans="1:17" s="4" customFormat="1" x14ac:dyDescent="0.25">
      <c r="A1759" s="2690"/>
      <c r="B1759" s="2692"/>
      <c r="C1759" s="44" t="s">
        <v>845</v>
      </c>
      <c r="D1759" s="1144">
        <v>1</v>
      </c>
      <c r="E1759" s="1015">
        <v>20000</v>
      </c>
      <c r="F1759" s="1008">
        <f>+E1759*D1759</f>
        <v>20000</v>
      </c>
      <c r="G1759" s="1015" t="s">
        <v>124</v>
      </c>
      <c r="H1759" s="1279"/>
      <c r="I1759" s="1279"/>
      <c r="J1759" s="1279" t="s">
        <v>124</v>
      </c>
      <c r="K1759" s="1275" t="s">
        <v>1307</v>
      </c>
      <c r="L1759" s="1276">
        <v>11</v>
      </c>
      <c r="M1759" s="1277">
        <v>1</v>
      </c>
      <c r="N1759" s="1277">
        <v>3</v>
      </c>
      <c r="O1759" s="1277">
        <v>9</v>
      </c>
      <c r="P1759" s="1277">
        <v>2</v>
      </c>
      <c r="Q1759" s="1277">
        <v>1</v>
      </c>
    </row>
    <row r="1760" spans="1:17" s="4" customFormat="1" x14ac:dyDescent="0.25">
      <c r="A1760" s="2690"/>
      <c r="B1760" s="2692"/>
      <c r="C1760" s="44"/>
      <c r="D1760" s="1144"/>
      <c r="E1760" s="1015"/>
      <c r="F1760" s="1015"/>
      <c r="G1760" s="1015" t="s">
        <v>124</v>
      </c>
      <c r="H1760" s="1279" t="s">
        <v>124</v>
      </c>
      <c r="I1760" s="1279" t="s">
        <v>124</v>
      </c>
      <c r="J1760" s="1279" t="s">
        <v>124</v>
      </c>
      <c r="K1760" s="1275" t="s">
        <v>1307</v>
      </c>
      <c r="L1760" s="1276">
        <v>11</v>
      </c>
      <c r="M1760" s="1277">
        <v>1</v>
      </c>
      <c r="N1760" s="1277"/>
      <c r="O1760" s="1277"/>
      <c r="P1760" s="1277"/>
      <c r="Q1760" s="1277"/>
    </row>
    <row r="1761" spans="1:17" s="4" customFormat="1" x14ac:dyDescent="0.25">
      <c r="A1761" s="2690"/>
      <c r="B1761" s="2692"/>
      <c r="C1761" s="44"/>
      <c r="D1761" s="1144"/>
      <c r="E1761" s="1015"/>
      <c r="F1761" s="1015"/>
      <c r="G1761" s="1015" t="s">
        <v>124</v>
      </c>
      <c r="H1761" s="1015" t="s">
        <v>124</v>
      </c>
      <c r="I1761" s="1015" t="s">
        <v>124</v>
      </c>
      <c r="J1761" s="1015" t="s">
        <v>124</v>
      </c>
      <c r="K1761" s="1280" t="s">
        <v>1307</v>
      </c>
      <c r="L1761" s="1276">
        <v>11</v>
      </c>
      <c r="M1761" s="1281">
        <v>1</v>
      </c>
      <c r="N1761" s="1281"/>
      <c r="O1761" s="1281"/>
      <c r="P1761" s="1281"/>
      <c r="Q1761" s="1281"/>
    </row>
    <row r="1762" spans="1:17" s="4" customFormat="1" ht="60" customHeight="1" x14ac:dyDescent="0.25">
      <c r="A1762" s="1960" t="s">
        <v>1312</v>
      </c>
      <c r="B1762" s="2693">
        <f>SUM(F1762:F1766)</f>
        <v>20625</v>
      </c>
      <c r="C1762" s="44" t="s">
        <v>453</v>
      </c>
      <c r="D1762" s="1144" t="s">
        <v>1313</v>
      </c>
      <c r="E1762" s="1015">
        <v>250</v>
      </c>
      <c r="F1762" s="1015">
        <f>+E1762*15</f>
        <v>3750</v>
      </c>
      <c r="G1762" s="1015" t="s">
        <v>124</v>
      </c>
      <c r="H1762" s="1015" t="s">
        <v>124</v>
      </c>
      <c r="I1762" s="1015" t="s">
        <v>124</v>
      </c>
      <c r="J1762" s="1015" t="s">
        <v>124</v>
      </c>
      <c r="K1762" s="1280" t="s">
        <v>1307</v>
      </c>
      <c r="L1762" s="1276">
        <v>11</v>
      </c>
      <c r="M1762" s="1281">
        <v>1</v>
      </c>
      <c r="N1762" s="1281">
        <v>3</v>
      </c>
      <c r="O1762" s="1281">
        <v>7</v>
      </c>
      <c r="P1762" s="1281">
        <v>1</v>
      </c>
      <c r="Q1762" s="1281">
        <v>2</v>
      </c>
    </row>
    <row r="1763" spans="1:17" s="4" customFormat="1" x14ac:dyDescent="0.25">
      <c r="A1763" s="1960"/>
      <c r="B1763" s="2693"/>
      <c r="C1763" s="44" t="s">
        <v>290</v>
      </c>
      <c r="D1763" s="1144">
        <v>25</v>
      </c>
      <c r="E1763" s="1015">
        <v>225</v>
      </c>
      <c r="F1763" s="1015">
        <f>+E1763*D1763</f>
        <v>5625</v>
      </c>
      <c r="G1763" s="1015"/>
      <c r="H1763" s="1015"/>
      <c r="I1763" s="1015"/>
      <c r="J1763" s="1015"/>
      <c r="K1763" s="1280" t="s">
        <v>1307</v>
      </c>
      <c r="L1763" s="1276">
        <v>11</v>
      </c>
      <c r="M1763" s="1281">
        <v>1</v>
      </c>
      <c r="N1763" s="1281">
        <v>3</v>
      </c>
      <c r="O1763" s="1281">
        <v>9</v>
      </c>
      <c r="P1763" s="1281">
        <v>2</v>
      </c>
      <c r="Q1763" s="1281">
        <v>1</v>
      </c>
    </row>
    <row r="1764" spans="1:17" s="4" customFormat="1" x14ac:dyDescent="0.25">
      <c r="A1764" s="1960"/>
      <c r="B1764" s="2693"/>
      <c r="C1764" s="44" t="s">
        <v>458</v>
      </c>
      <c r="D1764" s="1144">
        <v>25</v>
      </c>
      <c r="E1764" s="1015">
        <v>450</v>
      </c>
      <c r="F1764" s="1015">
        <f>+E1764*D1764</f>
        <v>11250</v>
      </c>
      <c r="G1764" s="1015"/>
      <c r="H1764" s="1015"/>
      <c r="I1764" s="1015"/>
      <c r="J1764" s="1015"/>
      <c r="K1764" s="1280" t="s">
        <v>1307</v>
      </c>
      <c r="L1764" s="1276">
        <v>11</v>
      </c>
      <c r="M1764" s="1281">
        <v>1</v>
      </c>
      <c r="N1764" s="1281">
        <v>3</v>
      </c>
      <c r="O1764" s="1281">
        <v>1</v>
      </c>
      <c r="P1764" s="1281">
        <v>1</v>
      </c>
      <c r="Q1764" s="1281">
        <v>1</v>
      </c>
    </row>
    <row r="1765" spans="1:17" s="4" customFormat="1" ht="3" customHeight="1" x14ac:dyDescent="0.25">
      <c r="A1765" s="1960"/>
      <c r="B1765" s="2693"/>
      <c r="C1765" s="44"/>
      <c r="D1765" s="1144"/>
      <c r="E1765" s="1015"/>
      <c r="F1765" s="1015"/>
      <c r="G1765" s="1015"/>
      <c r="H1765" s="1015"/>
      <c r="I1765" s="1015"/>
      <c r="J1765" s="1015"/>
      <c r="K1765" s="1280" t="s">
        <v>1307</v>
      </c>
      <c r="L1765" s="1276">
        <v>11</v>
      </c>
      <c r="M1765" s="1281">
        <v>1</v>
      </c>
      <c r="N1765" s="1281"/>
      <c r="O1765" s="1281"/>
      <c r="P1765" s="1281"/>
      <c r="Q1765" s="1281"/>
    </row>
    <row r="1766" spans="1:17" s="4" customFormat="1" hidden="1" x14ac:dyDescent="0.25">
      <c r="A1766" s="1960"/>
      <c r="B1766" s="2693"/>
      <c r="C1766" s="44"/>
      <c r="D1766" s="1144"/>
      <c r="E1766" s="1015"/>
      <c r="F1766" s="1015"/>
      <c r="G1766" s="1015"/>
      <c r="H1766" s="1015"/>
      <c r="I1766" s="1015"/>
      <c r="J1766" s="1015"/>
      <c r="K1766" s="1280" t="s">
        <v>1307</v>
      </c>
      <c r="L1766" s="1276">
        <v>11</v>
      </c>
      <c r="M1766" s="1281">
        <v>1</v>
      </c>
      <c r="N1766" s="1281"/>
      <c r="O1766" s="1281"/>
      <c r="P1766" s="1281"/>
      <c r="Q1766" s="1281"/>
    </row>
    <row r="1767" spans="1:17" s="4" customFormat="1" ht="60" customHeight="1" x14ac:dyDescent="0.25">
      <c r="A1767" s="2020" t="s">
        <v>1314</v>
      </c>
      <c r="B1767" s="2693">
        <f>SUM(F1767:F1768)</f>
        <v>25000</v>
      </c>
      <c r="C1767" s="44" t="s">
        <v>453</v>
      </c>
      <c r="D1767" s="1144" t="s">
        <v>1315</v>
      </c>
      <c r="E1767" s="1015">
        <v>250</v>
      </c>
      <c r="F1767" s="1015">
        <f>+E1767*60</f>
        <v>15000</v>
      </c>
      <c r="G1767" s="1015" t="s">
        <v>124</v>
      </c>
      <c r="H1767" s="1015" t="s">
        <v>124</v>
      </c>
      <c r="I1767" s="1015" t="s">
        <v>124</v>
      </c>
      <c r="J1767" s="1015" t="s">
        <v>124</v>
      </c>
      <c r="K1767" s="1280" t="s">
        <v>1307</v>
      </c>
      <c r="L1767" s="1276">
        <v>11</v>
      </c>
      <c r="M1767" s="1281">
        <v>1</v>
      </c>
      <c r="N1767" s="1281">
        <v>3</v>
      </c>
      <c r="O1767" s="1281">
        <v>7</v>
      </c>
      <c r="P1767" s="1281">
        <v>1</v>
      </c>
      <c r="Q1767" s="1281">
        <v>2</v>
      </c>
    </row>
    <row r="1768" spans="1:17" s="4" customFormat="1" x14ac:dyDescent="0.25">
      <c r="A1768" s="2020"/>
      <c r="B1768" s="2693"/>
      <c r="C1768" s="44" t="s">
        <v>834</v>
      </c>
      <c r="D1768" s="1144">
        <v>1</v>
      </c>
      <c r="E1768" s="1015">
        <v>10000</v>
      </c>
      <c r="F1768" s="1015">
        <f>+E1768*D1768</f>
        <v>10000</v>
      </c>
      <c r="G1768" s="1015"/>
      <c r="H1768" s="1015"/>
      <c r="I1768" s="1015"/>
      <c r="J1768" s="1015"/>
      <c r="K1768" s="1280" t="s">
        <v>1307</v>
      </c>
      <c r="L1768" s="1276">
        <v>11</v>
      </c>
      <c r="M1768" s="1281">
        <v>1</v>
      </c>
      <c r="N1768" s="1281"/>
      <c r="O1768" s="1281"/>
      <c r="P1768" s="1281"/>
      <c r="Q1768" s="1281"/>
    </row>
    <row r="1769" spans="1:17" s="4" customFormat="1" ht="120" x14ac:dyDescent="0.25">
      <c r="A1769" s="30" t="s">
        <v>1316</v>
      </c>
      <c r="B1769" s="1282">
        <f>+F1769</f>
        <v>70500</v>
      </c>
      <c r="C1769" s="44" t="s">
        <v>453</v>
      </c>
      <c r="D1769" s="1144" t="s">
        <v>1317</v>
      </c>
      <c r="E1769" s="1015">
        <v>250</v>
      </c>
      <c r="F1769" s="1015">
        <f>+E1769*282</f>
        <v>70500</v>
      </c>
      <c r="G1769" s="1015" t="s">
        <v>124</v>
      </c>
      <c r="H1769" s="1015" t="s">
        <v>124</v>
      </c>
      <c r="I1769" s="1015" t="s">
        <v>124</v>
      </c>
      <c r="J1769" s="1015" t="s">
        <v>124</v>
      </c>
      <c r="K1769" s="1280" t="s">
        <v>1307</v>
      </c>
      <c r="L1769" s="1276">
        <v>11</v>
      </c>
      <c r="M1769" s="1281">
        <v>1</v>
      </c>
      <c r="N1769" s="1281">
        <v>3</v>
      </c>
      <c r="O1769" s="1281">
        <v>7</v>
      </c>
      <c r="P1769" s="1281">
        <v>1</v>
      </c>
      <c r="Q1769" s="1281">
        <v>2</v>
      </c>
    </row>
    <row r="1770" spans="1:17" s="4" customFormat="1" x14ac:dyDescent="0.25">
      <c r="A1770" s="1960" t="s">
        <v>1318</v>
      </c>
      <c r="B1770" s="2682">
        <f>SUM(F1770:F1773)</f>
        <v>145000</v>
      </c>
      <c r="C1770" s="44" t="s">
        <v>155</v>
      </c>
      <c r="D1770" s="1144" t="s">
        <v>1319</v>
      </c>
      <c r="E1770" s="1015">
        <v>250</v>
      </c>
      <c r="F1770" s="1015">
        <f>250*10</f>
        <v>2500</v>
      </c>
      <c r="G1770" s="1015"/>
      <c r="H1770" s="1015"/>
      <c r="I1770" s="1015"/>
      <c r="J1770" s="1015"/>
      <c r="K1770" s="1280" t="s">
        <v>1307</v>
      </c>
      <c r="L1770" s="1276">
        <v>11</v>
      </c>
      <c r="M1770" s="1281">
        <v>1</v>
      </c>
      <c r="N1770" s="1281">
        <v>3</v>
      </c>
      <c r="O1770" s="1281">
        <v>7</v>
      </c>
      <c r="P1770" s="1281">
        <v>1</v>
      </c>
      <c r="Q1770" s="1281">
        <v>2</v>
      </c>
    </row>
    <row r="1771" spans="1:17" s="4" customFormat="1" x14ac:dyDescent="0.25">
      <c r="A1771" s="1960"/>
      <c r="B1771" s="2683"/>
      <c r="C1771" s="44" t="s">
        <v>54</v>
      </c>
      <c r="D1771" s="1144">
        <v>100</v>
      </c>
      <c r="E1771" s="1015">
        <v>750</v>
      </c>
      <c r="F1771" s="1015">
        <f>+E1771*D1771</f>
        <v>75000</v>
      </c>
      <c r="G1771" s="1015"/>
      <c r="H1771" s="1015"/>
      <c r="I1771" s="1015"/>
      <c r="J1771" s="1015"/>
      <c r="K1771" s="1280" t="s">
        <v>1307</v>
      </c>
      <c r="L1771" s="1276">
        <v>11</v>
      </c>
      <c r="M1771" s="1281">
        <v>1</v>
      </c>
      <c r="N1771" s="1281">
        <v>3</v>
      </c>
      <c r="O1771" s="1281">
        <v>1</v>
      </c>
      <c r="P1771" s="1281">
        <v>1</v>
      </c>
      <c r="Q1771" s="1281">
        <v>1</v>
      </c>
    </row>
    <row r="1772" spans="1:17" s="4" customFormat="1" ht="32.25" customHeight="1" x14ac:dyDescent="0.25">
      <c r="A1772" s="1960"/>
      <c r="B1772" s="2683"/>
      <c r="C1772" s="44" t="s">
        <v>458</v>
      </c>
      <c r="D1772" s="1144">
        <v>100</v>
      </c>
      <c r="E1772" s="1015">
        <v>450</v>
      </c>
      <c r="F1772" s="1015">
        <f>+E1772*D1772</f>
        <v>45000</v>
      </c>
      <c r="G1772" s="1015"/>
      <c r="H1772" s="1015"/>
      <c r="I1772" s="1015"/>
      <c r="J1772" s="1015"/>
      <c r="K1772" s="1280" t="s">
        <v>1307</v>
      </c>
      <c r="L1772" s="1276">
        <v>11</v>
      </c>
      <c r="M1772" s="1281">
        <v>1</v>
      </c>
      <c r="N1772" s="1281">
        <v>3</v>
      </c>
      <c r="O1772" s="1281">
        <v>1</v>
      </c>
      <c r="P1772" s="1281">
        <v>1</v>
      </c>
      <c r="Q1772" s="1281">
        <v>1</v>
      </c>
    </row>
    <row r="1773" spans="1:17" s="4" customFormat="1" x14ac:dyDescent="0.25">
      <c r="A1773" s="228"/>
      <c r="B1773" s="2683"/>
      <c r="C1773" s="44" t="s">
        <v>290</v>
      </c>
      <c r="D1773" s="1144">
        <v>100</v>
      </c>
      <c r="E1773" s="1015">
        <v>225</v>
      </c>
      <c r="F1773" s="1015">
        <f>+E1773*D1773</f>
        <v>22500</v>
      </c>
      <c r="G1773" s="1015" t="s">
        <v>124</v>
      </c>
      <c r="H1773" s="1015" t="s">
        <v>124</v>
      </c>
      <c r="I1773" s="1015" t="s">
        <v>124</v>
      </c>
      <c r="J1773" s="1015" t="s">
        <v>124</v>
      </c>
      <c r="K1773" s="1280" t="s">
        <v>1307</v>
      </c>
      <c r="L1773" s="1276">
        <v>11</v>
      </c>
      <c r="M1773" s="1281">
        <v>1</v>
      </c>
      <c r="N1773" s="1281">
        <v>3</v>
      </c>
      <c r="O1773" s="1281">
        <v>9</v>
      </c>
      <c r="P1773" s="1281">
        <v>2</v>
      </c>
      <c r="Q1773" s="1281">
        <v>1</v>
      </c>
    </row>
    <row r="1774" spans="1:17" s="4" customFormat="1" ht="90" x14ac:dyDescent="0.25">
      <c r="A1774" s="1283" t="s">
        <v>1320</v>
      </c>
      <c r="B1774" s="1282">
        <f>+F1774</f>
        <v>1250</v>
      </c>
      <c r="C1774" s="44" t="s">
        <v>453</v>
      </c>
      <c r="D1774" s="1144" t="s">
        <v>1321</v>
      </c>
      <c r="E1774" s="1015">
        <v>250</v>
      </c>
      <c r="F1774" s="1015">
        <f>+E1774*5</f>
        <v>1250</v>
      </c>
      <c r="G1774" s="1015" t="s">
        <v>124</v>
      </c>
      <c r="H1774" s="1015" t="s">
        <v>124</v>
      </c>
      <c r="I1774" s="1015" t="s">
        <v>124</v>
      </c>
      <c r="J1774" s="1015" t="s">
        <v>124</v>
      </c>
      <c r="K1774" s="1280" t="s">
        <v>1307</v>
      </c>
      <c r="L1774" s="1276">
        <v>11</v>
      </c>
      <c r="M1774" s="1281">
        <v>1</v>
      </c>
      <c r="N1774" s="1281">
        <v>3</v>
      </c>
      <c r="O1774" s="1281">
        <v>7</v>
      </c>
      <c r="P1774" s="1281">
        <v>1</v>
      </c>
      <c r="Q1774" s="1281">
        <v>2</v>
      </c>
    </row>
    <row r="1775" spans="1:17" s="4" customFormat="1" ht="90" customHeight="1" x14ac:dyDescent="0.25">
      <c r="A1775" s="2020" t="s">
        <v>1322</v>
      </c>
      <c r="B1775" s="2682">
        <f>SUM(F1775:F1776)</f>
        <v>12050</v>
      </c>
      <c r="C1775" s="44" t="s">
        <v>453</v>
      </c>
      <c r="D1775" s="1144" t="s">
        <v>1321</v>
      </c>
      <c r="E1775" s="1015">
        <v>250</v>
      </c>
      <c r="F1775" s="1015">
        <f>+E1775*5</f>
        <v>1250</v>
      </c>
      <c r="G1775" s="1015" t="s">
        <v>124</v>
      </c>
      <c r="H1775" s="1015" t="s">
        <v>124</v>
      </c>
      <c r="I1775" s="1015" t="s">
        <v>124</v>
      </c>
      <c r="J1775" s="1015" t="s">
        <v>124</v>
      </c>
      <c r="K1775" s="1280" t="s">
        <v>1307</v>
      </c>
      <c r="L1775" s="1276">
        <v>11</v>
      </c>
      <c r="M1775" s="1281">
        <v>1</v>
      </c>
      <c r="N1775" s="1281">
        <v>3</v>
      </c>
      <c r="O1775" s="1281">
        <v>7</v>
      </c>
      <c r="P1775" s="1281">
        <v>1</v>
      </c>
      <c r="Q1775" s="1281">
        <v>2</v>
      </c>
    </row>
    <row r="1776" spans="1:17" s="4" customFormat="1" x14ac:dyDescent="0.25">
      <c r="A1776" s="2020"/>
      <c r="B1776" s="2683"/>
      <c r="C1776" s="44" t="s">
        <v>290</v>
      </c>
      <c r="D1776" s="1144">
        <v>48</v>
      </c>
      <c r="E1776" s="1015">
        <v>225</v>
      </c>
      <c r="F1776" s="1015">
        <f>+E1776*D1776</f>
        <v>10800</v>
      </c>
      <c r="G1776" s="1015"/>
      <c r="H1776" s="1015"/>
      <c r="I1776" s="1015"/>
      <c r="J1776" s="1015"/>
      <c r="K1776" s="1280" t="s">
        <v>1307</v>
      </c>
      <c r="L1776" s="1276">
        <v>11</v>
      </c>
      <c r="M1776" s="1281">
        <v>1</v>
      </c>
      <c r="N1776" s="1281">
        <v>3</v>
      </c>
      <c r="O1776" s="1281">
        <v>9</v>
      </c>
      <c r="P1776" s="1281">
        <v>2</v>
      </c>
      <c r="Q1776" s="1281">
        <v>1</v>
      </c>
    </row>
    <row r="1777" spans="1:17" s="4" customFormat="1" x14ac:dyDescent="0.25">
      <c r="A1777" s="2681" t="s">
        <v>1323</v>
      </c>
      <c r="B1777" s="2682">
        <f>SUM(F1777:F1778)</f>
        <v>11750</v>
      </c>
      <c r="C1777" s="44" t="s">
        <v>458</v>
      </c>
      <c r="D1777" s="1144">
        <v>15</v>
      </c>
      <c r="E1777" s="1015">
        <v>450</v>
      </c>
      <c r="F1777" s="1015">
        <f>+E1777*D1777</f>
        <v>6750</v>
      </c>
      <c r="G1777" s="1015"/>
      <c r="H1777" s="1015"/>
      <c r="I1777" s="1015"/>
      <c r="J1777" s="1015"/>
      <c r="K1777" s="1280" t="s">
        <v>1307</v>
      </c>
      <c r="L1777" s="1276">
        <v>11</v>
      </c>
      <c r="M1777" s="1281">
        <v>1</v>
      </c>
      <c r="N1777" s="1281">
        <v>3</v>
      </c>
      <c r="O1777" s="1281">
        <v>1</v>
      </c>
      <c r="P1777" s="1281">
        <v>1</v>
      </c>
      <c r="Q1777" s="1281">
        <v>1</v>
      </c>
    </row>
    <row r="1778" spans="1:17" s="4" customFormat="1" ht="63.75" customHeight="1" x14ac:dyDescent="0.25">
      <c r="A1778" s="2681"/>
      <c r="B1778" s="2683"/>
      <c r="C1778" s="44" t="s">
        <v>453</v>
      </c>
      <c r="D1778" s="1144" t="s">
        <v>454</v>
      </c>
      <c r="E1778" s="1015">
        <v>250</v>
      </c>
      <c r="F1778" s="1015">
        <f>+E1778*20</f>
        <v>5000</v>
      </c>
      <c r="G1778" s="1015"/>
      <c r="H1778" s="1015"/>
      <c r="I1778" s="1015"/>
      <c r="J1778" s="1015"/>
      <c r="K1778" s="1280" t="s">
        <v>1307</v>
      </c>
      <c r="L1778" s="1276">
        <v>11</v>
      </c>
      <c r="M1778" s="1281">
        <v>1</v>
      </c>
      <c r="N1778" s="1281">
        <v>3</v>
      </c>
      <c r="O1778" s="1281">
        <v>7</v>
      </c>
      <c r="P1778" s="1281">
        <v>1</v>
      </c>
      <c r="Q1778" s="1281">
        <v>2</v>
      </c>
    </row>
    <row r="1779" spans="1:17" s="4" customFormat="1" ht="21" customHeight="1" x14ac:dyDescent="0.25">
      <c r="A1779" s="2681" t="s">
        <v>1324</v>
      </c>
      <c r="B1779" s="2684">
        <f>+F1780</f>
        <v>500000</v>
      </c>
      <c r="C1779" s="44" t="s">
        <v>453</v>
      </c>
      <c r="D1779" s="1144"/>
      <c r="E1779" s="1015"/>
      <c r="F1779" s="1015"/>
      <c r="G1779" s="1015"/>
      <c r="H1779" s="1015"/>
      <c r="I1779" s="1015"/>
      <c r="J1779" s="1015"/>
      <c r="K1779" s="1280" t="s">
        <v>1307</v>
      </c>
      <c r="L1779" s="1276">
        <v>11</v>
      </c>
      <c r="M1779" s="1281">
        <v>1</v>
      </c>
      <c r="N1779" s="1281"/>
      <c r="O1779" s="1281"/>
      <c r="P1779" s="1281"/>
      <c r="Q1779" s="1281"/>
    </row>
    <row r="1780" spans="1:17" s="4" customFormat="1" ht="38.25" customHeight="1" x14ac:dyDescent="0.25">
      <c r="A1780" s="2681"/>
      <c r="B1780" s="2685"/>
      <c r="C1780" s="44" t="s">
        <v>1325</v>
      </c>
      <c r="D1780" s="1144">
        <v>1</v>
      </c>
      <c r="E1780" s="1015">
        <v>500000</v>
      </c>
      <c r="F1780" s="1015">
        <f>+E1780*D1780</f>
        <v>500000</v>
      </c>
      <c r="G1780" s="1015"/>
      <c r="H1780" s="1015"/>
      <c r="I1780" s="1015"/>
      <c r="J1780" s="1015"/>
      <c r="K1780" s="1280" t="s">
        <v>1307</v>
      </c>
      <c r="L1780" s="1276">
        <v>11</v>
      </c>
      <c r="M1780" s="1281">
        <v>1</v>
      </c>
      <c r="N1780" s="1281">
        <v>2</v>
      </c>
      <c r="O1780" s="1281">
        <v>8</v>
      </c>
      <c r="P1780" s="1281">
        <v>7</v>
      </c>
      <c r="Q1780" s="1281">
        <v>4</v>
      </c>
    </row>
    <row r="1781" spans="1:17" s="4" customFormat="1" ht="44.25" customHeight="1" x14ac:dyDescent="0.25">
      <c r="A1781" s="2686" t="s">
        <v>1326</v>
      </c>
      <c r="B1781" s="2689">
        <f>SUM(F1781:F1784)</f>
        <v>72000</v>
      </c>
      <c r="C1781" s="1284" t="s">
        <v>58</v>
      </c>
      <c r="D1781" s="45">
        <v>40</v>
      </c>
      <c r="E1781" s="46">
        <v>450</v>
      </c>
      <c r="F1781" s="1015">
        <f>+E1781*D1781</f>
        <v>18000</v>
      </c>
      <c r="G1781" s="1015" t="s">
        <v>124</v>
      </c>
      <c r="H1781" s="1015"/>
      <c r="I1781" s="1015"/>
      <c r="J1781" s="1015"/>
      <c r="K1781" s="1280" t="s">
        <v>1307</v>
      </c>
      <c r="L1781" s="1276">
        <v>11</v>
      </c>
      <c r="M1781" s="1281">
        <v>1</v>
      </c>
      <c r="N1781" s="1281"/>
      <c r="O1781" s="1281"/>
      <c r="P1781" s="1281"/>
      <c r="Q1781" s="1281"/>
    </row>
    <row r="1782" spans="1:17" s="4" customFormat="1" ht="19.5" customHeight="1" x14ac:dyDescent="0.25">
      <c r="A1782" s="2687"/>
      <c r="B1782" s="1963"/>
      <c r="C1782" s="1284" t="s">
        <v>54</v>
      </c>
      <c r="D1782" s="45">
        <v>40</v>
      </c>
      <c r="E1782" s="46">
        <v>750</v>
      </c>
      <c r="F1782" s="1015">
        <f>+E1782*D1782</f>
        <v>30000</v>
      </c>
      <c r="G1782" s="1015"/>
      <c r="H1782" s="1015"/>
      <c r="I1782" s="1015"/>
      <c r="J1782" s="1015"/>
      <c r="K1782" s="1280"/>
      <c r="L1782" s="1276"/>
      <c r="M1782" s="1281"/>
      <c r="N1782" s="1281"/>
      <c r="O1782" s="1281"/>
      <c r="P1782" s="1281"/>
      <c r="Q1782" s="1281"/>
    </row>
    <row r="1783" spans="1:17" s="4" customFormat="1" ht="19.5" customHeight="1" x14ac:dyDescent="0.25">
      <c r="A1783" s="2687"/>
      <c r="B1783" s="1963"/>
      <c r="C1783" s="1284" t="s">
        <v>1327</v>
      </c>
      <c r="D1783" s="45">
        <v>40</v>
      </c>
      <c r="E1783" s="46">
        <v>225</v>
      </c>
      <c r="F1783" s="1015">
        <f>+E1783*D1783</f>
        <v>9000</v>
      </c>
      <c r="G1783" s="1015"/>
      <c r="H1783" s="1015"/>
      <c r="I1783" s="1015"/>
      <c r="J1783" s="1015"/>
      <c r="K1783" s="1280"/>
      <c r="L1783" s="1276"/>
      <c r="M1783" s="1281"/>
      <c r="N1783" s="1281"/>
      <c r="O1783" s="1281"/>
      <c r="P1783" s="1281"/>
      <c r="Q1783" s="1281"/>
    </row>
    <row r="1784" spans="1:17" s="4" customFormat="1" ht="28.5" customHeight="1" x14ac:dyDescent="0.25">
      <c r="A1784" s="2688"/>
      <c r="B1784" s="1964"/>
      <c r="C1784" s="1284" t="s">
        <v>1328</v>
      </c>
      <c r="D1784" s="45">
        <v>1</v>
      </c>
      <c r="E1784" s="46">
        <v>15000</v>
      </c>
      <c r="F1784" s="1015">
        <f>+E1784*D1784</f>
        <v>15000</v>
      </c>
      <c r="G1784" s="1015"/>
      <c r="H1784" s="1015"/>
      <c r="I1784" s="1015"/>
      <c r="J1784" s="1015"/>
      <c r="K1784" s="1280"/>
      <c r="L1784" s="1276"/>
      <c r="M1784" s="1281"/>
      <c r="N1784" s="1281"/>
      <c r="O1784" s="1281"/>
      <c r="P1784" s="1281"/>
      <c r="Q1784" s="1281"/>
    </row>
    <row r="1785" spans="1:17" s="4" customFormat="1" ht="75" x14ac:dyDescent="0.25">
      <c r="A1785" s="1285" t="s">
        <v>1329</v>
      </c>
      <c r="B1785" s="1286">
        <f>+F1785</f>
        <v>5000</v>
      </c>
      <c r="C1785" s="44" t="s">
        <v>453</v>
      </c>
      <c r="D1785" s="1144" t="s">
        <v>454</v>
      </c>
      <c r="E1785" s="1015">
        <v>250</v>
      </c>
      <c r="F1785" s="1015">
        <f>+E1785*20</f>
        <v>5000</v>
      </c>
      <c r="G1785" s="1015"/>
      <c r="H1785" s="1015"/>
      <c r="I1785" s="1015"/>
      <c r="J1785" s="1015"/>
      <c r="K1785" s="1280" t="s">
        <v>1307</v>
      </c>
      <c r="L1785" s="1276">
        <v>11</v>
      </c>
      <c r="M1785" s="1281">
        <v>1</v>
      </c>
      <c r="N1785" s="1281">
        <v>3</v>
      </c>
      <c r="O1785" s="1281">
        <v>7</v>
      </c>
      <c r="P1785" s="1281">
        <v>1</v>
      </c>
      <c r="Q1785" s="1281">
        <v>2</v>
      </c>
    </row>
    <row r="1786" spans="1:17" s="4" customFormat="1" ht="180" x14ac:dyDescent="0.25">
      <c r="A1786" s="1287" t="s">
        <v>1330</v>
      </c>
      <c r="B1786" s="1288">
        <f>+F1786</f>
        <v>2500</v>
      </c>
      <c r="C1786" s="44" t="s">
        <v>453</v>
      </c>
      <c r="D1786" s="1144" t="s">
        <v>1319</v>
      </c>
      <c r="E1786" s="1015">
        <v>250</v>
      </c>
      <c r="F1786" s="1015">
        <f>+E1786*10</f>
        <v>2500</v>
      </c>
      <c r="G1786" s="1015"/>
      <c r="H1786" s="1015"/>
      <c r="I1786" s="1015"/>
      <c r="J1786" s="1015"/>
      <c r="K1786" s="1280" t="s">
        <v>1307</v>
      </c>
      <c r="L1786" s="1276">
        <v>11</v>
      </c>
      <c r="M1786" s="1281">
        <v>1</v>
      </c>
      <c r="N1786" s="1281">
        <v>3</v>
      </c>
      <c r="O1786" s="1281">
        <v>7</v>
      </c>
      <c r="P1786" s="1281">
        <v>1</v>
      </c>
      <c r="Q1786" s="1281">
        <v>2</v>
      </c>
    </row>
    <row r="1787" spans="1:17" s="4" customFormat="1" ht="120" x14ac:dyDescent="0.25">
      <c r="A1787" s="1287" t="s">
        <v>1331</v>
      </c>
      <c r="B1787" s="1288">
        <f>+F1787</f>
        <v>2500</v>
      </c>
      <c r="C1787" s="44" t="s">
        <v>155</v>
      </c>
      <c r="D1787" s="1144" t="s">
        <v>1319</v>
      </c>
      <c r="E1787" s="1015">
        <v>250</v>
      </c>
      <c r="F1787" s="1015">
        <f>+E1787*10</f>
        <v>2500</v>
      </c>
      <c r="G1787" s="1015"/>
      <c r="H1787" s="1015"/>
      <c r="I1787" s="1015"/>
      <c r="J1787" s="1015"/>
      <c r="K1787" s="1280" t="s">
        <v>1307</v>
      </c>
      <c r="L1787" s="1276">
        <v>11</v>
      </c>
      <c r="M1787" s="1281">
        <v>1</v>
      </c>
      <c r="N1787" s="1281">
        <v>3</v>
      </c>
      <c r="O1787" s="1281">
        <v>7</v>
      </c>
      <c r="P1787" s="1281">
        <v>1</v>
      </c>
      <c r="Q1787" s="1281">
        <v>2</v>
      </c>
    </row>
    <row r="1788" spans="1:17" s="4" customFormat="1" ht="60" x14ac:dyDescent="0.25">
      <c r="A1788" s="1287" t="s">
        <v>1332</v>
      </c>
      <c r="B1788" s="1288">
        <f>+F1788</f>
        <v>3750</v>
      </c>
      <c r="C1788" s="44" t="s">
        <v>453</v>
      </c>
      <c r="D1788" s="1144" t="s">
        <v>1333</v>
      </c>
      <c r="E1788" s="1015">
        <v>250</v>
      </c>
      <c r="F1788" s="1015">
        <f>+E1788*15</f>
        <v>3750</v>
      </c>
      <c r="G1788" s="1015"/>
      <c r="H1788" s="1015"/>
      <c r="I1788" s="1015"/>
      <c r="J1788" s="1015"/>
      <c r="K1788" s="1280" t="s">
        <v>1307</v>
      </c>
      <c r="L1788" s="1276">
        <v>11</v>
      </c>
      <c r="M1788" s="1281">
        <v>1</v>
      </c>
      <c r="N1788" s="1281">
        <v>3</v>
      </c>
      <c r="O1788" s="1281">
        <v>7</v>
      </c>
      <c r="P1788" s="1281">
        <v>1</v>
      </c>
      <c r="Q1788" s="1281">
        <v>2</v>
      </c>
    </row>
    <row r="1789" spans="1:17" s="4" customFormat="1" x14ac:dyDescent="0.25">
      <c r="A1789" s="2690" t="s">
        <v>1334</v>
      </c>
      <c r="B1789" s="2691">
        <f>SUM(F1789:F1790)</f>
        <v>30000</v>
      </c>
      <c r="C1789" s="44" t="s">
        <v>1335</v>
      </c>
      <c r="D1789" s="1144">
        <v>1</v>
      </c>
      <c r="E1789" s="1015">
        <v>25000</v>
      </c>
      <c r="F1789" s="1015">
        <f>+E1789*D1789</f>
        <v>25000</v>
      </c>
      <c r="G1789" s="1015"/>
      <c r="H1789" s="1015"/>
      <c r="I1789" s="1015"/>
      <c r="J1789" s="1015"/>
      <c r="K1789" s="1280" t="s">
        <v>1307</v>
      </c>
      <c r="L1789" s="1276">
        <v>11</v>
      </c>
      <c r="M1789" s="1281">
        <v>1</v>
      </c>
      <c r="N1789" s="1281">
        <v>2</v>
      </c>
      <c r="O1789" s="1281">
        <v>3</v>
      </c>
      <c r="P1789" s="1281">
        <v>3</v>
      </c>
      <c r="Q1789" s="1281">
        <v>5</v>
      </c>
    </row>
    <row r="1790" spans="1:17" s="4" customFormat="1" ht="51" customHeight="1" x14ac:dyDescent="0.25">
      <c r="A1790" s="2690"/>
      <c r="B1790" s="2691"/>
      <c r="C1790" s="44" t="s">
        <v>155</v>
      </c>
      <c r="D1790" s="1144" t="s">
        <v>454</v>
      </c>
      <c r="E1790" s="1015">
        <v>250</v>
      </c>
      <c r="F1790" s="1015">
        <f>+E1790*20</f>
        <v>5000</v>
      </c>
      <c r="G1790" s="1015"/>
      <c r="H1790" s="1015"/>
      <c r="I1790" s="1015"/>
      <c r="J1790" s="1015"/>
      <c r="K1790" s="1280" t="s">
        <v>1307</v>
      </c>
      <c r="L1790" s="1276">
        <v>11</v>
      </c>
      <c r="M1790" s="1281">
        <v>1</v>
      </c>
      <c r="N1790" s="1281">
        <v>3</v>
      </c>
      <c r="O1790" s="1281">
        <v>7</v>
      </c>
      <c r="P1790" s="1281">
        <v>1</v>
      </c>
      <c r="Q1790" s="1281">
        <v>2</v>
      </c>
    </row>
    <row r="1791" spans="1:17" s="4" customFormat="1" ht="60" x14ac:dyDescent="0.25">
      <c r="A1791" s="1287" t="s">
        <v>1336</v>
      </c>
      <c r="B1791" s="1288">
        <f>+F1791</f>
        <v>5000</v>
      </c>
      <c r="C1791" s="44" t="s">
        <v>453</v>
      </c>
      <c r="D1791" s="1144" t="s">
        <v>454</v>
      </c>
      <c r="E1791" s="1015">
        <v>250</v>
      </c>
      <c r="F1791" s="1015">
        <f>+E1791*20</f>
        <v>5000</v>
      </c>
      <c r="G1791" s="1015"/>
      <c r="H1791" s="1015"/>
      <c r="I1791" s="1015"/>
      <c r="J1791" s="1015"/>
      <c r="K1791" s="1280" t="s">
        <v>1307</v>
      </c>
      <c r="L1791" s="1276">
        <v>11</v>
      </c>
      <c r="M1791" s="1281">
        <v>1</v>
      </c>
      <c r="N1791" s="1281">
        <v>3</v>
      </c>
      <c r="O1791" s="1281">
        <v>7</v>
      </c>
      <c r="P1791" s="1281">
        <v>1</v>
      </c>
      <c r="Q1791" s="1281">
        <v>2</v>
      </c>
    </row>
    <row r="1792" spans="1:17" s="4" customFormat="1" ht="91.5" customHeight="1" x14ac:dyDescent="0.25">
      <c r="A1792" s="1287" t="s">
        <v>1337</v>
      </c>
      <c r="B1792" s="1288">
        <f>+F1792</f>
        <v>5000</v>
      </c>
      <c r="C1792" s="44" t="s">
        <v>453</v>
      </c>
      <c r="D1792" s="1144" t="s">
        <v>454</v>
      </c>
      <c r="E1792" s="1015">
        <v>250</v>
      </c>
      <c r="F1792" s="1015">
        <f>+E1792*20</f>
        <v>5000</v>
      </c>
      <c r="G1792" s="1015"/>
      <c r="H1792" s="1015"/>
      <c r="I1792" s="1015"/>
      <c r="J1792" s="1015"/>
      <c r="K1792" s="1280" t="s">
        <v>1307</v>
      </c>
      <c r="L1792" s="1276">
        <v>11</v>
      </c>
      <c r="M1792" s="1281">
        <v>1</v>
      </c>
      <c r="N1792" s="1281">
        <v>3</v>
      </c>
      <c r="O1792" s="1281">
        <v>7</v>
      </c>
      <c r="P1792" s="1281">
        <v>1</v>
      </c>
      <c r="Q1792" s="1281">
        <v>2</v>
      </c>
    </row>
    <row r="1793" spans="1:18" s="4" customFormat="1" ht="48.75" customHeight="1" x14ac:dyDescent="0.25">
      <c r="A1793" s="1287" t="s">
        <v>1338</v>
      </c>
      <c r="B1793" s="1288">
        <f>+F1793</f>
        <v>2500</v>
      </c>
      <c r="C1793" s="44" t="s">
        <v>453</v>
      </c>
      <c r="D1793" s="1144" t="s">
        <v>1319</v>
      </c>
      <c r="E1793" s="1015">
        <v>250</v>
      </c>
      <c r="F1793" s="1015">
        <f>+E1793*10</f>
        <v>2500</v>
      </c>
      <c r="G1793" s="1015"/>
      <c r="H1793" s="1015"/>
      <c r="I1793" s="1015"/>
      <c r="J1793" s="1015"/>
      <c r="K1793" s="1280" t="s">
        <v>1307</v>
      </c>
      <c r="L1793" s="1276">
        <v>11</v>
      </c>
      <c r="M1793" s="1281">
        <v>1</v>
      </c>
      <c r="N1793" s="1281">
        <v>3</v>
      </c>
      <c r="O1793" s="1281">
        <v>7</v>
      </c>
      <c r="P1793" s="1281">
        <v>1</v>
      </c>
      <c r="Q1793" s="1281">
        <v>2</v>
      </c>
    </row>
    <row r="1794" spans="1:18" s="4" customFormat="1" x14ac:dyDescent="0.25">
      <c r="A1794" s="594"/>
      <c r="B1794" s="594"/>
      <c r="C1794" s="599"/>
      <c r="D1794" s="1289"/>
      <c r="E1794"/>
      <c r="F1794"/>
      <c r="G1794"/>
      <c r="H1794"/>
      <c r="I1794"/>
      <c r="J1794"/>
      <c r="K1794" s="1290"/>
      <c r="L1794" s="1291"/>
      <c r="M1794" s="1292"/>
      <c r="N1794" s="1292"/>
      <c r="O1794" s="1292"/>
      <c r="P1794" s="1292"/>
      <c r="Q1794" s="1292"/>
    </row>
    <row r="1795" spans="1:18" s="4" customFormat="1" x14ac:dyDescent="0.25">
      <c r="A1795" s="594"/>
      <c r="B1795" s="1293">
        <f>SUM(B1754:B1793)</f>
        <v>1179425</v>
      </c>
      <c r="C1795" s="599"/>
      <c r="D1795" s="10"/>
      <c r="K1795" s="1294"/>
      <c r="L1795" s="1291"/>
      <c r="M1795" s="1292"/>
      <c r="N1795" s="1292"/>
      <c r="O1795" s="1292"/>
      <c r="P1795" s="1292"/>
      <c r="Q1795" s="1292"/>
    </row>
    <row r="1797" spans="1:18" ht="24.95" customHeight="1" x14ac:dyDescent="0.25">
      <c r="A1797" s="326" t="s">
        <v>2</v>
      </c>
      <c r="B1797" s="326" t="s">
        <v>1</v>
      </c>
      <c r="C1797" s="326"/>
      <c r="D1797" s="326"/>
      <c r="E1797" s="328"/>
      <c r="F1797" s="328"/>
      <c r="G1797" s="328"/>
      <c r="H1797" s="328"/>
      <c r="I1797" s="328"/>
      <c r="J1797" s="328"/>
      <c r="K1797" s="328"/>
      <c r="L1797" s="328"/>
      <c r="M1797" s="328"/>
      <c r="N1797" s="328"/>
      <c r="O1797" s="328"/>
      <c r="P1797" s="328"/>
      <c r="Q1797" s="328"/>
      <c r="R1797" s="328"/>
    </row>
    <row r="1798" spans="1:18" ht="24.95" customHeight="1" x14ac:dyDescent="0.25">
      <c r="A1798" s="326" t="s">
        <v>2</v>
      </c>
      <c r="B1798" s="408" t="s">
        <v>174</v>
      </c>
      <c r="C1798" s="409"/>
      <c r="D1798" s="326"/>
      <c r="E1798" s="328"/>
      <c r="F1798" s="328"/>
      <c r="G1798" s="328"/>
      <c r="H1798" s="328"/>
      <c r="I1798" s="328"/>
      <c r="J1798" s="328"/>
      <c r="K1798" s="328"/>
      <c r="L1798" s="328"/>
      <c r="M1798" s="328"/>
      <c r="N1798" s="328"/>
      <c r="O1798" s="328"/>
      <c r="P1798" s="328"/>
      <c r="Q1798" s="328"/>
      <c r="R1798" s="328"/>
    </row>
    <row r="1799" spans="1:18" ht="24.95" customHeight="1" x14ac:dyDescent="0.25">
      <c r="A1799" s="326" t="s">
        <v>3</v>
      </c>
      <c r="B1799" s="332" t="s">
        <v>175</v>
      </c>
      <c r="C1799" s="332"/>
      <c r="D1799" s="326"/>
      <c r="E1799" s="328"/>
      <c r="F1799" s="328"/>
      <c r="G1799" s="328"/>
      <c r="H1799" s="328"/>
      <c r="I1799" s="328"/>
      <c r="J1799" s="328"/>
      <c r="K1799" s="328"/>
      <c r="L1799" s="328"/>
      <c r="M1799" s="328"/>
      <c r="N1799" s="328"/>
      <c r="O1799" s="328"/>
      <c r="P1799" s="328"/>
      <c r="Q1799" s="328"/>
      <c r="R1799" s="328"/>
    </row>
    <row r="1800" spans="1:18" ht="15" customHeight="1" x14ac:dyDescent="0.25">
      <c r="A1800" s="326" t="s">
        <v>4</v>
      </c>
      <c r="B1800" s="332" t="s">
        <v>176</v>
      </c>
      <c r="C1800" s="326"/>
      <c r="D1800" s="326"/>
      <c r="E1800" s="328"/>
      <c r="F1800" s="328"/>
      <c r="G1800" s="328"/>
      <c r="H1800" s="328"/>
      <c r="I1800" s="328"/>
      <c r="J1800" s="328"/>
      <c r="K1800" s="328"/>
      <c r="L1800" s="328"/>
      <c r="M1800" s="328"/>
      <c r="N1800" s="328"/>
      <c r="O1800" s="328"/>
      <c r="P1800" s="328"/>
      <c r="Q1800" s="328"/>
      <c r="R1800" s="328"/>
    </row>
    <row r="1801" spans="1:18" ht="35.1" customHeight="1" x14ac:dyDescent="0.25">
      <c r="A1801" s="332" t="s">
        <v>5</v>
      </c>
      <c r="B1801" s="1471" t="s">
        <v>177</v>
      </c>
      <c r="C1801" s="1471"/>
      <c r="D1801" s="1471"/>
      <c r="E1801" s="328"/>
      <c r="F1801" s="328"/>
      <c r="G1801" s="328"/>
      <c r="I1801" s="328"/>
      <c r="J1801" s="328"/>
      <c r="K1801" s="328"/>
      <c r="L1801" s="328"/>
      <c r="M1801" s="328"/>
      <c r="N1801" s="328"/>
      <c r="O1801" s="328"/>
      <c r="P1801" s="328"/>
      <c r="Q1801" s="328"/>
      <c r="R1801" s="328"/>
    </row>
    <row r="1802" spans="1:18" ht="29.25" customHeight="1" x14ac:dyDescent="0.25">
      <c r="A1802" s="332" t="s">
        <v>178</v>
      </c>
      <c r="B1802" s="1471" t="s">
        <v>179</v>
      </c>
      <c r="C1802" s="1471"/>
      <c r="D1802" s="1471"/>
      <c r="E1802" s="333"/>
      <c r="F1802" s="333"/>
      <c r="G1802" s="333"/>
      <c r="H1802" s="333"/>
      <c r="I1802" s="333"/>
      <c r="J1802" s="333"/>
      <c r="K1802" s="333"/>
      <c r="L1802" s="333"/>
      <c r="M1802" s="333"/>
      <c r="N1802" s="333"/>
      <c r="O1802" s="333"/>
      <c r="P1802" s="333"/>
      <c r="Q1802" s="333"/>
      <c r="R1802" s="333"/>
    </row>
    <row r="1803" spans="1:18" s="192" customFormat="1" ht="19.5" customHeight="1" x14ac:dyDescent="0.3">
      <c r="A1803" s="1616" t="s">
        <v>180</v>
      </c>
      <c r="B1803" s="1616"/>
      <c r="C1803" s="1616"/>
      <c r="D1803" s="1616"/>
      <c r="E1803" s="333"/>
      <c r="F1803" s="333"/>
      <c r="G1803" s="333"/>
      <c r="H1803" s="333"/>
      <c r="I1803" s="333"/>
      <c r="J1803" s="332"/>
      <c r="K1803" s="332"/>
      <c r="L1803" s="1295" t="s">
        <v>8</v>
      </c>
      <c r="M1803" s="333"/>
      <c r="N1803" s="333"/>
      <c r="O1803" s="333"/>
      <c r="P1803" s="333"/>
      <c r="Q1803" s="333"/>
      <c r="R1803" s="333"/>
    </row>
    <row r="1804" spans="1:18" ht="18" customHeight="1" x14ac:dyDescent="0.25">
      <c r="A1804" s="332" t="s">
        <v>181</v>
      </c>
      <c r="B1804" s="332"/>
      <c r="C1804" s="332"/>
      <c r="D1804" s="333"/>
      <c r="E1804" s="333"/>
      <c r="F1804" s="333"/>
      <c r="G1804" s="333"/>
      <c r="H1804" s="333"/>
      <c r="I1804" s="333"/>
      <c r="J1804" s="332"/>
      <c r="K1804" s="332"/>
      <c r="L1804" s="332"/>
      <c r="M1804" s="333"/>
      <c r="N1804" s="333"/>
      <c r="O1804" s="333"/>
      <c r="P1804" s="333"/>
      <c r="Q1804" s="333"/>
      <c r="R1804" s="333"/>
    </row>
    <row r="1805" spans="1:18" ht="18" customHeight="1" x14ac:dyDescent="0.25">
      <c r="A1805" s="334"/>
      <c r="B1805" s="334"/>
      <c r="C1805" s="334"/>
      <c r="D1805" s="333"/>
      <c r="E1805" s="333"/>
      <c r="F1805" s="333"/>
      <c r="G1805" s="333"/>
      <c r="H1805" s="333"/>
      <c r="I1805" s="333"/>
      <c r="J1805" s="332"/>
      <c r="K1805" s="332"/>
      <c r="L1805" s="332"/>
      <c r="M1805" s="333"/>
      <c r="N1805" s="333"/>
      <c r="O1805" s="333"/>
      <c r="P1805" s="333"/>
      <c r="Q1805" s="333"/>
      <c r="R1805" s="333"/>
    </row>
    <row r="1806" spans="1:18" s="335" customFormat="1" ht="29.25" customHeight="1" thickBot="1" x14ac:dyDescent="0.35">
      <c r="A1806" s="1617" t="s">
        <v>183</v>
      </c>
      <c r="B1806" s="1617"/>
      <c r="C1806" s="1617"/>
      <c r="D1806" s="1617"/>
      <c r="E1806" s="1617"/>
      <c r="F1806" s="1617"/>
      <c r="G1806" s="1617"/>
      <c r="H1806" s="1617"/>
      <c r="I1806" s="1617"/>
      <c r="J1806" s="1617"/>
      <c r="K1806" s="1617"/>
      <c r="L1806" s="1617"/>
      <c r="M1806" s="1617"/>
      <c r="N1806" s="1617"/>
      <c r="O1806" s="1617"/>
      <c r="P1806" s="1617"/>
      <c r="Q1806" s="1617"/>
      <c r="R1806" s="1617"/>
    </row>
    <row r="1807" spans="1:18" s="336" customFormat="1" ht="16.5" thickTop="1" x14ac:dyDescent="0.25">
      <c r="A1807" s="1618" t="s">
        <v>184</v>
      </c>
      <c r="B1807" s="1608" t="s">
        <v>185</v>
      </c>
      <c r="C1807" s="1608"/>
      <c r="D1807" s="1565" t="s">
        <v>186</v>
      </c>
      <c r="E1807" s="1565" t="s">
        <v>187</v>
      </c>
      <c r="F1807" s="1565" t="s">
        <v>188</v>
      </c>
      <c r="G1807" s="1565" t="s">
        <v>189</v>
      </c>
      <c r="H1807" s="1565" t="s">
        <v>190</v>
      </c>
      <c r="I1807" s="1565"/>
      <c r="J1807" s="1565"/>
      <c r="K1807" s="1565"/>
      <c r="L1807" s="1608" t="s">
        <v>17</v>
      </c>
      <c r="M1807" s="1608" t="s">
        <v>18</v>
      </c>
      <c r="N1807" s="1608"/>
      <c r="O1807" s="1608"/>
      <c r="P1807" s="1608"/>
      <c r="Q1807" s="1608"/>
      <c r="R1807" s="1609"/>
    </row>
    <row r="1808" spans="1:18" s="336" customFormat="1" ht="15.75" x14ac:dyDescent="0.25">
      <c r="A1808" s="1570"/>
      <c r="B1808" s="1571"/>
      <c r="C1808" s="1571"/>
      <c r="D1808" s="1566"/>
      <c r="E1808" s="1566"/>
      <c r="F1808" s="1566"/>
      <c r="G1808" s="1566"/>
      <c r="H1808" s="338" t="s">
        <v>19</v>
      </c>
      <c r="I1808" s="338" t="s">
        <v>20</v>
      </c>
      <c r="J1808" s="338" t="s">
        <v>21</v>
      </c>
      <c r="K1808" s="338" t="s">
        <v>22</v>
      </c>
      <c r="L1808" s="1571"/>
      <c r="M1808" s="1571"/>
      <c r="N1808" s="1571"/>
      <c r="O1808" s="1571"/>
      <c r="P1808" s="1571"/>
      <c r="Q1808" s="1571"/>
      <c r="R1808" s="1610"/>
    </row>
    <row r="1809" spans="1:18" ht="102" customHeight="1" thickBot="1" x14ac:dyDescent="0.3">
      <c r="A1809" s="339" t="s">
        <v>1339</v>
      </c>
      <c r="B1809" s="1611" t="s">
        <v>1340</v>
      </c>
      <c r="C1809" s="1611" t="s">
        <v>1341</v>
      </c>
      <c r="D1809" s="340" t="s">
        <v>1342</v>
      </c>
      <c r="E1809" s="340">
        <v>0.1</v>
      </c>
      <c r="F1809" s="340">
        <v>0.1</v>
      </c>
      <c r="G1809" s="340">
        <v>0.02</v>
      </c>
      <c r="H1809" s="341">
        <v>0.03</v>
      </c>
      <c r="I1809" s="341">
        <v>0.03</v>
      </c>
      <c r="J1809" s="341">
        <v>0.02</v>
      </c>
      <c r="K1809" s="340">
        <v>10000006</v>
      </c>
      <c r="L1809" s="416">
        <f>+C1814+C1818+C1820+C1821+C1822+C1830+C1843+C1856+C1877+C1885+C1889+C1893+C1900+C1905+C1910+C1916+C1925+C1938+C1951+C1954+C1957+C1972+C1979+C1983+C1985</f>
        <v>43677965</v>
      </c>
      <c r="M1809" s="1464"/>
      <c r="N1809" s="1464"/>
      <c r="O1809" s="1464"/>
      <c r="P1809" s="1464"/>
      <c r="Q1809" s="1464"/>
      <c r="R1809" s="1465"/>
    </row>
    <row r="1810" spans="1:18" ht="16.5" thickTop="1" x14ac:dyDescent="0.25">
      <c r="A1810" s="343"/>
      <c r="B1810" s="344"/>
      <c r="C1810" s="344"/>
      <c r="D1810" s="344"/>
      <c r="E1810" s="344"/>
      <c r="F1810" s="344"/>
      <c r="G1810" s="344"/>
      <c r="H1810" s="344"/>
      <c r="I1810" s="344"/>
      <c r="J1810" s="344"/>
      <c r="K1810" s="344"/>
      <c r="L1810" s="344"/>
      <c r="M1810" s="344"/>
      <c r="N1810" s="344"/>
      <c r="O1810" s="344"/>
      <c r="P1810" s="344"/>
      <c r="Q1810" s="344"/>
      <c r="R1810" s="345"/>
    </row>
    <row r="1811" spans="1:18" s="335" customFormat="1" ht="17.25" x14ac:dyDescent="0.3">
      <c r="A1811" s="346" t="s">
        <v>194</v>
      </c>
      <c r="B1811" s="347"/>
      <c r="C1811" s="347"/>
      <c r="D1811" s="347"/>
      <c r="E1811" s="347"/>
      <c r="F1811" s="347"/>
      <c r="G1811" s="347"/>
      <c r="H1811" s="347"/>
      <c r="I1811" s="347"/>
      <c r="J1811" s="347"/>
      <c r="K1811" s="347"/>
      <c r="L1811" s="347"/>
      <c r="M1811" s="347"/>
      <c r="N1811" s="347"/>
      <c r="O1811" s="347"/>
      <c r="P1811" s="347"/>
      <c r="Q1811" s="347"/>
      <c r="R1811" s="348"/>
    </row>
    <row r="1812" spans="1:18" s="336" customFormat="1" ht="15.75" x14ac:dyDescent="0.25">
      <c r="A1812" s="1570" t="s">
        <v>195</v>
      </c>
      <c r="B1812" s="1571"/>
      <c r="C1812" s="1566" t="s">
        <v>196</v>
      </c>
      <c r="D1812" s="1566" t="s">
        <v>31</v>
      </c>
      <c r="E1812" s="1566"/>
      <c r="F1812" s="1566"/>
      <c r="G1812" s="1566"/>
      <c r="H1812" s="1566" t="s">
        <v>197</v>
      </c>
      <c r="I1812" s="1566"/>
      <c r="J1812" s="1566"/>
      <c r="K1812" s="1566"/>
      <c r="L1812" s="1571" t="s">
        <v>198</v>
      </c>
      <c r="M1812" s="2694" t="s">
        <v>199</v>
      </c>
      <c r="N1812" s="2694"/>
      <c r="O1812" s="2694"/>
      <c r="P1812" s="2694"/>
      <c r="Q1812" s="2694"/>
      <c r="R1812" s="2695"/>
    </row>
    <row r="1813" spans="1:18" s="336" customFormat="1" ht="45" x14ac:dyDescent="0.25">
      <c r="A1813" s="1570"/>
      <c r="B1813" s="1571"/>
      <c r="C1813" s="1566"/>
      <c r="D1813" s="338" t="s">
        <v>200</v>
      </c>
      <c r="E1813" s="338" t="s">
        <v>36</v>
      </c>
      <c r="F1813" s="338" t="s">
        <v>201</v>
      </c>
      <c r="G1813" s="338" t="s">
        <v>38</v>
      </c>
      <c r="H1813" s="338" t="s">
        <v>19</v>
      </c>
      <c r="I1813" s="338" t="s">
        <v>20</v>
      </c>
      <c r="J1813" s="338" t="s">
        <v>21</v>
      </c>
      <c r="K1813" s="338" t="s">
        <v>22</v>
      </c>
      <c r="L1813" s="1571"/>
      <c r="M1813" s="349" t="s">
        <v>40</v>
      </c>
      <c r="N1813" s="349" t="s">
        <v>41</v>
      </c>
      <c r="O1813" s="349" t="s">
        <v>42</v>
      </c>
      <c r="P1813" s="349" t="s">
        <v>43</v>
      </c>
      <c r="Q1813" s="349" t="s">
        <v>44</v>
      </c>
      <c r="R1813" s="350" t="s">
        <v>45</v>
      </c>
    </row>
    <row r="1814" spans="1:18" ht="17.25" customHeight="1" x14ac:dyDescent="0.25">
      <c r="A1814" s="1555" t="s">
        <v>1343</v>
      </c>
      <c r="B1814" s="1509"/>
      <c r="C1814" s="2696">
        <f>SUM(G1814:G1817)</f>
        <v>804000</v>
      </c>
      <c r="D1814" s="351" t="s">
        <v>1344</v>
      </c>
      <c r="E1814" s="352">
        <v>104</v>
      </c>
      <c r="F1814" s="353">
        <f>450+1350+900</f>
        <v>2700</v>
      </c>
      <c r="G1814" s="353">
        <f>(E1814*F1814)</f>
        <v>280800</v>
      </c>
      <c r="H1814" s="354">
        <f>280000/4</f>
        <v>70000</v>
      </c>
      <c r="I1814" s="354">
        <v>70000</v>
      </c>
      <c r="J1814" s="354">
        <v>70000</v>
      </c>
      <c r="K1814" s="354">
        <v>70000</v>
      </c>
      <c r="L1814" s="1502" t="s">
        <v>279</v>
      </c>
      <c r="M1814" s="352">
        <v>1</v>
      </c>
      <c r="N1814" s="352">
        <v>3</v>
      </c>
      <c r="O1814" s="352">
        <v>2</v>
      </c>
      <c r="P1814" s="352">
        <v>3</v>
      </c>
      <c r="Q1814" s="352">
        <v>1</v>
      </c>
      <c r="R1814" s="357">
        <v>1</v>
      </c>
    </row>
    <row r="1815" spans="1:18" ht="15" customHeight="1" x14ac:dyDescent="0.25">
      <c r="A1815" s="1556"/>
      <c r="B1815" s="1511"/>
      <c r="C1815" s="2696"/>
      <c r="D1815" s="351" t="s">
        <v>1345</v>
      </c>
      <c r="E1815" s="352">
        <v>104</v>
      </c>
      <c r="F1815" s="353">
        <v>1800</v>
      </c>
      <c r="G1815" s="353">
        <f t="shared" ref="G1815:G1817" si="68">+F1815*E1815</f>
        <v>187200</v>
      </c>
      <c r="H1815" s="354">
        <f>+G1815/4</f>
        <v>46800</v>
      </c>
      <c r="I1815" s="354">
        <v>46800</v>
      </c>
      <c r="J1815" s="354">
        <v>46800</v>
      </c>
      <c r="K1815" s="354">
        <v>46800</v>
      </c>
      <c r="L1815" s="1503"/>
      <c r="M1815" s="352">
        <v>1</v>
      </c>
      <c r="N1815" s="352">
        <v>3</v>
      </c>
      <c r="O1815" s="352">
        <v>2</v>
      </c>
      <c r="P1815" s="352">
        <v>3</v>
      </c>
      <c r="Q1815" s="352">
        <v>1</v>
      </c>
      <c r="R1815" s="357">
        <v>1</v>
      </c>
    </row>
    <row r="1816" spans="1:18" ht="19.5" customHeight="1" x14ac:dyDescent="0.25">
      <c r="A1816" s="1556"/>
      <c r="B1816" s="1511"/>
      <c r="C1816" s="2696"/>
      <c r="D1816" s="351" t="s">
        <v>1283</v>
      </c>
      <c r="E1816" s="352">
        <v>104</v>
      </c>
      <c r="F1816" s="353">
        <v>1500</v>
      </c>
      <c r="G1816" s="353">
        <f t="shared" si="68"/>
        <v>156000</v>
      </c>
      <c r="H1816" s="354">
        <f>+G1816/4</f>
        <v>39000</v>
      </c>
      <c r="I1816" s="354">
        <v>39000</v>
      </c>
      <c r="J1816" s="354">
        <v>39000</v>
      </c>
      <c r="K1816" s="354">
        <v>39000</v>
      </c>
      <c r="L1816" s="1503"/>
      <c r="M1816" s="352">
        <v>1</v>
      </c>
      <c r="N1816" s="352">
        <v>3</v>
      </c>
      <c r="O1816" s="352">
        <v>2</v>
      </c>
      <c r="P1816" s="352">
        <v>3</v>
      </c>
      <c r="Q1816" s="352">
        <v>1</v>
      </c>
      <c r="R1816" s="357">
        <v>1</v>
      </c>
    </row>
    <row r="1817" spans="1:18" ht="17.25" customHeight="1" x14ac:dyDescent="0.25">
      <c r="A1817" s="1567"/>
      <c r="B1817" s="1568"/>
      <c r="C1817" s="2696"/>
      <c r="D1817" s="351" t="s">
        <v>1346</v>
      </c>
      <c r="E1817" s="352">
        <v>720</v>
      </c>
      <c r="F1817" s="353">
        <v>250</v>
      </c>
      <c r="G1817" s="353">
        <f t="shared" si="68"/>
        <v>180000</v>
      </c>
      <c r="H1817" s="354">
        <f>+G1817/4</f>
        <v>45000</v>
      </c>
      <c r="I1817" s="355">
        <v>45000</v>
      </c>
      <c r="J1817" s="354">
        <v>45000</v>
      </c>
      <c r="K1817" s="354">
        <v>45000</v>
      </c>
      <c r="L1817" s="1559"/>
      <c r="M1817" s="352">
        <v>1</v>
      </c>
      <c r="N1817" s="352">
        <v>3</v>
      </c>
      <c r="O1817" s="352">
        <v>3</v>
      </c>
      <c r="P1817" s="352">
        <v>7</v>
      </c>
      <c r="Q1817" s="352">
        <v>1</v>
      </c>
      <c r="R1817" s="357">
        <v>2</v>
      </c>
    </row>
    <row r="1818" spans="1:18" ht="409.5" customHeight="1" x14ac:dyDescent="0.25">
      <c r="A1818" s="1296" t="s">
        <v>1347</v>
      </c>
      <c r="B1818" s="1297"/>
      <c r="C1818" s="1526"/>
      <c r="D1818" s="1502" t="s">
        <v>1348</v>
      </c>
      <c r="E1818" s="1502"/>
      <c r="F1818" s="1514"/>
      <c r="G1818" s="1514"/>
      <c r="H1818" s="1502"/>
      <c r="I1818" s="1514"/>
      <c r="J1818" s="1502"/>
      <c r="K1818" s="1502"/>
      <c r="L1818" s="1502" t="s">
        <v>279</v>
      </c>
      <c r="M1818" s="352"/>
      <c r="N1818" s="352"/>
      <c r="O1818" s="352"/>
      <c r="P1818" s="352"/>
      <c r="Q1818" s="352"/>
      <c r="R1818" s="357"/>
    </row>
    <row r="1819" spans="1:18" ht="98.25" customHeight="1" x14ac:dyDescent="0.25">
      <c r="A1819" s="1298"/>
      <c r="B1819" s="1299"/>
      <c r="C1819" s="1569"/>
      <c r="D1819" s="1559"/>
      <c r="E1819" s="1559"/>
      <c r="F1819" s="1560"/>
      <c r="G1819" s="1560"/>
      <c r="H1819" s="1559"/>
      <c r="I1819" s="1560"/>
      <c r="J1819" s="1559"/>
      <c r="K1819" s="1559"/>
      <c r="L1819" s="1559"/>
      <c r="M1819" s="352"/>
      <c r="N1819" s="352"/>
      <c r="O1819" s="352"/>
      <c r="P1819" s="352"/>
      <c r="Q1819" s="352"/>
      <c r="R1819" s="357"/>
    </row>
    <row r="1820" spans="1:18" ht="42.75" customHeight="1" x14ac:dyDescent="0.25">
      <c r="A1820" s="2701" t="s">
        <v>1349</v>
      </c>
      <c r="B1820" s="2702"/>
      <c r="C1820" s="359">
        <f>+G1820</f>
        <v>2750000</v>
      </c>
      <c r="D1820" s="1300" t="s">
        <v>1350</v>
      </c>
      <c r="E1820" s="352">
        <v>10</v>
      </c>
      <c r="F1820" s="353">
        <v>275000</v>
      </c>
      <c r="G1820" s="353">
        <f t="shared" ref="G1820:G1822" si="69">+F1820*E1820</f>
        <v>2750000</v>
      </c>
      <c r="H1820" s="354"/>
      <c r="I1820" s="353"/>
      <c r="J1820" s="354"/>
      <c r="K1820" s="354"/>
      <c r="L1820" s="356" t="s">
        <v>279</v>
      </c>
      <c r="M1820" s="352">
        <v>1</v>
      </c>
      <c r="N1820" s="352">
        <v>3</v>
      </c>
      <c r="O1820" s="352">
        <v>2</v>
      </c>
      <c r="P1820" s="352">
        <v>7</v>
      </c>
      <c r="Q1820" s="352">
        <v>1</v>
      </c>
      <c r="R1820" s="357">
        <v>1</v>
      </c>
    </row>
    <row r="1821" spans="1:18" ht="37.5" customHeight="1" x14ac:dyDescent="0.25">
      <c r="A1821" s="2703" t="s">
        <v>1351</v>
      </c>
      <c r="B1821" s="2703"/>
      <c r="C1821" s="452">
        <f>+G1821</f>
        <v>95000</v>
      </c>
      <c r="D1821" s="1301" t="s">
        <v>1352</v>
      </c>
      <c r="E1821" s="99">
        <v>1</v>
      </c>
      <c r="F1821" s="1302">
        <v>95000</v>
      </c>
      <c r="G1821" s="1303">
        <f t="shared" si="69"/>
        <v>95000</v>
      </c>
      <c r="H1821" s="1304">
        <v>1</v>
      </c>
      <c r="I1821" s="1304"/>
      <c r="J1821" s="1305"/>
      <c r="K1821" s="1304"/>
      <c r="L1821" s="1500" t="s">
        <v>279</v>
      </c>
      <c r="M1821" s="373">
        <v>1</v>
      </c>
      <c r="N1821" s="373">
        <v>3</v>
      </c>
      <c r="O1821" s="373">
        <v>3</v>
      </c>
      <c r="P1821" s="373">
        <v>9</v>
      </c>
      <c r="Q1821" s="373">
        <v>1</v>
      </c>
      <c r="R1821" s="373">
        <v>1</v>
      </c>
    </row>
    <row r="1822" spans="1:18" ht="51" customHeight="1" x14ac:dyDescent="0.25">
      <c r="A1822" s="2704" t="s">
        <v>1353</v>
      </c>
      <c r="B1822" s="2705"/>
      <c r="C1822" s="452">
        <f>+G1822</f>
        <v>50000</v>
      </c>
      <c r="D1822" s="372" t="s">
        <v>1354</v>
      </c>
      <c r="E1822" s="373">
        <v>200</v>
      </c>
      <c r="F1822" s="405">
        <v>250</v>
      </c>
      <c r="G1822" s="405">
        <f t="shared" si="69"/>
        <v>50000</v>
      </c>
      <c r="H1822" s="553"/>
      <c r="I1822" s="405"/>
      <c r="J1822" s="553"/>
      <c r="K1822" s="553"/>
      <c r="L1822" s="1501"/>
      <c r="M1822" s="373">
        <v>1</v>
      </c>
      <c r="N1822" s="373">
        <v>3</v>
      </c>
      <c r="O1822" s="373">
        <v>2</v>
      </c>
      <c r="P1822" s="373">
        <v>4</v>
      </c>
      <c r="Q1822" s="373">
        <v>2</v>
      </c>
      <c r="R1822" s="373">
        <v>2</v>
      </c>
    </row>
    <row r="1823" spans="1:18" ht="25.5" customHeight="1" thickBot="1" x14ac:dyDescent="0.3">
      <c r="A1823" s="2706" t="s">
        <v>230</v>
      </c>
      <c r="B1823" s="2707"/>
      <c r="C1823" s="2708"/>
      <c r="D1823" s="2708"/>
      <c r="E1823" s="2708"/>
      <c r="F1823" s="2708"/>
      <c r="G1823" s="2708"/>
      <c r="H1823" s="2708"/>
      <c r="I1823" s="2708"/>
      <c r="J1823" s="2708"/>
      <c r="K1823" s="2708"/>
      <c r="L1823" s="2708"/>
      <c r="M1823" s="2708"/>
      <c r="N1823" s="2708"/>
      <c r="O1823" s="2708"/>
      <c r="P1823" s="2708"/>
      <c r="Q1823" s="2708"/>
      <c r="R1823" s="2709"/>
    </row>
    <row r="1824" spans="1:18" ht="16.5" thickTop="1" x14ac:dyDescent="0.25">
      <c r="A1824" s="2710" t="s">
        <v>184</v>
      </c>
      <c r="B1824" s="2712" t="s">
        <v>185</v>
      </c>
      <c r="C1824" s="2712"/>
      <c r="D1824" s="2714" t="s">
        <v>186</v>
      </c>
      <c r="E1824" s="2714" t="s">
        <v>187</v>
      </c>
      <c r="F1824" s="2714" t="s">
        <v>188</v>
      </c>
      <c r="G1824" s="2714" t="s">
        <v>189</v>
      </c>
      <c r="H1824" s="2714" t="s">
        <v>190</v>
      </c>
      <c r="I1824" s="2714"/>
      <c r="J1824" s="2714"/>
      <c r="K1824" s="2714"/>
      <c r="L1824" s="2712" t="s">
        <v>17</v>
      </c>
      <c r="M1824" s="2712" t="s">
        <v>18</v>
      </c>
      <c r="N1824" s="2712"/>
      <c r="O1824" s="2712"/>
      <c r="P1824" s="2712"/>
      <c r="Q1824" s="2712"/>
      <c r="R1824" s="2715"/>
    </row>
    <row r="1825" spans="1:19" ht="15.75" x14ac:dyDescent="0.25">
      <c r="A1825" s="2711"/>
      <c r="B1825" s="2713"/>
      <c r="C1825" s="2713"/>
      <c r="D1825" s="2694"/>
      <c r="E1825" s="2694"/>
      <c r="F1825" s="2694"/>
      <c r="G1825" s="2694"/>
      <c r="H1825" s="338" t="s">
        <v>19</v>
      </c>
      <c r="I1825" s="338" t="s">
        <v>20</v>
      </c>
      <c r="J1825" s="338" t="s">
        <v>21</v>
      </c>
      <c r="K1825" s="338" t="s">
        <v>22</v>
      </c>
      <c r="L1825" s="2713"/>
      <c r="M1825" s="2713"/>
      <c r="N1825" s="2713"/>
      <c r="O1825" s="2713"/>
      <c r="P1825" s="2713"/>
      <c r="Q1825" s="2713"/>
      <c r="R1825" s="2716"/>
    </row>
    <row r="1826" spans="1:19" ht="112.5" customHeight="1" thickBot="1" x14ac:dyDescent="0.3">
      <c r="A1826" s="339" t="s">
        <v>1355</v>
      </c>
      <c r="B1826" s="1611" t="s">
        <v>1356</v>
      </c>
      <c r="C1826" s="1611" t="s">
        <v>1357</v>
      </c>
      <c r="D1826" s="415" t="s">
        <v>1358</v>
      </c>
      <c r="E1826" s="340"/>
      <c r="F1826" s="340"/>
      <c r="G1826" s="340"/>
      <c r="H1826" s="341"/>
      <c r="I1826" s="341"/>
      <c r="J1826" s="341"/>
      <c r="K1826" s="340"/>
      <c r="L1826" s="1080">
        <f>SUM(C1856)</f>
        <v>1030125</v>
      </c>
      <c r="M1826" s="1464"/>
      <c r="N1826" s="1464"/>
      <c r="O1826" s="1464"/>
      <c r="P1826" s="1464"/>
      <c r="Q1826" s="1464"/>
      <c r="R1826" s="1465"/>
    </row>
    <row r="1827" spans="1:19" ht="21.75" customHeight="1" thickTop="1" x14ac:dyDescent="0.25">
      <c r="A1827" s="2697" t="s">
        <v>194</v>
      </c>
      <c r="B1827" s="2698"/>
      <c r="C1827" s="2698"/>
      <c r="D1827" s="2698"/>
      <c r="E1827" s="2698"/>
      <c r="F1827" s="2698"/>
      <c r="G1827" s="2698"/>
      <c r="H1827" s="2698"/>
      <c r="I1827" s="2698"/>
      <c r="J1827" s="2698"/>
      <c r="K1827" s="2698"/>
      <c r="L1827" s="2698"/>
      <c r="M1827" s="2698"/>
      <c r="N1827" s="2698"/>
      <c r="O1827" s="2698"/>
      <c r="P1827" s="2698"/>
      <c r="Q1827" s="2698"/>
      <c r="R1827" s="2699"/>
    </row>
    <row r="1828" spans="1:19" ht="15.75" x14ac:dyDescent="0.25">
      <c r="A1828" s="1570" t="s">
        <v>195</v>
      </c>
      <c r="B1828" s="1571"/>
      <c r="C1828" s="1566" t="s">
        <v>196</v>
      </c>
      <c r="D1828" s="1566" t="s">
        <v>31</v>
      </c>
      <c r="E1828" s="1566"/>
      <c r="F1828" s="1566"/>
      <c r="G1828" s="1566"/>
      <c r="H1828" s="1566" t="s">
        <v>197</v>
      </c>
      <c r="I1828" s="1566"/>
      <c r="J1828" s="1566"/>
      <c r="K1828" s="1566"/>
      <c r="L1828" s="1571" t="s">
        <v>198</v>
      </c>
      <c r="M1828" s="1566" t="s">
        <v>199</v>
      </c>
      <c r="N1828" s="1566"/>
      <c r="O1828" s="1566"/>
      <c r="P1828" s="1566"/>
      <c r="Q1828" s="1566"/>
      <c r="R1828" s="1607"/>
    </row>
    <row r="1829" spans="1:19" ht="45.75" thickBot="1" x14ac:dyDescent="0.3">
      <c r="A1829" s="2700"/>
      <c r="B1829" s="2494"/>
      <c r="C1829" s="2492"/>
      <c r="D1829" s="1306" t="s">
        <v>200</v>
      </c>
      <c r="E1829" s="1306" t="s">
        <v>36</v>
      </c>
      <c r="F1829" s="1306" t="s">
        <v>201</v>
      </c>
      <c r="G1829" s="1306" t="s">
        <v>38</v>
      </c>
      <c r="H1829" s="1306" t="s">
        <v>19</v>
      </c>
      <c r="I1829" s="1306" t="s">
        <v>20</v>
      </c>
      <c r="J1829" s="1306" t="s">
        <v>21</v>
      </c>
      <c r="K1829" s="1306" t="s">
        <v>22</v>
      </c>
      <c r="L1829" s="2494"/>
      <c r="M1829" s="1307" t="s">
        <v>40</v>
      </c>
      <c r="N1829" s="1307" t="s">
        <v>41</v>
      </c>
      <c r="O1829" s="1307" t="s">
        <v>42</v>
      </c>
      <c r="P1829" s="1307" t="s">
        <v>43</v>
      </c>
      <c r="Q1829" s="1307" t="s">
        <v>44</v>
      </c>
      <c r="R1829" s="1308" t="s">
        <v>45</v>
      </c>
    </row>
    <row r="1830" spans="1:19" ht="20.25" customHeight="1" x14ac:dyDescent="0.25">
      <c r="A1830" s="2718" t="s">
        <v>1359</v>
      </c>
      <c r="B1830" s="2719"/>
      <c r="C1830" s="2724">
        <f>SUM(G1830:G1842)</f>
        <v>925600</v>
      </c>
      <c r="D1830" s="1309" t="s">
        <v>1360</v>
      </c>
      <c r="E1830" s="1310">
        <v>150</v>
      </c>
      <c r="F1830" s="1311">
        <v>1600</v>
      </c>
      <c r="G1830" s="1312">
        <f>+F1830*E1830</f>
        <v>240000</v>
      </c>
      <c r="H1830" s="1310"/>
      <c r="I1830" s="1310"/>
      <c r="J1830" s="1310"/>
      <c r="K1830" s="1310"/>
      <c r="L1830" s="2727" t="s">
        <v>279</v>
      </c>
      <c r="M1830" s="1310">
        <v>1</v>
      </c>
      <c r="N1830" s="1310">
        <v>3</v>
      </c>
      <c r="O1830" s="1310">
        <v>2</v>
      </c>
      <c r="P1830" s="1310">
        <v>3</v>
      </c>
      <c r="Q1830" s="1310">
        <v>1</v>
      </c>
      <c r="R1830" s="1313">
        <v>1</v>
      </c>
      <c r="S1830" s="1314"/>
    </row>
    <row r="1831" spans="1:19" ht="15.75" x14ac:dyDescent="0.25">
      <c r="A1831" s="2720"/>
      <c r="B1831" s="2721"/>
      <c r="C1831" s="2725"/>
      <c r="D1831" s="1315" t="s">
        <v>830</v>
      </c>
      <c r="E1831" s="1316" t="s">
        <v>1361</v>
      </c>
      <c r="F1831" s="1317">
        <v>15</v>
      </c>
      <c r="G1831" s="1318">
        <f>+F1831*200</f>
        <v>3000</v>
      </c>
      <c r="H1831" s="1316"/>
      <c r="I1831" s="1316"/>
      <c r="J1831" s="1316"/>
      <c r="K1831" s="1316"/>
      <c r="L1831" s="1478"/>
      <c r="M1831" s="1316">
        <v>1</v>
      </c>
      <c r="N1831" s="1316">
        <v>3</v>
      </c>
      <c r="O1831" s="1316">
        <v>3</v>
      </c>
      <c r="P1831" s="1316">
        <v>9</v>
      </c>
      <c r="Q1831" s="1316">
        <v>2</v>
      </c>
      <c r="R1831" s="1319">
        <v>1</v>
      </c>
      <c r="S1831" s="1314"/>
    </row>
    <row r="1832" spans="1:19" ht="15.75" x14ac:dyDescent="0.25">
      <c r="A1832" s="2720"/>
      <c r="B1832" s="2721"/>
      <c r="C1832" s="2725"/>
      <c r="D1832" s="1315" t="s">
        <v>1362</v>
      </c>
      <c r="E1832" s="1316" t="s">
        <v>1363</v>
      </c>
      <c r="F1832" s="1317">
        <v>300</v>
      </c>
      <c r="G1832" s="1318">
        <f>+F1832*15</f>
        <v>4500</v>
      </c>
      <c r="H1832" s="1316"/>
      <c r="I1832" s="1316"/>
      <c r="J1832" s="1316"/>
      <c r="K1832" s="1316"/>
      <c r="L1832" s="1478"/>
      <c r="M1832" s="1316">
        <v>1</v>
      </c>
      <c r="N1832" s="1316">
        <v>3</v>
      </c>
      <c r="O1832" s="1316">
        <v>2</v>
      </c>
      <c r="P1832" s="1316">
        <v>3</v>
      </c>
      <c r="Q1832" s="1316">
        <v>3</v>
      </c>
      <c r="R1832" s="1319">
        <v>2</v>
      </c>
      <c r="S1832" s="1314"/>
    </row>
    <row r="1833" spans="1:19" ht="15.75" customHeight="1" x14ac:dyDescent="0.25">
      <c r="A1833" s="2720"/>
      <c r="B1833" s="2721"/>
      <c r="C1833" s="2725"/>
      <c r="D1833" s="1315" t="s">
        <v>1364</v>
      </c>
      <c r="E1833" s="1316" t="s">
        <v>1361</v>
      </c>
      <c r="F1833" s="1317">
        <v>750</v>
      </c>
      <c r="G1833" s="1318">
        <f>+F1833*200</f>
        <v>150000</v>
      </c>
      <c r="H1833" s="1316"/>
      <c r="I1833" s="1316"/>
      <c r="J1833" s="1316"/>
      <c r="K1833" s="1316"/>
      <c r="L1833" s="1478"/>
      <c r="M1833" s="1316">
        <v>1</v>
      </c>
      <c r="N1833" s="1316">
        <v>3</v>
      </c>
      <c r="O1833" s="1316">
        <v>3</v>
      </c>
      <c r="P1833" s="1316">
        <v>1</v>
      </c>
      <c r="Q1833" s="1316">
        <v>1</v>
      </c>
      <c r="R1833" s="1319">
        <v>1</v>
      </c>
      <c r="S1833" s="1314"/>
    </row>
    <row r="1834" spans="1:19" ht="15.75" x14ac:dyDescent="0.25">
      <c r="A1834" s="2720"/>
      <c r="B1834" s="2721"/>
      <c r="C1834" s="2725"/>
      <c r="D1834" s="1315" t="s">
        <v>1365</v>
      </c>
      <c r="E1834" s="1316" t="s">
        <v>1361</v>
      </c>
      <c r="F1834" s="1317">
        <v>450</v>
      </c>
      <c r="G1834" s="1318">
        <f>+F1834*200</f>
        <v>90000</v>
      </c>
      <c r="H1834" s="1316"/>
      <c r="I1834" s="1316"/>
      <c r="J1834" s="1316"/>
      <c r="K1834" s="1316"/>
      <c r="L1834" s="1478"/>
      <c r="M1834" s="1316">
        <v>1</v>
      </c>
      <c r="N1834" s="1316">
        <v>3</v>
      </c>
      <c r="O1834" s="1316">
        <v>3</v>
      </c>
      <c r="P1834" s="1316">
        <v>1</v>
      </c>
      <c r="Q1834" s="1316">
        <v>1</v>
      </c>
      <c r="R1834" s="1319">
        <v>1</v>
      </c>
      <c r="S1834" s="1314"/>
    </row>
    <row r="1835" spans="1:19" ht="15.75" x14ac:dyDescent="0.25">
      <c r="A1835" s="2720"/>
      <c r="B1835" s="2721"/>
      <c r="C1835" s="2725"/>
      <c r="D1835" s="1315" t="s">
        <v>1366</v>
      </c>
      <c r="E1835" s="1316" t="s">
        <v>1361</v>
      </c>
      <c r="F1835" s="1317">
        <v>195</v>
      </c>
      <c r="G1835" s="1318">
        <f>+F1835*200</f>
        <v>39000</v>
      </c>
      <c r="H1835" s="1316"/>
      <c r="I1835" s="1316"/>
      <c r="J1835" s="1316"/>
      <c r="K1835" s="1316"/>
      <c r="L1835" s="1478"/>
      <c r="M1835" s="1316">
        <v>1</v>
      </c>
      <c r="N1835" s="1316">
        <v>3</v>
      </c>
      <c r="O1835" s="1316">
        <v>3</v>
      </c>
      <c r="P1835" s="1316">
        <v>3</v>
      </c>
      <c r="Q1835" s="1316">
        <v>1</v>
      </c>
      <c r="R1835" s="1319">
        <v>3</v>
      </c>
      <c r="S1835" s="1314"/>
    </row>
    <row r="1836" spans="1:19" ht="15.75" x14ac:dyDescent="0.25">
      <c r="A1836" s="2720"/>
      <c r="B1836" s="2721"/>
      <c r="C1836" s="2725"/>
      <c r="D1836" s="1315" t="s">
        <v>1367</v>
      </c>
      <c r="E1836" s="1316" t="s">
        <v>1361</v>
      </c>
      <c r="F1836" s="1317">
        <v>55</v>
      </c>
      <c r="G1836" s="1318">
        <f>+F1836*200</f>
        <v>11000</v>
      </c>
      <c r="H1836" s="1316"/>
      <c r="I1836" s="1316"/>
      <c r="J1836" s="1316"/>
      <c r="K1836" s="1316"/>
      <c r="L1836" s="1478"/>
      <c r="M1836" s="1316">
        <v>1</v>
      </c>
      <c r="N1836" s="1316">
        <v>3</v>
      </c>
      <c r="O1836" s="1316">
        <v>3</v>
      </c>
      <c r="P1836" s="1316">
        <v>9</v>
      </c>
      <c r="Q1836" s="1316">
        <v>2</v>
      </c>
      <c r="R1836" s="1319">
        <v>1</v>
      </c>
      <c r="S1836" s="1314"/>
    </row>
    <row r="1837" spans="1:19" ht="15.75" x14ac:dyDescent="0.25">
      <c r="A1837" s="2720"/>
      <c r="B1837" s="2721"/>
      <c r="C1837" s="2725"/>
      <c r="D1837" s="1315" t="s">
        <v>1368</v>
      </c>
      <c r="E1837" s="1316" t="s">
        <v>1361</v>
      </c>
      <c r="F1837" s="1317">
        <v>225</v>
      </c>
      <c r="G1837" s="1318">
        <f>+F1837*200</f>
        <v>45000</v>
      </c>
      <c r="H1837" s="1316"/>
      <c r="I1837" s="1316"/>
      <c r="J1837" s="1316"/>
      <c r="K1837" s="1316"/>
      <c r="L1837" s="1478"/>
      <c r="M1837" s="1316">
        <v>1</v>
      </c>
      <c r="N1837" s="1316">
        <v>3</v>
      </c>
      <c r="O1837" s="1316">
        <v>2</v>
      </c>
      <c r="P1837" s="1316">
        <v>2</v>
      </c>
      <c r="Q1837" s="1316">
        <v>2</v>
      </c>
      <c r="R1837" s="1319">
        <v>1</v>
      </c>
      <c r="S1837" s="1314"/>
    </row>
    <row r="1838" spans="1:19" ht="15.75" x14ac:dyDescent="0.25">
      <c r="A1838" s="2720"/>
      <c r="B1838" s="2721"/>
      <c r="C1838" s="2725"/>
      <c r="D1838" s="1315" t="s">
        <v>1369</v>
      </c>
      <c r="E1838" s="1316" t="s">
        <v>1370</v>
      </c>
      <c r="F1838" s="1317">
        <v>35</v>
      </c>
      <c r="G1838" s="1318">
        <f>+F1838*60</f>
        <v>2100</v>
      </c>
      <c r="H1838" s="1316"/>
      <c r="I1838" s="1316"/>
      <c r="J1838" s="1316"/>
      <c r="K1838" s="1316"/>
      <c r="L1838" s="1478"/>
      <c r="M1838" s="1316">
        <v>1</v>
      </c>
      <c r="N1838" s="1316">
        <v>3</v>
      </c>
      <c r="O1838" s="1316">
        <v>3</v>
      </c>
      <c r="P1838" s="1316">
        <v>9</v>
      </c>
      <c r="Q1838" s="1316">
        <v>2</v>
      </c>
      <c r="R1838" s="1319">
        <v>1</v>
      </c>
      <c r="S1838" s="1314"/>
    </row>
    <row r="1839" spans="1:19" ht="15.75" x14ac:dyDescent="0.25">
      <c r="A1839" s="2720"/>
      <c r="B1839" s="2721"/>
      <c r="C1839" s="2725"/>
      <c r="D1839" s="1315" t="s">
        <v>1371</v>
      </c>
      <c r="E1839" s="1316" t="s">
        <v>1372</v>
      </c>
      <c r="F1839" s="1317">
        <v>450</v>
      </c>
      <c r="G1839" s="1318">
        <f>+F1839*60</f>
        <v>27000</v>
      </c>
      <c r="H1839" s="1316"/>
      <c r="I1839" s="1316"/>
      <c r="J1839" s="1316"/>
      <c r="K1839" s="1316"/>
      <c r="L1839" s="1478"/>
      <c r="M1839" s="1316">
        <v>1</v>
      </c>
      <c r="N1839" s="1316">
        <v>3</v>
      </c>
      <c r="O1839" s="1316">
        <v>3</v>
      </c>
      <c r="P1839" s="1316">
        <v>3</v>
      </c>
      <c r="Q1839" s="1316">
        <v>1</v>
      </c>
      <c r="R1839" s="1319">
        <v>1</v>
      </c>
      <c r="S1839" s="1314"/>
    </row>
    <row r="1840" spans="1:19" ht="15.75" x14ac:dyDescent="0.25">
      <c r="A1840" s="2720"/>
      <c r="B1840" s="2721"/>
      <c r="C1840" s="2725"/>
      <c r="D1840" s="1315" t="s">
        <v>1373</v>
      </c>
      <c r="E1840" s="1316" t="s">
        <v>1361</v>
      </c>
      <c r="F1840" s="1317">
        <v>350</v>
      </c>
      <c r="G1840" s="1318">
        <f>+F1840*200</f>
        <v>70000</v>
      </c>
      <c r="H1840" s="1316"/>
      <c r="I1840" s="1316"/>
      <c r="J1840" s="1316"/>
      <c r="K1840" s="1316"/>
      <c r="L1840" s="1478"/>
      <c r="M1840" s="1316">
        <v>1</v>
      </c>
      <c r="N1840" s="1316">
        <v>3</v>
      </c>
      <c r="O1840" s="1316">
        <v>3</v>
      </c>
      <c r="P1840" s="1316">
        <v>9</v>
      </c>
      <c r="Q1840" s="1316">
        <v>2</v>
      </c>
      <c r="R1840" s="1319">
        <v>2</v>
      </c>
      <c r="S1840" s="1314"/>
    </row>
    <row r="1841" spans="1:19" ht="19.5" customHeight="1" x14ac:dyDescent="0.25">
      <c r="A1841" s="2720"/>
      <c r="B1841" s="2721"/>
      <c r="C1841" s="2725"/>
      <c r="D1841" s="562" t="s">
        <v>1374</v>
      </c>
      <c r="E1841" s="560" t="s">
        <v>1375</v>
      </c>
      <c r="F1841" s="1320">
        <v>1000</v>
      </c>
      <c r="G1841" s="561">
        <f>+F1841*200</f>
        <v>200000</v>
      </c>
      <c r="H1841" s="560"/>
      <c r="I1841" s="560"/>
      <c r="J1841" s="560"/>
      <c r="K1841" s="560"/>
      <c r="L1841" s="1478"/>
      <c r="M1841" s="560">
        <v>1</v>
      </c>
      <c r="N1841" s="560">
        <v>3</v>
      </c>
      <c r="O1841" s="560"/>
      <c r="P1841" s="560"/>
      <c r="Q1841" s="560"/>
      <c r="R1841" s="1321"/>
      <c r="S1841" s="1314"/>
    </row>
    <row r="1842" spans="1:19" ht="18.75" customHeight="1" thickBot="1" x14ac:dyDescent="0.3">
      <c r="A1842" s="2722"/>
      <c r="B1842" s="2723"/>
      <c r="C1842" s="2726"/>
      <c r="D1842" s="1322" t="s">
        <v>1346</v>
      </c>
      <c r="E1842" s="352">
        <v>200</v>
      </c>
      <c r="F1842" s="355">
        <v>220</v>
      </c>
      <c r="G1842" s="353">
        <f t="shared" ref="G1842" si="70">+F1842*E1842</f>
        <v>44000</v>
      </c>
      <c r="H1842" s="354">
        <v>90</v>
      </c>
      <c r="I1842" s="355">
        <v>90</v>
      </c>
      <c r="J1842" s="354">
        <v>90</v>
      </c>
      <c r="K1842" s="354">
        <v>90</v>
      </c>
      <c r="L1842" s="2728"/>
      <c r="M1842" s="1323">
        <v>1</v>
      </c>
      <c r="N1842" s="1323">
        <v>3</v>
      </c>
      <c r="O1842" s="1323">
        <v>3</v>
      </c>
      <c r="P1842" s="1323">
        <v>7</v>
      </c>
      <c r="Q1842" s="1323">
        <v>1</v>
      </c>
      <c r="R1842" s="1324">
        <v>2</v>
      </c>
      <c r="S1842" s="1314"/>
    </row>
    <row r="1843" spans="1:19" ht="25.5" customHeight="1" x14ac:dyDescent="0.25">
      <c r="A1843" s="2718" t="s">
        <v>1376</v>
      </c>
      <c r="B1843" s="2719"/>
      <c r="C1843" s="2724">
        <f>SUM(G1843:G1855)</f>
        <v>759350</v>
      </c>
      <c r="D1843" s="1309" t="s">
        <v>1360</v>
      </c>
      <c r="E1843" s="1310">
        <v>150</v>
      </c>
      <c r="F1843" s="1311">
        <v>1600</v>
      </c>
      <c r="G1843" s="1312">
        <f>+F1843*E1843</f>
        <v>240000</v>
      </c>
      <c r="H1843" s="1325"/>
      <c r="I1843" s="1325"/>
      <c r="J1843" s="1325"/>
      <c r="K1843" s="1325"/>
      <c r="L1843" s="1326"/>
      <c r="M1843" s="1310">
        <v>1</v>
      </c>
      <c r="N1843" s="1310">
        <v>3</v>
      </c>
      <c r="O1843" s="1310">
        <v>2</v>
      </c>
      <c r="P1843" s="1310">
        <v>3</v>
      </c>
      <c r="Q1843" s="1310">
        <v>1</v>
      </c>
      <c r="R1843" s="1313">
        <v>1</v>
      </c>
      <c r="S1843" s="1314"/>
    </row>
    <row r="1844" spans="1:19" ht="25.5" customHeight="1" x14ac:dyDescent="0.25">
      <c r="A1844" s="2720"/>
      <c r="B1844" s="2721"/>
      <c r="C1844" s="2725"/>
      <c r="D1844" s="1315" t="s">
        <v>1377</v>
      </c>
      <c r="E1844" s="1316">
        <v>150</v>
      </c>
      <c r="F1844" s="1317">
        <v>15</v>
      </c>
      <c r="G1844" s="1318">
        <f>+F1844*E1844</f>
        <v>2250</v>
      </c>
      <c r="H1844" s="1327"/>
      <c r="I1844" s="1327"/>
      <c r="J1844" s="1327"/>
      <c r="K1844" s="1327"/>
      <c r="L1844" s="1328"/>
      <c r="M1844" s="1316">
        <v>1</v>
      </c>
      <c r="N1844" s="1316">
        <v>3</v>
      </c>
      <c r="O1844" s="1316">
        <v>3</v>
      </c>
      <c r="P1844" s="1316">
        <v>9</v>
      </c>
      <c r="Q1844" s="1316">
        <v>2</v>
      </c>
      <c r="R1844" s="1319">
        <v>1</v>
      </c>
      <c r="S1844" s="1314"/>
    </row>
    <row r="1845" spans="1:19" ht="25.5" customHeight="1" x14ac:dyDescent="0.25">
      <c r="A1845" s="2720"/>
      <c r="B1845" s="2721"/>
      <c r="C1845" s="2725"/>
      <c r="D1845" s="1315" t="s">
        <v>1378</v>
      </c>
      <c r="E1845" s="1316">
        <v>15</v>
      </c>
      <c r="F1845" s="1317">
        <v>300</v>
      </c>
      <c r="G1845" s="1318">
        <f t="shared" ref="G1845:G1857" si="71">+F1845*E1845</f>
        <v>4500</v>
      </c>
      <c r="H1845" s="1327"/>
      <c r="I1845" s="1327"/>
      <c r="J1845" s="1327"/>
      <c r="K1845" s="1327"/>
      <c r="L1845" s="1328"/>
      <c r="M1845" s="1316">
        <v>1</v>
      </c>
      <c r="N1845" s="1316">
        <v>3</v>
      </c>
      <c r="O1845" s="1316">
        <v>2</v>
      </c>
      <c r="P1845" s="1316">
        <v>3</v>
      </c>
      <c r="Q1845" s="1316">
        <v>3</v>
      </c>
      <c r="R1845" s="1319">
        <v>2</v>
      </c>
      <c r="S1845" s="1314"/>
    </row>
    <row r="1846" spans="1:19" ht="25.5" customHeight="1" x14ac:dyDescent="0.25">
      <c r="A1846" s="2720"/>
      <c r="B1846" s="2721"/>
      <c r="C1846" s="2725"/>
      <c r="D1846" s="1315" t="s">
        <v>1364</v>
      </c>
      <c r="E1846" s="1316">
        <v>150</v>
      </c>
      <c r="F1846" s="1317">
        <v>750</v>
      </c>
      <c r="G1846" s="1318">
        <f t="shared" si="71"/>
        <v>112500</v>
      </c>
      <c r="H1846" s="1327"/>
      <c r="I1846" s="1327"/>
      <c r="J1846" s="1327"/>
      <c r="K1846" s="1327"/>
      <c r="L1846" s="1328"/>
      <c r="M1846" s="1316">
        <v>1</v>
      </c>
      <c r="N1846" s="1316">
        <v>3</v>
      </c>
      <c r="O1846" s="1316">
        <v>3</v>
      </c>
      <c r="P1846" s="1316">
        <v>1</v>
      </c>
      <c r="Q1846" s="1316">
        <v>1</v>
      </c>
      <c r="R1846" s="1319">
        <v>1</v>
      </c>
      <c r="S1846" s="1314"/>
    </row>
    <row r="1847" spans="1:19" ht="25.5" customHeight="1" x14ac:dyDescent="0.25">
      <c r="A1847" s="2720"/>
      <c r="B1847" s="2721"/>
      <c r="C1847" s="2725"/>
      <c r="D1847" s="1315" t="s">
        <v>1365</v>
      </c>
      <c r="E1847" s="1316">
        <v>150</v>
      </c>
      <c r="F1847" s="1317">
        <v>450</v>
      </c>
      <c r="G1847" s="1318">
        <f t="shared" si="71"/>
        <v>67500</v>
      </c>
      <c r="H1847" s="1327"/>
      <c r="I1847" s="1327"/>
      <c r="J1847" s="1327"/>
      <c r="K1847" s="1327"/>
      <c r="L1847" s="1328"/>
      <c r="M1847" s="1316">
        <v>1</v>
      </c>
      <c r="N1847" s="1316">
        <v>3</v>
      </c>
      <c r="O1847" s="1316">
        <v>3</v>
      </c>
      <c r="P1847" s="1316">
        <v>1</v>
      </c>
      <c r="Q1847" s="1316">
        <v>1</v>
      </c>
      <c r="R1847" s="1319">
        <v>1</v>
      </c>
      <c r="S1847" s="1314"/>
    </row>
    <row r="1848" spans="1:19" ht="25.5" customHeight="1" x14ac:dyDescent="0.25">
      <c r="A1848" s="2720"/>
      <c r="B1848" s="2721"/>
      <c r="C1848" s="2725"/>
      <c r="D1848" s="1315" t="s">
        <v>1366</v>
      </c>
      <c r="E1848" s="1316">
        <v>150</v>
      </c>
      <c r="F1848" s="1317">
        <v>195</v>
      </c>
      <c r="G1848" s="1318">
        <f t="shared" si="71"/>
        <v>29250</v>
      </c>
      <c r="H1848" s="1327"/>
      <c r="I1848" s="1327"/>
      <c r="J1848" s="1327"/>
      <c r="K1848" s="1327"/>
      <c r="L1848" s="1328"/>
      <c r="M1848" s="1316">
        <v>1</v>
      </c>
      <c r="N1848" s="1316">
        <v>3</v>
      </c>
      <c r="O1848" s="1316">
        <v>3</v>
      </c>
      <c r="P1848" s="1316">
        <v>3</v>
      </c>
      <c r="Q1848" s="1316">
        <v>1</v>
      </c>
      <c r="R1848" s="1319">
        <v>3</v>
      </c>
      <c r="S1848" s="1314"/>
    </row>
    <row r="1849" spans="1:19" ht="25.5" customHeight="1" x14ac:dyDescent="0.25">
      <c r="A1849" s="2720"/>
      <c r="B1849" s="2721"/>
      <c r="C1849" s="2725"/>
      <c r="D1849" s="1315" t="s">
        <v>1367</v>
      </c>
      <c r="E1849" s="1316">
        <v>150</v>
      </c>
      <c r="F1849" s="1317">
        <v>55</v>
      </c>
      <c r="G1849" s="1318">
        <f t="shared" si="71"/>
        <v>8250</v>
      </c>
      <c r="H1849" s="1327"/>
      <c r="I1849" s="1327"/>
      <c r="J1849" s="1327"/>
      <c r="K1849" s="1327"/>
      <c r="L1849" s="1328"/>
      <c r="M1849" s="1316">
        <v>1</v>
      </c>
      <c r="N1849" s="1316">
        <v>3</v>
      </c>
      <c r="O1849" s="1316">
        <v>3</v>
      </c>
      <c r="P1849" s="1316">
        <v>9</v>
      </c>
      <c r="Q1849" s="1316">
        <v>2</v>
      </c>
      <c r="R1849" s="1319">
        <v>1</v>
      </c>
      <c r="S1849" s="1314"/>
    </row>
    <row r="1850" spans="1:19" ht="25.5" customHeight="1" x14ac:dyDescent="0.25">
      <c r="A1850" s="2720"/>
      <c r="B1850" s="2721"/>
      <c r="C1850" s="2725"/>
      <c r="D1850" s="1315" t="s">
        <v>1368</v>
      </c>
      <c r="E1850" s="1316">
        <v>150</v>
      </c>
      <c r="F1850" s="1317">
        <v>225</v>
      </c>
      <c r="G1850" s="1318">
        <f t="shared" si="71"/>
        <v>33750</v>
      </c>
      <c r="H1850" s="1327"/>
      <c r="I1850" s="1327"/>
      <c r="J1850" s="1327"/>
      <c r="K1850" s="1327"/>
      <c r="L1850" s="1328"/>
      <c r="M1850" s="1316">
        <v>1</v>
      </c>
      <c r="N1850" s="1316">
        <v>3</v>
      </c>
      <c r="O1850" s="1316">
        <v>2</v>
      </c>
      <c r="P1850" s="1316">
        <v>2</v>
      </c>
      <c r="Q1850" s="1316">
        <v>2</v>
      </c>
      <c r="R1850" s="1319">
        <v>1</v>
      </c>
      <c r="S1850" s="1314"/>
    </row>
    <row r="1851" spans="1:19" ht="25.5" customHeight="1" x14ac:dyDescent="0.25">
      <c r="A1851" s="2720"/>
      <c r="B1851" s="2721"/>
      <c r="C1851" s="2725"/>
      <c r="D1851" s="1329" t="s">
        <v>1373</v>
      </c>
      <c r="E1851" s="1316">
        <v>150</v>
      </c>
      <c r="F1851" s="1317">
        <v>350</v>
      </c>
      <c r="G1851" s="1318">
        <f t="shared" si="71"/>
        <v>52500</v>
      </c>
      <c r="H1851" s="1327"/>
      <c r="I1851" s="1327"/>
      <c r="J1851" s="1327"/>
      <c r="K1851" s="1327"/>
      <c r="L1851" s="1328"/>
      <c r="M1851" s="1316">
        <v>1</v>
      </c>
      <c r="N1851" s="1316">
        <v>3</v>
      </c>
      <c r="O1851" s="1316">
        <v>3</v>
      </c>
      <c r="P1851" s="1316">
        <v>9</v>
      </c>
      <c r="Q1851" s="1316">
        <v>2</v>
      </c>
      <c r="R1851" s="1319">
        <v>2</v>
      </c>
      <c r="S1851" s="1314"/>
    </row>
    <row r="1852" spans="1:19" ht="22.5" customHeight="1" x14ac:dyDescent="0.25">
      <c r="A1852" s="2720"/>
      <c r="B1852" s="2721"/>
      <c r="C1852" s="2725"/>
      <c r="D1852" s="563" t="s">
        <v>1374</v>
      </c>
      <c r="E1852" s="1316">
        <v>150</v>
      </c>
      <c r="F1852" s="1317">
        <v>1000</v>
      </c>
      <c r="G1852" s="1318">
        <f t="shared" si="71"/>
        <v>150000</v>
      </c>
      <c r="H1852" s="1327"/>
      <c r="I1852" s="1327"/>
      <c r="J1852" s="1327"/>
      <c r="K1852" s="1327"/>
      <c r="L1852" s="1328"/>
      <c r="M1852" s="1316">
        <v>1</v>
      </c>
      <c r="N1852" s="1316">
        <v>3</v>
      </c>
      <c r="O1852" s="1316"/>
      <c r="P1852" s="1316"/>
      <c r="Q1852" s="1316"/>
      <c r="R1852" s="1319"/>
      <c r="S1852" s="1314"/>
    </row>
    <row r="1853" spans="1:19" ht="22.5" customHeight="1" x14ac:dyDescent="0.25">
      <c r="A1853" s="2720"/>
      <c r="B1853" s="2721"/>
      <c r="C1853" s="2725"/>
      <c r="D1853" s="564" t="s">
        <v>1346</v>
      </c>
      <c r="E1853" s="352">
        <v>200</v>
      </c>
      <c r="F1853" s="355">
        <v>250</v>
      </c>
      <c r="G1853" s="1318">
        <f t="shared" si="71"/>
        <v>50000</v>
      </c>
      <c r="H1853" s="354">
        <v>90</v>
      </c>
      <c r="I1853" s="355">
        <v>90</v>
      </c>
      <c r="J1853" s="354">
        <v>90</v>
      </c>
      <c r="K1853" s="354">
        <v>90</v>
      </c>
      <c r="L1853" s="1328"/>
      <c r="M1853" s="1316">
        <v>1</v>
      </c>
      <c r="N1853" s="1316">
        <v>3</v>
      </c>
      <c r="O1853" s="1316">
        <v>3</v>
      </c>
      <c r="P1853" s="1316">
        <v>7</v>
      </c>
      <c r="Q1853" s="1316">
        <v>1</v>
      </c>
      <c r="R1853" s="1319">
        <v>2</v>
      </c>
      <c r="S1853" s="1314"/>
    </row>
    <row r="1854" spans="1:19" ht="27.75" customHeight="1" x14ac:dyDescent="0.25">
      <c r="A1854" s="2720"/>
      <c r="B1854" s="2721"/>
      <c r="C1854" s="2725"/>
      <c r="D1854" s="562" t="s">
        <v>1369</v>
      </c>
      <c r="E1854" s="560">
        <v>60</v>
      </c>
      <c r="F1854" s="1320">
        <v>35</v>
      </c>
      <c r="G1854" s="1318">
        <f t="shared" si="71"/>
        <v>2100</v>
      </c>
      <c r="H1854" s="1330"/>
      <c r="I1854" s="1330"/>
      <c r="J1854" s="1330"/>
      <c r="K1854" s="1330"/>
      <c r="L1854" s="1331"/>
      <c r="M1854" s="560">
        <v>1</v>
      </c>
      <c r="N1854" s="560">
        <v>3</v>
      </c>
      <c r="O1854" s="560">
        <v>3</v>
      </c>
      <c r="P1854" s="560">
        <v>9</v>
      </c>
      <c r="Q1854" s="560">
        <v>2</v>
      </c>
      <c r="R1854" s="1321">
        <v>1</v>
      </c>
      <c r="S1854" s="1314"/>
    </row>
    <row r="1855" spans="1:19" ht="22.5" customHeight="1" thickBot="1" x14ac:dyDescent="0.3">
      <c r="A1855" s="2722"/>
      <c r="B1855" s="2723"/>
      <c r="C1855" s="2726"/>
      <c r="D1855" s="1322" t="s">
        <v>1379</v>
      </c>
      <c r="E1855" s="1323">
        <v>15</v>
      </c>
      <c r="F1855" s="1332">
        <v>450</v>
      </c>
      <c r="G1855" s="1318">
        <f t="shared" si="71"/>
        <v>6750</v>
      </c>
      <c r="H1855" s="1333"/>
      <c r="I1855" s="1333"/>
      <c r="J1855" s="1333"/>
      <c r="K1855" s="1333"/>
      <c r="L1855" s="1334"/>
      <c r="M1855" s="1323">
        <v>1</v>
      </c>
      <c r="N1855" s="1323">
        <v>3</v>
      </c>
      <c r="O1855" s="1323">
        <v>3</v>
      </c>
      <c r="P1855" s="1323">
        <v>3</v>
      </c>
      <c r="Q1855" s="1323">
        <v>1</v>
      </c>
      <c r="R1855" s="1324">
        <v>1</v>
      </c>
      <c r="S1855" s="1314"/>
    </row>
    <row r="1856" spans="1:19" ht="15.75" customHeight="1" thickBot="1" x14ac:dyDescent="0.3">
      <c r="A1856" s="1524" t="s">
        <v>1380</v>
      </c>
      <c r="B1856" s="1525"/>
      <c r="C1856" s="1527">
        <f>SUM(G1856:G1868)</f>
        <v>1030125</v>
      </c>
      <c r="D1856" s="100" t="s">
        <v>1360</v>
      </c>
      <c r="E1856" s="358">
        <v>200</v>
      </c>
      <c r="F1856" s="361">
        <v>1600</v>
      </c>
      <c r="G1856" s="376">
        <f t="shared" si="71"/>
        <v>320000</v>
      </c>
      <c r="H1856" s="377"/>
      <c r="I1856" s="377"/>
      <c r="J1856" s="377"/>
      <c r="K1856" s="377"/>
      <c r="L1856" s="1503" t="s">
        <v>299</v>
      </c>
      <c r="M1856" s="1323">
        <v>1</v>
      </c>
      <c r="N1856" s="1323">
        <v>3</v>
      </c>
      <c r="O1856" s="358">
        <v>2</v>
      </c>
      <c r="P1856" s="358">
        <v>3</v>
      </c>
      <c r="Q1856" s="358">
        <v>1</v>
      </c>
      <c r="R1856" s="362">
        <v>1</v>
      </c>
    </row>
    <row r="1857" spans="1:18" ht="15.75" customHeight="1" thickBot="1" x14ac:dyDescent="0.3">
      <c r="A1857" s="1524"/>
      <c r="B1857" s="1525"/>
      <c r="C1857" s="1527"/>
      <c r="D1857" s="100" t="s">
        <v>830</v>
      </c>
      <c r="E1857" s="358">
        <v>250</v>
      </c>
      <c r="F1857" s="361">
        <v>15</v>
      </c>
      <c r="G1857" s="376">
        <f t="shared" si="71"/>
        <v>3750</v>
      </c>
      <c r="H1857" s="377"/>
      <c r="I1857" s="377"/>
      <c r="J1857" s="377"/>
      <c r="K1857" s="377"/>
      <c r="L1857" s="1503"/>
      <c r="M1857" s="1323">
        <v>1</v>
      </c>
      <c r="N1857" s="1323">
        <v>3</v>
      </c>
      <c r="O1857" s="358">
        <v>3</v>
      </c>
      <c r="P1857" s="358">
        <v>9</v>
      </c>
      <c r="Q1857" s="358">
        <v>2</v>
      </c>
      <c r="R1857" s="362">
        <v>1</v>
      </c>
    </row>
    <row r="1858" spans="1:18" ht="15.75" customHeight="1" thickBot="1" x14ac:dyDescent="0.3">
      <c r="A1858" s="1524"/>
      <c r="B1858" s="1525"/>
      <c r="C1858" s="1527"/>
      <c r="D1858" s="100" t="s">
        <v>1362</v>
      </c>
      <c r="E1858" s="358">
        <v>20</v>
      </c>
      <c r="F1858" s="361">
        <v>300</v>
      </c>
      <c r="G1858" s="376">
        <f>+F1858*E1858</f>
        <v>6000</v>
      </c>
      <c r="H1858" s="377"/>
      <c r="I1858" s="377"/>
      <c r="J1858" s="377"/>
      <c r="K1858" s="377"/>
      <c r="L1858" s="1503"/>
      <c r="M1858" s="1323">
        <v>1</v>
      </c>
      <c r="N1858" s="1323">
        <v>3</v>
      </c>
      <c r="O1858" s="358">
        <v>2</v>
      </c>
      <c r="P1858" s="358">
        <v>3</v>
      </c>
      <c r="Q1858" s="358">
        <v>3</v>
      </c>
      <c r="R1858" s="362">
        <v>2</v>
      </c>
    </row>
    <row r="1859" spans="1:18" ht="15.75" customHeight="1" thickBot="1" x14ac:dyDescent="0.3">
      <c r="A1859" s="1524"/>
      <c r="B1859" s="1525"/>
      <c r="C1859" s="1527"/>
      <c r="D1859" s="100" t="s">
        <v>1368</v>
      </c>
      <c r="E1859" s="358">
        <v>250</v>
      </c>
      <c r="F1859" s="361">
        <v>225</v>
      </c>
      <c r="G1859" s="376">
        <f t="shared" ref="G1859:G1868" si="72">+F1859*E1859</f>
        <v>56250</v>
      </c>
      <c r="H1859" s="377"/>
      <c r="I1859" s="377"/>
      <c r="J1859" s="377"/>
      <c r="K1859" s="377"/>
      <c r="L1859" s="1503"/>
      <c r="M1859" s="1323">
        <v>1</v>
      </c>
      <c r="N1859" s="1323">
        <v>3</v>
      </c>
      <c r="O1859" s="358">
        <v>2</v>
      </c>
      <c r="P1859" s="358">
        <v>2</v>
      </c>
      <c r="Q1859" s="358">
        <v>2</v>
      </c>
      <c r="R1859" s="362">
        <v>1</v>
      </c>
    </row>
    <row r="1860" spans="1:18" ht="15.75" customHeight="1" thickBot="1" x14ac:dyDescent="0.3">
      <c r="A1860" s="1524"/>
      <c r="B1860" s="1525"/>
      <c r="C1860" s="1527"/>
      <c r="D1860" s="100" t="s">
        <v>1373</v>
      </c>
      <c r="E1860" s="358">
        <v>250</v>
      </c>
      <c r="F1860" s="361">
        <v>350</v>
      </c>
      <c r="G1860" s="376">
        <f t="shared" si="72"/>
        <v>87500</v>
      </c>
      <c r="H1860" s="377"/>
      <c r="I1860" s="377"/>
      <c r="J1860" s="377"/>
      <c r="K1860" s="377"/>
      <c r="L1860" s="1503"/>
      <c r="M1860" s="1323">
        <v>1</v>
      </c>
      <c r="N1860" s="1323">
        <v>3</v>
      </c>
      <c r="O1860" s="358">
        <v>3</v>
      </c>
      <c r="P1860" s="358">
        <v>9</v>
      </c>
      <c r="Q1860" s="358">
        <v>2</v>
      </c>
      <c r="R1860" s="362">
        <v>2</v>
      </c>
    </row>
    <row r="1861" spans="1:18" ht="15.75" customHeight="1" thickBot="1" x14ac:dyDescent="0.3">
      <c r="A1861" s="1524"/>
      <c r="B1861" s="1525"/>
      <c r="C1861" s="1527"/>
      <c r="D1861" s="100" t="s">
        <v>1374</v>
      </c>
      <c r="E1861" s="358">
        <v>200</v>
      </c>
      <c r="F1861" s="361">
        <v>1000</v>
      </c>
      <c r="G1861" s="376">
        <f t="shared" si="72"/>
        <v>200000</v>
      </c>
      <c r="H1861" s="377"/>
      <c r="I1861" s="377"/>
      <c r="J1861" s="377"/>
      <c r="K1861" s="377"/>
      <c r="L1861" s="1503"/>
      <c r="M1861" s="1323">
        <v>1</v>
      </c>
      <c r="N1861" s="1323">
        <v>3</v>
      </c>
      <c r="O1861" s="358"/>
      <c r="P1861" s="358"/>
      <c r="Q1861" s="358"/>
      <c r="R1861" s="362"/>
    </row>
    <row r="1862" spans="1:18" ht="15.75" customHeight="1" thickBot="1" x14ac:dyDescent="0.3">
      <c r="A1862" s="1524"/>
      <c r="B1862" s="1525"/>
      <c r="C1862" s="1527"/>
      <c r="D1862" s="100" t="s">
        <v>1346</v>
      </c>
      <c r="E1862" s="352">
        <v>220</v>
      </c>
      <c r="F1862" s="355">
        <v>250</v>
      </c>
      <c r="G1862" s="376">
        <f t="shared" si="72"/>
        <v>55000</v>
      </c>
      <c r="H1862" s="354">
        <v>90</v>
      </c>
      <c r="I1862" s="355">
        <v>90</v>
      </c>
      <c r="J1862" s="354">
        <v>90</v>
      </c>
      <c r="K1862" s="354">
        <v>90</v>
      </c>
      <c r="L1862" s="1503"/>
      <c r="M1862" s="1323">
        <v>1</v>
      </c>
      <c r="N1862" s="1323">
        <v>3</v>
      </c>
      <c r="O1862" s="358">
        <v>3</v>
      </c>
      <c r="P1862" s="358">
        <v>7</v>
      </c>
      <c r="Q1862" s="358">
        <v>1</v>
      </c>
      <c r="R1862" s="362">
        <v>2</v>
      </c>
    </row>
    <row r="1863" spans="1:18" ht="15.75" customHeight="1" thickBot="1" x14ac:dyDescent="0.3">
      <c r="A1863" s="1524"/>
      <c r="B1863" s="1525"/>
      <c r="C1863" s="1527"/>
      <c r="D1863" s="100" t="s">
        <v>1369</v>
      </c>
      <c r="E1863" s="358">
        <v>75</v>
      </c>
      <c r="F1863" s="361">
        <v>35</v>
      </c>
      <c r="G1863" s="376">
        <f t="shared" si="72"/>
        <v>2625</v>
      </c>
      <c r="H1863" s="377"/>
      <c r="I1863" s="377"/>
      <c r="J1863" s="377"/>
      <c r="K1863" s="377"/>
      <c r="L1863" s="1503"/>
      <c r="M1863" s="1323">
        <v>1</v>
      </c>
      <c r="N1863" s="1323">
        <v>3</v>
      </c>
      <c r="O1863" s="358">
        <v>3</v>
      </c>
      <c r="P1863" s="358">
        <v>9</v>
      </c>
      <c r="Q1863" s="358">
        <v>2</v>
      </c>
      <c r="R1863" s="362">
        <v>1</v>
      </c>
    </row>
    <row r="1864" spans="1:18" ht="15.75" customHeight="1" thickBot="1" x14ac:dyDescent="0.3">
      <c r="A1864" s="1524"/>
      <c r="B1864" s="1525"/>
      <c r="C1864" s="1527"/>
      <c r="D1864" s="100" t="s">
        <v>1371</v>
      </c>
      <c r="E1864" s="358">
        <v>20</v>
      </c>
      <c r="F1864" s="361">
        <v>450</v>
      </c>
      <c r="G1864" s="376">
        <f t="shared" si="72"/>
        <v>9000</v>
      </c>
      <c r="H1864" s="377"/>
      <c r="I1864" s="377"/>
      <c r="J1864" s="377"/>
      <c r="K1864" s="377"/>
      <c r="L1864" s="1503"/>
      <c r="M1864" s="1323">
        <v>1</v>
      </c>
      <c r="N1864" s="1323">
        <v>3</v>
      </c>
      <c r="O1864" s="358">
        <v>3</v>
      </c>
      <c r="P1864" s="358">
        <v>3</v>
      </c>
      <c r="Q1864" s="358">
        <v>1</v>
      </c>
      <c r="R1864" s="362">
        <v>1</v>
      </c>
    </row>
    <row r="1865" spans="1:18" ht="15.75" customHeight="1" thickBot="1" x14ac:dyDescent="0.3">
      <c r="A1865" s="1524"/>
      <c r="B1865" s="1525"/>
      <c r="C1865" s="1527"/>
      <c r="D1865" s="100" t="s">
        <v>1364</v>
      </c>
      <c r="E1865" s="358">
        <v>200</v>
      </c>
      <c r="F1865" s="361">
        <v>750</v>
      </c>
      <c r="G1865" s="376">
        <f t="shared" si="72"/>
        <v>150000</v>
      </c>
      <c r="H1865" s="377"/>
      <c r="I1865" s="377"/>
      <c r="J1865" s="377"/>
      <c r="K1865" s="377"/>
      <c r="L1865" s="1503"/>
      <c r="M1865" s="1323">
        <v>1</v>
      </c>
      <c r="N1865" s="1323">
        <v>3</v>
      </c>
      <c r="O1865" s="358">
        <v>3</v>
      </c>
      <c r="P1865" s="358">
        <v>1</v>
      </c>
      <c r="Q1865" s="358">
        <v>1</v>
      </c>
      <c r="R1865" s="362">
        <v>1</v>
      </c>
    </row>
    <row r="1866" spans="1:18" ht="15.75" customHeight="1" thickBot="1" x14ac:dyDescent="0.3">
      <c r="A1866" s="1524"/>
      <c r="B1866" s="1525"/>
      <c r="C1866" s="1527"/>
      <c r="D1866" s="100" t="s">
        <v>1365</v>
      </c>
      <c r="E1866" s="358">
        <v>200</v>
      </c>
      <c r="F1866" s="361">
        <v>450</v>
      </c>
      <c r="G1866" s="376">
        <f t="shared" si="72"/>
        <v>90000</v>
      </c>
      <c r="H1866" s="377"/>
      <c r="I1866" s="377"/>
      <c r="J1866" s="377"/>
      <c r="K1866" s="377"/>
      <c r="L1866" s="1503"/>
      <c r="M1866" s="1323">
        <v>1</v>
      </c>
      <c r="N1866" s="1323">
        <v>3</v>
      </c>
      <c r="O1866" s="358">
        <v>3</v>
      </c>
      <c r="P1866" s="358">
        <v>1</v>
      </c>
      <c r="Q1866" s="358">
        <v>1</v>
      </c>
      <c r="R1866" s="362">
        <v>1</v>
      </c>
    </row>
    <row r="1867" spans="1:18" ht="15.75" customHeight="1" thickBot="1" x14ac:dyDescent="0.3">
      <c r="A1867" s="1524"/>
      <c r="B1867" s="1525"/>
      <c r="C1867" s="1527"/>
      <c r="D1867" s="100" t="s">
        <v>1366</v>
      </c>
      <c r="E1867" s="358">
        <v>200</v>
      </c>
      <c r="F1867" s="361">
        <v>195</v>
      </c>
      <c r="G1867" s="376">
        <f t="shared" si="72"/>
        <v>39000</v>
      </c>
      <c r="H1867" s="377"/>
      <c r="I1867" s="377"/>
      <c r="J1867" s="377"/>
      <c r="K1867" s="377"/>
      <c r="L1867" s="1503"/>
      <c r="M1867" s="1323">
        <v>1</v>
      </c>
      <c r="N1867" s="1323">
        <v>3</v>
      </c>
      <c r="O1867" s="358">
        <v>3</v>
      </c>
      <c r="P1867" s="358">
        <v>3</v>
      </c>
      <c r="Q1867" s="358">
        <v>1</v>
      </c>
      <c r="R1867" s="362">
        <v>3</v>
      </c>
    </row>
    <row r="1868" spans="1:18" ht="15.75" customHeight="1" thickBot="1" x14ac:dyDescent="0.3">
      <c r="A1868" s="1524"/>
      <c r="B1868" s="1525"/>
      <c r="C1868" s="1527"/>
      <c r="D1868" s="100" t="s">
        <v>1367</v>
      </c>
      <c r="E1868" s="358">
        <v>200</v>
      </c>
      <c r="F1868" s="361">
        <v>55</v>
      </c>
      <c r="G1868" s="376">
        <f t="shared" si="72"/>
        <v>11000</v>
      </c>
      <c r="H1868" s="377"/>
      <c r="I1868" s="377"/>
      <c r="J1868" s="377"/>
      <c r="K1868" s="377"/>
      <c r="L1868" s="1503"/>
      <c r="M1868" s="1323">
        <v>1</v>
      </c>
      <c r="N1868" s="1323">
        <v>3</v>
      </c>
      <c r="O1868" s="358">
        <v>3</v>
      </c>
      <c r="P1868" s="358">
        <v>9</v>
      </c>
      <c r="Q1868" s="358">
        <v>2</v>
      </c>
      <c r="R1868" s="362">
        <v>1</v>
      </c>
    </row>
    <row r="1869" spans="1:18" ht="16.5" thickBot="1" x14ac:dyDescent="0.3">
      <c r="A1869" s="2706" t="s">
        <v>230</v>
      </c>
      <c r="B1869" s="2707"/>
      <c r="C1869" s="2707"/>
      <c r="D1869" s="2707"/>
      <c r="E1869" s="2707"/>
      <c r="F1869" s="2707"/>
      <c r="G1869" s="2707"/>
      <c r="H1869" s="2707"/>
      <c r="I1869" s="2707"/>
      <c r="J1869" s="2707"/>
      <c r="K1869" s="2707"/>
      <c r="L1869" s="2707"/>
      <c r="M1869" s="2707"/>
      <c r="N1869" s="2707"/>
      <c r="O1869" s="2707"/>
      <c r="P1869" s="2707"/>
      <c r="Q1869" s="2707"/>
      <c r="R1869" s="2729"/>
    </row>
    <row r="1870" spans="1:18" ht="16.5" customHeight="1" thickTop="1" x14ac:dyDescent="0.25">
      <c r="A1870" s="1618" t="s">
        <v>184</v>
      </c>
      <c r="B1870" s="2500" t="s">
        <v>185</v>
      </c>
      <c r="C1870" s="2501"/>
      <c r="D1870" s="1565" t="s">
        <v>186</v>
      </c>
      <c r="E1870" s="1565" t="s">
        <v>187</v>
      </c>
      <c r="F1870" s="1565" t="s">
        <v>188</v>
      </c>
      <c r="G1870" s="1565" t="s">
        <v>189</v>
      </c>
      <c r="H1870" s="1565" t="s">
        <v>190</v>
      </c>
      <c r="I1870" s="1565"/>
      <c r="J1870" s="1565"/>
      <c r="K1870" s="1565"/>
      <c r="L1870" s="1608" t="s">
        <v>17</v>
      </c>
      <c r="M1870" s="1608" t="s">
        <v>18</v>
      </c>
      <c r="N1870" s="1608"/>
      <c r="O1870" s="1608"/>
      <c r="P1870" s="1608"/>
      <c r="Q1870" s="1608"/>
      <c r="R1870" s="1609"/>
    </row>
    <row r="1871" spans="1:18" ht="16.5" thickBot="1" x14ac:dyDescent="0.3">
      <c r="A1871" s="1570"/>
      <c r="B1871" s="2717"/>
      <c r="C1871" s="2491"/>
      <c r="D1871" s="1566"/>
      <c r="E1871" s="1566"/>
      <c r="F1871" s="1566"/>
      <c r="G1871" s="1566"/>
      <c r="H1871" s="338" t="s">
        <v>19</v>
      </c>
      <c r="I1871" s="338" t="s">
        <v>20</v>
      </c>
      <c r="J1871" s="338" t="s">
        <v>21</v>
      </c>
      <c r="K1871" s="338" t="s">
        <v>22</v>
      </c>
      <c r="L1871" s="1571"/>
      <c r="M1871" s="1571"/>
      <c r="N1871" s="1571"/>
      <c r="O1871" s="1571"/>
      <c r="P1871" s="1571"/>
      <c r="Q1871" s="1571"/>
      <c r="R1871" s="1610"/>
    </row>
    <row r="1872" spans="1:18" ht="201.75" customHeight="1" thickTop="1" thickBot="1" x14ac:dyDescent="0.3">
      <c r="A1872" s="1335" t="s">
        <v>1381</v>
      </c>
      <c r="B1872" s="1433" t="s">
        <v>1382</v>
      </c>
      <c r="C1872" s="2731"/>
      <c r="D1872" s="1336"/>
      <c r="E1872" s="1336"/>
      <c r="F1872" s="1336"/>
      <c r="G1872" s="1337"/>
      <c r="H1872" s="1337"/>
      <c r="I1872" s="1337"/>
      <c r="J1872" s="1336"/>
      <c r="K1872" s="340"/>
      <c r="L1872" s="1080"/>
      <c r="M1872" s="1464"/>
      <c r="N1872" s="1464"/>
      <c r="O1872" s="1464"/>
      <c r="P1872" s="1464"/>
      <c r="Q1872" s="1464"/>
      <c r="R1872" s="1465"/>
    </row>
    <row r="1873" spans="1:18" ht="16.5" thickTop="1" x14ac:dyDescent="0.25">
      <c r="A1873" s="343"/>
      <c r="B1873" s="344"/>
      <c r="C1873" s="344"/>
      <c r="D1873" s="344"/>
      <c r="E1873" s="344"/>
      <c r="F1873" s="344"/>
      <c r="G1873" s="344"/>
      <c r="H1873" s="344"/>
      <c r="I1873" s="344"/>
      <c r="J1873" s="344"/>
      <c r="K1873" s="344"/>
      <c r="L1873" s="344"/>
      <c r="M1873" s="344"/>
      <c r="N1873" s="344"/>
      <c r="O1873" s="344"/>
      <c r="P1873" s="344"/>
      <c r="Q1873" s="344"/>
      <c r="R1873" s="345"/>
    </row>
    <row r="1874" spans="1:18" ht="15.75" x14ac:dyDescent="0.25">
      <c r="A1874" s="346" t="s">
        <v>194</v>
      </c>
      <c r="B1874" s="347"/>
      <c r="C1874" s="347"/>
      <c r="D1874" s="347"/>
      <c r="E1874" s="347"/>
      <c r="F1874" s="347"/>
      <c r="G1874" s="347"/>
      <c r="H1874" s="347"/>
      <c r="I1874" s="347"/>
      <c r="J1874" s="347"/>
      <c r="K1874" s="347"/>
      <c r="L1874" s="347"/>
      <c r="M1874" s="347"/>
      <c r="N1874" s="347"/>
      <c r="O1874" s="347"/>
      <c r="P1874" s="347"/>
      <c r="Q1874" s="347"/>
      <c r="R1874" s="348"/>
    </row>
    <row r="1875" spans="1:18" ht="15.75" customHeight="1" x14ac:dyDescent="0.25">
      <c r="A1875" s="2488" t="s">
        <v>195</v>
      </c>
      <c r="B1875" s="2489"/>
      <c r="C1875" s="1566" t="s">
        <v>196</v>
      </c>
      <c r="D1875" s="1566" t="s">
        <v>31</v>
      </c>
      <c r="E1875" s="1566"/>
      <c r="F1875" s="1566"/>
      <c r="G1875" s="1566"/>
      <c r="H1875" s="1566" t="s">
        <v>197</v>
      </c>
      <c r="I1875" s="1566"/>
      <c r="J1875" s="1566"/>
      <c r="K1875" s="1566"/>
      <c r="L1875" s="1571" t="s">
        <v>198</v>
      </c>
      <c r="M1875" s="1566" t="s">
        <v>199</v>
      </c>
      <c r="N1875" s="1566"/>
      <c r="O1875" s="1566"/>
      <c r="P1875" s="1566"/>
      <c r="Q1875" s="1566"/>
      <c r="R1875" s="1607"/>
    </row>
    <row r="1876" spans="1:18" ht="45" x14ac:dyDescent="0.25">
      <c r="A1876" s="2732"/>
      <c r="B1876" s="2733"/>
      <c r="C1876" s="2492"/>
      <c r="D1876" s="1306" t="s">
        <v>200</v>
      </c>
      <c r="E1876" s="1306" t="s">
        <v>36</v>
      </c>
      <c r="F1876" s="1306" t="s">
        <v>201</v>
      </c>
      <c r="G1876" s="1306" t="s">
        <v>38</v>
      </c>
      <c r="H1876" s="1306" t="s">
        <v>19</v>
      </c>
      <c r="I1876" s="1306" t="s">
        <v>20</v>
      </c>
      <c r="J1876" s="1306" t="s">
        <v>21</v>
      </c>
      <c r="K1876" s="1306" t="s">
        <v>22</v>
      </c>
      <c r="L1876" s="2494"/>
      <c r="M1876" s="1307" t="s">
        <v>40</v>
      </c>
      <c r="N1876" s="1307" t="s">
        <v>41</v>
      </c>
      <c r="O1876" s="1307" t="s">
        <v>42</v>
      </c>
      <c r="P1876" s="1307" t="s">
        <v>43</v>
      </c>
      <c r="Q1876" s="1307" t="s">
        <v>44</v>
      </c>
      <c r="R1876" s="1308" t="s">
        <v>45</v>
      </c>
    </row>
    <row r="1877" spans="1:18" ht="23.25" customHeight="1" x14ac:dyDescent="0.25">
      <c r="A1877" s="2734" t="s">
        <v>1383</v>
      </c>
      <c r="B1877" s="1490"/>
      <c r="C1877" s="2737">
        <f>SUM(G1877:G1878)</f>
        <v>2152800</v>
      </c>
      <c r="D1877" s="1338" t="s">
        <v>1384</v>
      </c>
      <c r="E1877" s="657">
        <v>624</v>
      </c>
      <c r="F1877" s="130">
        <v>2700</v>
      </c>
      <c r="G1877" s="130">
        <f>+E1877*F1877</f>
        <v>1684800</v>
      </c>
      <c r="H1877" s="553"/>
      <c r="I1877" s="553"/>
      <c r="J1877" s="405"/>
      <c r="K1877" s="553"/>
      <c r="L1877" s="1528" t="s">
        <v>311</v>
      </c>
      <c r="M1877" s="373"/>
      <c r="N1877" s="373"/>
      <c r="O1877" s="373"/>
      <c r="P1877" s="373"/>
      <c r="Q1877" s="373"/>
      <c r="R1877" s="373"/>
    </row>
    <row r="1878" spans="1:18" ht="75.75" customHeight="1" thickBot="1" x14ac:dyDescent="0.3">
      <c r="A1878" s="2735"/>
      <c r="B1878" s="2736"/>
      <c r="C1878" s="2738"/>
      <c r="D1878" s="1338" t="s">
        <v>568</v>
      </c>
      <c r="E1878" s="657">
        <v>12</v>
      </c>
      <c r="F1878" s="130">
        <f>750*52</f>
        <v>39000</v>
      </c>
      <c r="G1878" s="130">
        <f>+E1878*F1878</f>
        <v>468000</v>
      </c>
      <c r="H1878" s="553"/>
      <c r="I1878" s="553"/>
      <c r="J1878" s="405"/>
      <c r="K1878" s="553"/>
      <c r="L1878" s="1528"/>
      <c r="M1878" s="373"/>
      <c r="N1878" s="373"/>
      <c r="O1878" s="373"/>
      <c r="P1878" s="373"/>
      <c r="Q1878" s="373"/>
      <c r="R1878" s="373"/>
    </row>
    <row r="1879" spans="1:18" ht="27.75" customHeight="1" thickTop="1" x14ac:dyDescent="0.25">
      <c r="A1879" s="1618" t="s">
        <v>184</v>
      </c>
      <c r="B1879" s="2500" t="s">
        <v>185</v>
      </c>
      <c r="C1879" s="2501"/>
      <c r="D1879" s="1565" t="s">
        <v>186</v>
      </c>
      <c r="E1879" s="1565" t="s">
        <v>187</v>
      </c>
      <c r="F1879" s="1565" t="s">
        <v>188</v>
      </c>
      <c r="G1879" s="1565" t="s">
        <v>189</v>
      </c>
      <c r="H1879" s="1565" t="s">
        <v>190</v>
      </c>
      <c r="I1879" s="1565"/>
      <c r="J1879" s="1565"/>
      <c r="K1879" s="1565"/>
      <c r="L1879" s="1608" t="s">
        <v>17</v>
      </c>
      <c r="M1879" s="1608" t="s">
        <v>18</v>
      </c>
      <c r="N1879" s="1608"/>
      <c r="O1879" s="1608"/>
      <c r="P1879" s="1608"/>
      <c r="Q1879" s="1608"/>
      <c r="R1879" s="1609"/>
    </row>
    <row r="1880" spans="1:18" ht="28.5" customHeight="1" x14ac:dyDescent="0.25">
      <c r="A1880" s="1570"/>
      <c r="B1880" s="2513"/>
      <c r="C1880" s="2730"/>
      <c r="D1880" s="1566"/>
      <c r="E1880" s="1566"/>
      <c r="F1880" s="1566"/>
      <c r="G1880" s="1566"/>
      <c r="H1880" s="338" t="s">
        <v>19</v>
      </c>
      <c r="I1880" s="338" t="s">
        <v>20</v>
      </c>
      <c r="J1880" s="338" t="s">
        <v>21</v>
      </c>
      <c r="K1880" s="338" t="s">
        <v>22</v>
      </c>
      <c r="L1880" s="1571"/>
      <c r="M1880" s="1571"/>
      <c r="N1880" s="1571"/>
      <c r="O1880" s="1571"/>
      <c r="P1880" s="1571"/>
      <c r="Q1880" s="1571"/>
      <c r="R1880" s="1610"/>
    </row>
    <row r="1881" spans="1:18" ht="80.25" customHeight="1" thickBot="1" x14ac:dyDescent="0.3">
      <c r="A1881" s="1339" t="s">
        <v>1385</v>
      </c>
      <c r="B1881" s="2756"/>
      <c r="C1881" s="2757"/>
      <c r="D1881" s="340" t="s">
        <v>1386</v>
      </c>
      <c r="E1881" s="340" t="s">
        <v>1047</v>
      </c>
      <c r="F1881" s="340">
        <v>32</v>
      </c>
      <c r="G1881" s="340">
        <v>32</v>
      </c>
      <c r="H1881" s="341"/>
      <c r="I1881" s="341"/>
      <c r="J1881" s="341"/>
      <c r="K1881" s="340"/>
      <c r="L1881" s="1080"/>
      <c r="M1881" s="1464"/>
      <c r="N1881" s="1464"/>
      <c r="O1881" s="1464"/>
      <c r="P1881" s="1464"/>
      <c r="Q1881" s="1464"/>
      <c r="R1881" s="1465"/>
    </row>
    <row r="1882" spans="1:18" ht="23.25" customHeight="1" thickTop="1" x14ac:dyDescent="0.25">
      <c r="A1882" s="346" t="s">
        <v>194</v>
      </c>
      <c r="B1882" s="347"/>
      <c r="C1882" s="347"/>
      <c r="D1882" s="347"/>
      <c r="E1882" s="347"/>
      <c r="F1882" s="347"/>
      <c r="G1882" s="347"/>
      <c r="H1882" s="347"/>
      <c r="I1882" s="347"/>
      <c r="J1882" s="347"/>
      <c r="K1882" s="347"/>
      <c r="L1882" s="347"/>
      <c r="M1882" s="347"/>
      <c r="N1882" s="347"/>
      <c r="O1882" s="347"/>
      <c r="P1882" s="347"/>
      <c r="Q1882" s="347"/>
      <c r="R1882" s="348"/>
    </row>
    <row r="1883" spans="1:18" ht="15.75" customHeight="1" x14ac:dyDescent="0.25">
      <c r="A1883" s="1570" t="s">
        <v>195</v>
      </c>
      <c r="B1883" s="1571"/>
      <c r="C1883" s="1566" t="s">
        <v>196</v>
      </c>
      <c r="D1883" s="1566" t="s">
        <v>31</v>
      </c>
      <c r="E1883" s="1566"/>
      <c r="F1883" s="1566"/>
      <c r="G1883" s="1566"/>
      <c r="H1883" s="1566" t="s">
        <v>197</v>
      </c>
      <c r="I1883" s="1566"/>
      <c r="J1883" s="1566"/>
      <c r="K1883" s="1566"/>
      <c r="L1883" s="1571" t="s">
        <v>198</v>
      </c>
      <c r="M1883" s="1566" t="s">
        <v>199</v>
      </c>
      <c r="N1883" s="1566"/>
      <c r="O1883" s="1566"/>
      <c r="P1883" s="1566"/>
      <c r="Q1883" s="1566"/>
      <c r="R1883" s="1607"/>
    </row>
    <row r="1884" spans="1:18" ht="45" x14ac:dyDescent="0.25">
      <c r="A1884" s="1570"/>
      <c r="B1884" s="1571"/>
      <c r="C1884" s="1566"/>
      <c r="D1884" s="338" t="s">
        <v>200</v>
      </c>
      <c r="E1884" s="338" t="s">
        <v>36</v>
      </c>
      <c r="F1884" s="338" t="s">
        <v>201</v>
      </c>
      <c r="G1884" s="338" t="s">
        <v>38</v>
      </c>
      <c r="H1884" s="338" t="s">
        <v>19</v>
      </c>
      <c r="I1884" s="338" t="s">
        <v>20</v>
      </c>
      <c r="J1884" s="338" t="s">
        <v>21</v>
      </c>
      <c r="K1884" s="338" t="s">
        <v>22</v>
      </c>
      <c r="L1884" s="1571"/>
      <c r="M1884" s="349" t="s">
        <v>40</v>
      </c>
      <c r="N1884" s="349" t="s">
        <v>41</v>
      </c>
      <c r="O1884" s="349" t="s">
        <v>42</v>
      </c>
      <c r="P1884" s="349" t="s">
        <v>43</v>
      </c>
      <c r="Q1884" s="349" t="s">
        <v>44</v>
      </c>
      <c r="R1884" s="350" t="s">
        <v>45</v>
      </c>
    </row>
    <row r="1885" spans="1:18" ht="15.75" customHeight="1" x14ac:dyDescent="0.25">
      <c r="A1885" s="1479" t="s">
        <v>1387</v>
      </c>
      <c r="B1885" s="1480"/>
      <c r="C1885" s="1526">
        <f>SUM(G1885:G1888)</f>
        <v>442700</v>
      </c>
      <c r="D1885" s="351" t="s">
        <v>1388</v>
      </c>
      <c r="E1885" s="352">
        <v>64</v>
      </c>
      <c r="F1885" s="353">
        <v>3600</v>
      </c>
      <c r="G1885" s="353">
        <f>(E1885*F1885)</f>
        <v>230400</v>
      </c>
      <c r="H1885" s="354">
        <v>26</v>
      </c>
      <c r="I1885" s="353">
        <v>26</v>
      </c>
      <c r="J1885" s="354">
        <v>26</v>
      </c>
      <c r="K1885" s="354">
        <v>26</v>
      </c>
      <c r="L1885" s="1502"/>
      <c r="M1885" s="352" t="s">
        <v>1055</v>
      </c>
      <c r="N1885" s="352">
        <v>3</v>
      </c>
      <c r="O1885" s="352">
        <v>2</v>
      </c>
      <c r="P1885" s="352">
        <v>3</v>
      </c>
      <c r="Q1885" s="352">
        <v>1</v>
      </c>
      <c r="R1885" s="357">
        <v>2</v>
      </c>
    </row>
    <row r="1886" spans="1:18" ht="15" customHeight="1" x14ac:dyDescent="0.25">
      <c r="A1886" s="1541"/>
      <c r="B1886" s="1542"/>
      <c r="C1886" s="1527"/>
      <c r="D1886" s="351" t="s">
        <v>1283</v>
      </c>
      <c r="E1886" s="352">
        <v>64</v>
      </c>
      <c r="F1886" s="353">
        <v>1500</v>
      </c>
      <c r="G1886" s="353">
        <f t="shared" ref="G1886:G1888" si="73">+F1886*E1886</f>
        <v>96000</v>
      </c>
      <c r="H1886" s="354">
        <v>26</v>
      </c>
      <c r="I1886" s="353">
        <v>26</v>
      </c>
      <c r="J1886" s="354">
        <v>26</v>
      </c>
      <c r="K1886" s="354">
        <v>26</v>
      </c>
      <c r="L1886" s="1503"/>
      <c r="M1886" s="352" t="s">
        <v>1055</v>
      </c>
      <c r="N1886" s="352">
        <v>3</v>
      </c>
      <c r="O1886" s="352">
        <v>2</v>
      </c>
      <c r="P1886" s="352">
        <v>3</v>
      </c>
      <c r="Q1886" s="352">
        <v>1</v>
      </c>
      <c r="R1886" s="357">
        <v>2</v>
      </c>
    </row>
    <row r="1887" spans="1:18" ht="18.75" customHeight="1" x14ac:dyDescent="0.25">
      <c r="A1887" s="1541"/>
      <c r="B1887" s="1542"/>
      <c r="C1887" s="1527"/>
      <c r="D1887" s="351" t="s">
        <v>1346</v>
      </c>
      <c r="E1887" s="352">
        <v>350</v>
      </c>
      <c r="F1887" s="353">
        <v>250</v>
      </c>
      <c r="G1887" s="353">
        <f t="shared" si="73"/>
        <v>87500</v>
      </c>
      <c r="H1887" s="354">
        <v>90</v>
      </c>
      <c r="I1887" s="353">
        <v>90</v>
      </c>
      <c r="J1887" s="354">
        <v>90</v>
      </c>
      <c r="K1887" s="354">
        <v>90</v>
      </c>
      <c r="L1887" s="1503"/>
      <c r="M1887" s="352" t="s">
        <v>1055</v>
      </c>
      <c r="N1887" s="352">
        <v>3</v>
      </c>
      <c r="O1887" s="352">
        <v>3</v>
      </c>
      <c r="P1887" s="352">
        <v>7</v>
      </c>
      <c r="Q1887" s="352">
        <v>1</v>
      </c>
      <c r="R1887" s="357">
        <v>2</v>
      </c>
    </row>
    <row r="1888" spans="1:18" ht="18" customHeight="1" thickBot="1" x14ac:dyDescent="0.3">
      <c r="A1888" s="1481"/>
      <c r="B1888" s="1482"/>
      <c r="C1888" s="1569"/>
      <c r="D1888" s="351" t="s">
        <v>288</v>
      </c>
      <c r="E1888" s="352">
        <v>64</v>
      </c>
      <c r="F1888" s="353">
        <v>450</v>
      </c>
      <c r="G1888" s="353">
        <f t="shared" si="73"/>
        <v>28800</v>
      </c>
      <c r="H1888" s="354"/>
      <c r="I1888" s="353"/>
      <c r="J1888" s="354"/>
      <c r="K1888" s="354"/>
      <c r="L1888" s="1559"/>
      <c r="M1888" s="352" t="s">
        <v>1055</v>
      </c>
      <c r="N1888" s="352">
        <v>3</v>
      </c>
      <c r="O1888" s="352">
        <v>3</v>
      </c>
      <c r="P1888" s="352">
        <v>1</v>
      </c>
      <c r="Q1888" s="352">
        <v>1</v>
      </c>
      <c r="R1888" s="357">
        <v>1</v>
      </c>
    </row>
    <row r="1889" spans="1:18" ht="23.25" customHeight="1" x14ac:dyDescent="0.25">
      <c r="A1889" s="2739" t="s">
        <v>1389</v>
      </c>
      <c r="B1889" s="2740"/>
      <c r="C1889" s="2745">
        <f>SUM(G1889:G1892)</f>
        <v>275000</v>
      </c>
      <c r="D1889" s="1340" t="s">
        <v>1390</v>
      </c>
      <c r="E1889" s="1341">
        <v>50</v>
      </c>
      <c r="F1889" s="1342">
        <v>1800</v>
      </c>
      <c r="G1889" s="1342">
        <f>(E1889*F1889)</f>
        <v>90000</v>
      </c>
      <c r="H1889" s="1343"/>
      <c r="I1889" s="1342"/>
      <c r="J1889" s="1343"/>
      <c r="K1889" s="1343"/>
      <c r="L1889" s="1341"/>
      <c r="M1889" s="1341" t="s">
        <v>1055</v>
      </c>
      <c r="N1889" s="1341">
        <v>3</v>
      </c>
      <c r="O1889" s="1341">
        <v>2</v>
      </c>
      <c r="P1889" s="1341">
        <v>3</v>
      </c>
      <c r="Q1889" s="1341">
        <v>1</v>
      </c>
      <c r="R1889" s="1344">
        <v>2</v>
      </c>
    </row>
    <row r="1890" spans="1:18" ht="23.25" customHeight="1" x14ac:dyDescent="0.25">
      <c r="A1890" s="2741"/>
      <c r="B1890" s="2742"/>
      <c r="C1890" s="2746"/>
      <c r="D1890" s="351" t="s">
        <v>1391</v>
      </c>
      <c r="E1890" s="352">
        <v>50</v>
      </c>
      <c r="F1890" s="353">
        <v>1500</v>
      </c>
      <c r="G1890" s="353">
        <f t="shared" ref="G1890:G1895" si="74">+F1890*E1890</f>
        <v>75000</v>
      </c>
      <c r="H1890" s="553"/>
      <c r="I1890" s="405"/>
      <c r="J1890" s="553"/>
      <c r="K1890" s="553"/>
      <c r="L1890" s="373"/>
      <c r="M1890" s="373" t="s">
        <v>1055</v>
      </c>
      <c r="N1890" s="373">
        <v>3</v>
      </c>
      <c r="O1890" s="373">
        <v>2</v>
      </c>
      <c r="P1890" s="373">
        <v>3</v>
      </c>
      <c r="Q1890" s="373">
        <v>1</v>
      </c>
      <c r="R1890" s="1345">
        <v>2</v>
      </c>
    </row>
    <row r="1891" spans="1:18" ht="23.25" customHeight="1" x14ac:dyDescent="0.25">
      <c r="A1891" s="2741"/>
      <c r="B1891" s="2742"/>
      <c r="C1891" s="2746"/>
      <c r="D1891" s="351" t="s">
        <v>288</v>
      </c>
      <c r="E1891" s="352">
        <v>50</v>
      </c>
      <c r="F1891" s="353">
        <v>450</v>
      </c>
      <c r="G1891" s="353">
        <f t="shared" si="74"/>
        <v>22500</v>
      </c>
      <c r="H1891" s="553"/>
      <c r="I1891" s="405"/>
      <c r="J1891" s="553"/>
      <c r="K1891" s="553"/>
      <c r="L1891" s="373"/>
      <c r="M1891" s="373" t="s">
        <v>1055</v>
      </c>
      <c r="N1891" s="373">
        <v>3</v>
      </c>
      <c r="O1891" s="373">
        <v>3</v>
      </c>
      <c r="P1891" s="373">
        <v>1</v>
      </c>
      <c r="Q1891" s="373">
        <v>1</v>
      </c>
      <c r="R1891" s="1345">
        <v>1</v>
      </c>
    </row>
    <row r="1892" spans="1:18" ht="23.25" customHeight="1" thickBot="1" x14ac:dyDescent="0.3">
      <c r="A1892" s="2743"/>
      <c r="B1892" s="2744"/>
      <c r="C1892" s="2747"/>
      <c r="D1892" s="1346" t="s">
        <v>1346</v>
      </c>
      <c r="E1892" s="1347">
        <v>350</v>
      </c>
      <c r="F1892" s="1348">
        <v>250</v>
      </c>
      <c r="G1892" s="1348">
        <f t="shared" si="74"/>
        <v>87500</v>
      </c>
      <c r="H1892" s="1349"/>
      <c r="I1892" s="1350"/>
      <c r="J1892" s="1349"/>
      <c r="K1892" s="1349"/>
      <c r="L1892" s="1351"/>
      <c r="M1892" s="1351" t="s">
        <v>1055</v>
      </c>
      <c r="N1892" s="1351">
        <v>3</v>
      </c>
      <c r="O1892" s="1351">
        <v>3</v>
      </c>
      <c r="P1892" s="1351">
        <v>7</v>
      </c>
      <c r="Q1892" s="1351">
        <v>1</v>
      </c>
      <c r="R1892" s="1352">
        <v>2</v>
      </c>
    </row>
    <row r="1893" spans="1:18" ht="23.25" customHeight="1" x14ac:dyDescent="0.25">
      <c r="A1893" s="2748" t="s">
        <v>1392</v>
      </c>
      <c r="B1893" s="2749"/>
      <c r="C1893" s="2745">
        <f>SUM(G1893:G1899)</f>
        <v>383720</v>
      </c>
      <c r="D1893" s="1340" t="s">
        <v>1362</v>
      </c>
      <c r="E1893" s="1341">
        <v>1</v>
      </c>
      <c r="F1893" s="1342">
        <v>300</v>
      </c>
      <c r="G1893" s="1342">
        <f t="shared" si="74"/>
        <v>300</v>
      </c>
      <c r="H1893" s="1353"/>
      <c r="I1893" s="1354"/>
      <c r="J1893" s="1353"/>
      <c r="K1893" s="1353"/>
      <c r="L1893" s="1355"/>
      <c r="M1893" s="1355" t="s">
        <v>1055</v>
      </c>
      <c r="N1893" s="1355">
        <v>3</v>
      </c>
      <c r="O1893" s="1355">
        <v>2</v>
      </c>
      <c r="P1893" s="1355">
        <v>3</v>
      </c>
      <c r="Q1893" s="1355">
        <v>3</v>
      </c>
      <c r="R1893" s="1344">
        <v>2</v>
      </c>
    </row>
    <row r="1894" spans="1:18" ht="23.25" customHeight="1" x14ac:dyDescent="0.25">
      <c r="A1894" s="2750"/>
      <c r="B1894" s="1434"/>
      <c r="C1894" s="2746"/>
      <c r="D1894" s="372" t="s">
        <v>830</v>
      </c>
      <c r="E1894" s="373">
        <v>48</v>
      </c>
      <c r="F1894" s="405">
        <v>15</v>
      </c>
      <c r="G1894" s="405">
        <f t="shared" si="74"/>
        <v>720</v>
      </c>
      <c r="H1894" s="1356"/>
      <c r="I1894" s="403"/>
      <c r="J1894" s="1356"/>
      <c r="K1894" s="1356"/>
      <c r="L1894" s="225"/>
      <c r="M1894" s="225" t="s">
        <v>1055</v>
      </c>
      <c r="N1894" s="225">
        <v>3</v>
      </c>
      <c r="O1894" s="225">
        <v>3</v>
      </c>
      <c r="P1894" s="225">
        <v>9</v>
      </c>
      <c r="Q1894" s="225">
        <v>2</v>
      </c>
      <c r="R1894" s="1345">
        <v>1</v>
      </c>
    </row>
    <row r="1895" spans="1:18" ht="23.25" customHeight="1" x14ac:dyDescent="0.25">
      <c r="A1895" s="2750"/>
      <c r="B1895" s="1434"/>
      <c r="C1895" s="2746"/>
      <c r="D1895" s="372" t="s">
        <v>1393</v>
      </c>
      <c r="E1895" s="373">
        <v>48</v>
      </c>
      <c r="F1895" s="405">
        <v>2400</v>
      </c>
      <c r="G1895" s="405">
        <f t="shared" si="74"/>
        <v>115200</v>
      </c>
      <c r="H1895" s="1356"/>
      <c r="I1895" s="403"/>
      <c r="J1895" s="1356"/>
      <c r="K1895" s="1356"/>
      <c r="L1895" s="225"/>
      <c r="M1895" s="225"/>
      <c r="N1895" s="225"/>
      <c r="O1895" s="225"/>
      <c r="P1895" s="225"/>
      <c r="Q1895" s="225"/>
      <c r="R1895" s="1345"/>
    </row>
    <row r="1896" spans="1:18" ht="20.25" customHeight="1" x14ac:dyDescent="0.25">
      <c r="A1896" s="2750"/>
      <c r="B1896" s="1434"/>
      <c r="C1896" s="2746"/>
      <c r="D1896" s="372" t="s">
        <v>1390</v>
      </c>
      <c r="E1896" s="373">
        <v>48</v>
      </c>
      <c r="F1896" s="405">
        <v>1800</v>
      </c>
      <c r="G1896" s="405">
        <f>(E1896*F1896)</f>
        <v>86400</v>
      </c>
      <c r="H1896" s="553"/>
      <c r="I1896" s="405"/>
      <c r="J1896" s="553"/>
      <c r="K1896" s="553"/>
      <c r="L1896" s="373"/>
      <c r="M1896" s="373" t="s">
        <v>1055</v>
      </c>
      <c r="N1896" s="373">
        <v>3</v>
      </c>
      <c r="O1896" s="373">
        <v>2</v>
      </c>
      <c r="P1896" s="373">
        <v>3</v>
      </c>
      <c r="Q1896" s="373">
        <v>1</v>
      </c>
      <c r="R1896" s="1357">
        <v>2</v>
      </c>
    </row>
    <row r="1897" spans="1:18" ht="24.75" customHeight="1" x14ac:dyDescent="0.25">
      <c r="A1897" s="2750"/>
      <c r="B1897" s="1434"/>
      <c r="C1897" s="2746"/>
      <c r="D1897" s="351" t="s">
        <v>1391</v>
      </c>
      <c r="E1897" s="352">
        <v>48</v>
      </c>
      <c r="F1897" s="353">
        <v>1500</v>
      </c>
      <c r="G1897" s="353">
        <f t="shared" ref="G1897:G1900" si="75">+F1897*E1897</f>
        <v>72000</v>
      </c>
      <c r="H1897" s="553"/>
      <c r="I1897" s="405"/>
      <c r="J1897" s="553"/>
      <c r="K1897" s="553"/>
      <c r="L1897" s="373"/>
      <c r="M1897" s="373" t="s">
        <v>1055</v>
      </c>
      <c r="N1897" s="373">
        <v>3</v>
      </c>
      <c r="O1897" s="373">
        <v>2</v>
      </c>
      <c r="P1897" s="373">
        <v>3</v>
      </c>
      <c r="Q1897" s="373">
        <v>1</v>
      </c>
      <c r="R1897" s="1357">
        <v>2</v>
      </c>
    </row>
    <row r="1898" spans="1:18" ht="17.25" customHeight="1" x14ac:dyDescent="0.25">
      <c r="A1898" s="2750"/>
      <c r="B1898" s="1434"/>
      <c r="C1898" s="2746"/>
      <c r="D1898" s="351" t="s">
        <v>288</v>
      </c>
      <c r="E1898" s="352">
        <v>48</v>
      </c>
      <c r="F1898" s="353">
        <v>450</v>
      </c>
      <c r="G1898" s="353">
        <f t="shared" si="75"/>
        <v>21600</v>
      </c>
      <c r="H1898" s="553"/>
      <c r="I1898" s="405"/>
      <c r="J1898" s="553"/>
      <c r="K1898" s="553"/>
      <c r="L1898" s="373"/>
      <c r="M1898" s="373" t="s">
        <v>1055</v>
      </c>
      <c r="N1898" s="373">
        <v>3</v>
      </c>
      <c r="O1898" s="373">
        <v>3</v>
      </c>
      <c r="P1898" s="373">
        <v>1</v>
      </c>
      <c r="Q1898" s="373">
        <v>1</v>
      </c>
      <c r="R1898" s="1357">
        <v>1</v>
      </c>
    </row>
    <row r="1899" spans="1:18" ht="23.25" customHeight="1" thickBot="1" x14ac:dyDescent="0.3">
      <c r="A1899" s="2751"/>
      <c r="B1899" s="2752"/>
      <c r="C1899" s="2747"/>
      <c r="D1899" s="1346" t="s">
        <v>1346</v>
      </c>
      <c r="E1899" s="1347">
        <v>350</v>
      </c>
      <c r="F1899" s="1348">
        <v>250</v>
      </c>
      <c r="G1899" s="1348">
        <f t="shared" si="75"/>
        <v>87500</v>
      </c>
      <c r="H1899" s="1349"/>
      <c r="I1899" s="1350"/>
      <c r="J1899" s="1349"/>
      <c r="K1899" s="1349"/>
      <c r="L1899" s="1351"/>
      <c r="M1899" s="1351" t="s">
        <v>1055</v>
      </c>
      <c r="N1899" s="1351">
        <v>3</v>
      </c>
      <c r="O1899" s="1351">
        <v>3</v>
      </c>
      <c r="P1899" s="1351">
        <v>7</v>
      </c>
      <c r="Q1899" s="1351">
        <v>1</v>
      </c>
      <c r="R1899" s="1358">
        <v>2</v>
      </c>
    </row>
    <row r="1900" spans="1:18" ht="16.5" customHeight="1" x14ac:dyDescent="0.25">
      <c r="A1900" s="2753" t="s">
        <v>1394</v>
      </c>
      <c r="B1900" s="2753"/>
      <c r="C1900" s="2746">
        <f>SUM(G1900:G1903)</f>
        <v>492000</v>
      </c>
      <c r="D1900" s="379" t="s">
        <v>1395</v>
      </c>
      <c r="E1900" s="206">
        <v>52</v>
      </c>
      <c r="F1900" s="874">
        <v>2700</v>
      </c>
      <c r="G1900" s="1359">
        <f t="shared" si="75"/>
        <v>140400</v>
      </c>
      <c r="H1900" s="1360"/>
      <c r="I1900" s="874"/>
      <c r="J1900" s="1360"/>
      <c r="K1900" s="1360"/>
      <c r="L1900" s="226"/>
      <c r="M1900" s="226" t="s">
        <v>1055</v>
      </c>
      <c r="N1900" s="226">
        <v>3</v>
      </c>
      <c r="O1900" s="226">
        <v>2</v>
      </c>
      <c r="P1900" s="226">
        <v>3</v>
      </c>
      <c r="Q1900" s="226">
        <v>1</v>
      </c>
      <c r="R1900" s="226">
        <v>2</v>
      </c>
    </row>
    <row r="1901" spans="1:18" ht="16.5" customHeight="1" x14ac:dyDescent="0.25">
      <c r="A1901" s="2753"/>
      <c r="B1901" s="2753"/>
      <c r="C1901" s="2746"/>
      <c r="D1901" s="372" t="s">
        <v>1390</v>
      </c>
      <c r="E1901" s="373">
        <v>52</v>
      </c>
      <c r="F1901" s="405">
        <v>1800</v>
      </c>
      <c r="G1901" s="405">
        <f>(E1901*F1901)</f>
        <v>93600</v>
      </c>
      <c r="H1901" s="553"/>
      <c r="I1901" s="405"/>
      <c r="J1901" s="553"/>
      <c r="K1901" s="553"/>
      <c r="L1901" s="373"/>
      <c r="M1901" s="373" t="s">
        <v>1055</v>
      </c>
      <c r="N1901" s="373">
        <v>3</v>
      </c>
      <c r="O1901" s="373">
        <v>2</v>
      </c>
      <c r="P1901" s="373">
        <v>3</v>
      </c>
      <c r="Q1901" s="373">
        <v>1</v>
      </c>
      <c r="R1901" s="373">
        <v>2</v>
      </c>
    </row>
    <row r="1902" spans="1:18" ht="16.5" customHeight="1" x14ac:dyDescent="0.25">
      <c r="A1902" s="2753"/>
      <c r="B1902" s="2753"/>
      <c r="C1902" s="2746"/>
      <c r="D1902" s="372" t="s">
        <v>1391</v>
      </c>
      <c r="E1902" s="373">
        <v>52</v>
      </c>
      <c r="F1902" s="405">
        <v>1500</v>
      </c>
      <c r="G1902" s="405">
        <f t="shared" ref="G1902:G1903" si="76">+F1902*E1902</f>
        <v>78000</v>
      </c>
      <c r="H1902" s="553"/>
      <c r="I1902" s="405"/>
      <c r="J1902" s="553"/>
      <c r="K1902" s="553"/>
      <c r="L1902" s="373"/>
      <c r="M1902" s="373" t="s">
        <v>1055</v>
      </c>
      <c r="N1902" s="373">
        <v>3</v>
      </c>
      <c r="O1902" s="373">
        <v>2</v>
      </c>
      <c r="P1902" s="373">
        <v>3</v>
      </c>
      <c r="Q1902" s="373">
        <v>1</v>
      </c>
      <c r="R1902" s="373">
        <v>2</v>
      </c>
    </row>
    <row r="1903" spans="1:18" ht="16.5" customHeight="1" x14ac:dyDescent="0.25">
      <c r="A1903" s="2753"/>
      <c r="B1903" s="2753"/>
      <c r="C1903" s="2746"/>
      <c r="D1903" s="365" t="s">
        <v>1346</v>
      </c>
      <c r="E1903" s="356">
        <v>720</v>
      </c>
      <c r="F1903" s="366">
        <v>250</v>
      </c>
      <c r="G1903" s="366">
        <f t="shared" si="76"/>
        <v>180000</v>
      </c>
      <c r="H1903" s="553"/>
      <c r="I1903" s="405"/>
      <c r="J1903" s="553"/>
      <c r="K1903" s="553"/>
      <c r="L1903" s="373"/>
      <c r="M1903" s="373" t="s">
        <v>1055</v>
      </c>
      <c r="N1903" s="373">
        <v>3</v>
      </c>
      <c r="O1903" s="373">
        <v>3</v>
      </c>
      <c r="P1903" s="373">
        <v>7</v>
      </c>
      <c r="Q1903" s="373">
        <v>1</v>
      </c>
      <c r="R1903" s="373">
        <v>2</v>
      </c>
    </row>
    <row r="1904" spans="1:18" ht="20.25" customHeight="1" x14ac:dyDescent="0.25">
      <c r="A1904" s="2754"/>
      <c r="B1904" s="2754"/>
      <c r="C1904" s="2755"/>
      <c r="D1904" s="372"/>
      <c r="E1904" s="373"/>
      <c r="F1904" s="405"/>
      <c r="G1904" s="405"/>
      <c r="H1904" s="553"/>
      <c r="I1904" s="405"/>
      <c r="J1904" s="553"/>
      <c r="K1904" s="553"/>
      <c r="L1904" s="373"/>
      <c r="M1904" s="373"/>
      <c r="N1904" s="373"/>
      <c r="O1904" s="373"/>
      <c r="P1904" s="373"/>
      <c r="Q1904" s="373"/>
      <c r="R1904" s="373"/>
    </row>
    <row r="1905" spans="1:18" ht="22.5" customHeight="1" x14ac:dyDescent="0.25">
      <c r="A1905" s="1431" t="s">
        <v>1396</v>
      </c>
      <c r="B1905" s="1432"/>
      <c r="C1905" s="2737">
        <f>SUM(G1905:G1909)</f>
        <v>441100</v>
      </c>
      <c r="D1905" s="372" t="s">
        <v>1390</v>
      </c>
      <c r="E1905" s="373">
        <v>52</v>
      </c>
      <c r="F1905" s="405">
        <v>1800</v>
      </c>
      <c r="G1905" s="405">
        <f>(E1905*F1905)</f>
        <v>93600</v>
      </c>
      <c r="H1905" s="553"/>
      <c r="I1905" s="405"/>
      <c r="J1905" s="553"/>
      <c r="K1905" s="553"/>
      <c r="L1905" s="373"/>
      <c r="M1905" s="373" t="s">
        <v>1055</v>
      </c>
      <c r="N1905" s="373">
        <v>3</v>
      </c>
      <c r="O1905" s="373">
        <v>2</v>
      </c>
      <c r="P1905" s="373">
        <v>3</v>
      </c>
      <c r="Q1905" s="373">
        <v>1</v>
      </c>
      <c r="R1905" s="373">
        <v>2</v>
      </c>
    </row>
    <row r="1906" spans="1:18" ht="19.5" customHeight="1" x14ac:dyDescent="0.25">
      <c r="A1906" s="1433"/>
      <c r="B1906" s="1434"/>
      <c r="C1906" s="2746"/>
      <c r="D1906" s="351" t="s">
        <v>1391</v>
      </c>
      <c r="E1906" s="352">
        <v>52</v>
      </c>
      <c r="F1906" s="353">
        <v>1500</v>
      </c>
      <c r="G1906" s="353">
        <f t="shared" ref="G1906:G1979" si="77">+F1906*E1906</f>
        <v>78000</v>
      </c>
      <c r="H1906" s="553"/>
      <c r="I1906" s="405"/>
      <c r="J1906" s="553"/>
      <c r="K1906" s="553"/>
      <c r="L1906" s="373"/>
      <c r="M1906" s="373" t="s">
        <v>1055</v>
      </c>
      <c r="N1906" s="373">
        <v>3</v>
      </c>
      <c r="O1906" s="373">
        <v>2</v>
      </c>
      <c r="P1906" s="373">
        <v>3</v>
      </c>
      <c r="Q1906" s="373">
        <v>1</v>
      </c>
      <c r="R1906" s="373">
        <v>2</v>
      </c>
    </row>
    <row r="1907" spans="1:18" ht="16.5" customHeight="1" x14ac:dyDescent="0.25">
      <c r="A1907" s="1433"/>
      <c r="B1907" s="1434"/>
      <c r="C1907" s="2746"/>
      <c r="D1907" s="351" t="s">
        <v>1346</v>
      </c>
      <c r="E1907" s="352">
        <v>350</v>
      </c>
      <c r="F1907" s="353">
        <v>250</v>
      </c>
      <c r="G1907" s="353">
        <f t="shared" si="77"/>
        <v>87500</v>
      </c>
      <c r="H1907" s="553"/>
      <c r="I1907" s="405"/>
      <c r="J1907" s="553"/>
      <c r="K1907" s="553"/>
      <c r="L1907" s="373"/>
      <c r="M1907" s="373" t="s">
        <v>1055</v>
      </c>
      <c r="N1907" s="373">
        <v>3</v>
      </c>
      <c r="O1907" s="373">
        <v>3</v>
      </c>
      <c r="P1907" s="373">
        <v>7</v>
      </c>
      <c r="Q1907" s="373">
        <v>1</v>
      </c>
      <c r="R1907" s="373">
        <v>2</v>
      </c>
    </row>
    <row r="1908" spans="1:18" ht="22.5" hidden="1" customHeight="1" x14ac:dyDescent="0.25">
      <c r="A1908" s="1433"/>
      <c r="B1908" s="1434"/>
      <c r="C1908" s="2746"/>
      <c r="D1908" s="372"/>
      <c r="E1908" s="373"/>
      <c r="F1908" s="353">
        <v>220</v>
      </c>
      <c r="G1908" s="353">
        <f t="shared" si="77"/>
        <v>0</v>
      </c>
      <c r="H1908" s="553"/>
      <c r="I1908" s="405"/>
      <c r="J1908" s="553"/>
      <c r="K1908" s="553"/>
      <c r="L1908" s="373"/>
      <c r="M1908" s="373"/>
      <c r="N1908" s="373"/>
      <c r="O1908" s="373"/>
      <c r="P1908" s="373"/>
      <c r="Q1908" s="373"/>
      <c r="R1908" s="373"/>
    </row>
    <row r="1909" spans="1:18" ht="22.5" customHeight="1" thickBot="1" x14ac:dyDescent="0.3">
      <c r="A1909" s="1433"/>
      <c r="B1909" s="1434"/>
      <c r="C1909" s="2747"/>
      <c r="D1909" s="1361" t="s">
        <v>1365</v>
      </c>
      <c r="E1909" s="1362">
        <v>52</v>
      </c>
      <c r="F1909" s="1363">
        <v>3500</v>
      </c>
      <c r="G1909" s="1363">
        <f t="shared" si="77"/>
        <v>182000</v>
      </c>
      <c r="H1909" s="1356"/>
      <c r="I1909" s="403"/>
      <c r="J1909" s="1356"/>
      <c r="K1909" s="1356"/>
      <c r="L1909" s="225"/>
      <c r="M1909" s="225"/>
      <c r="N1909" s="225"/>
      <c r="O1909" s="225"/>
      <c r="P1909" s="225"/>
      <c r="Q1909" s="225"/>
      <c r="R1909" s="225"/>
    </row>
    <row r="1910" spans="1:18" ht="22.5" customHeight="1" x14ac:dyDescent="0.25">
      <c r="A1910" s="2748" t="s">
        <v>1397</v>
      </c>
      <c r="B1910" s="2749"/>
      <c r="C1910" s="2745">
        <f>SUM(G1910:G1915)</f>
        <v>3897000</v>
      </c>
      <c r="D1910" s="1340" t="s">
        <v>1398</v>
      </c>
      <c r="E1910" s="1341">
        <v>53000</v>
      </c>
      <c r="F1910" s="1364">
        <v>35</v>
      </c>
      <c r="G1910" s="1364">
        <f t="shared" si="77"/>
        <v>1855000</v>
      </c>
      <c r="H1910" s="1343"/>
      <c r="I1910" s="1342"/>
      <c r="J1910" s="1343"/>
      <c r="K1910" s="1343"/>
      <c r="L1910" s="1341"/>
      <c r="M1910" s="1341" t="s">
        <v>1055</v>
      </c>
      <c r="N1910" s="1341">
        <v>3</v>
      </c>
      <c r="O1910" s="1341">
        <v>2</v>
      </c>
      <c r="P1910" s="1341">
        <v>2</v>
      </c>
      <c r="Q1910" s="1341">
        <v>2</v>
      </c>
      <c r="R1910" s="1365">
        <v>1</v>
      </c>
    </row>
    <row r="1911" spans="1:18" ht="22.5" customHeight="1" x14ac:dyDescent="0.25">
      <c r="A1911" s="2750"/>
      <c r="B1911" s="1434"/>
      <c r="C1911" s="2746"/>
      <c r="D1911" s="372" t="s">
        <v>1399</v>
      </c>
      <c r="E1911" s="373">
        <v>52</v>
      </c>
      <c r="F1911" s="353">
        <v>500</v>
      </c>
      <c r="G1911" s="353">
        <f t="shared" si="77"/>
        <v>26000</v>
      </c>
      <c r="H1911" s="553"/>
      <c r="I1911" s="405"/>
      <c r="J1911" s="553">
        <f>45*52</f>
        <v>2340</v>
      </c>
      <c r="K1911" s="553"/>
      <c r="L1911" s="373"/>
      <c r="M1911" s="373" t="s">
        <v>1055</v>
      </c>
      <c r="N1911" s="373">
        <v>3</v>
      </c>
      <c r="O1911" s="373"/>
      <c r="P1911" s="373"/>
      <c r="Q1911" s="373"/>
      <c r="R1911" s="1357"/>
    </row>
    <row r="1912" spans="1:18" ht="22.5" customHeight="1" x14ac:dyDescent="0.25">
      <c r="A1912" s="2750"/>
      <c r="B1912" s="1434"/>
      <c r="C1912" s="2746"/>
      <c r="D1912" s="372" t="s">
        <v>1400</v>
      </c>
      <c r="E1912" s="373">
        <v>2340</v>
      </c>
      <c r="F1912" s="353">
        <v>450</v>
      </c>
      <c r="G1912" s="353">
        <f t="shared" si="77"/>
        <v>1053000</v>
      </c>
      <c r="H1912" s="553"/>
      <c r="I1912" s="405"/>
      <c r="J1912" s="553"/>
      <c r="K1912" s="553"/>
      <c r="L1912" s="373"/>
      <c r="M1912" s="373" t="s">
        <v>1055</v>
      </c>
      <c r="N1912" s="373">
        <v>3</v>
      </c>
      <c r="O1912" s="373">
        <v>3</v>
      </c>
      <c r="P1912" s="373">
        <v>1</v>
      </c>
      <c r="Q1912" s="373">
        <v>1</v>
      </c>
      <c r="R1912" s="1357">
        <v>1</v>
      </c>
    </row>
    <row r="1913" spans="1:18" ht="22.5" customHeight="1" x14ac:dyDescent="0.25">
      <c r="A1913" s="2750"/>
      <c r="B1913" s="1434"/>
      <c r="C1913" s="2746"/>
      <c r="D1913" s="372" t="s">
        <v>1401</v>
      </c>
      <c r="E1913" s="373">
        <v>52</v>
      </c>
      <c r="F1913" s="353">
        <v>2500</v>
      </c>
      <c r="G1913" s="353">
        <f t="shared" si="77"/>
        <v>130000</v>
      </c>
      <c r="H1913" s="553"/>
      <c r="I1913" s="405"/>
      <c r="J1913" s="553"/>
      <c r="K1913" s="553"/>
      <c r="L1913" s="373"/>
      <c r="M1913" s="373" t="s">
        <v>1055</v>
      </c>
      <c r="N1913" s="373">
        <v>3</v>
      </c>
      <c r="O1913" s="373">
        <v>2</v>
      </c>
      <c r="P1913" s="373">
        <v>5</v>
      </c>
      <c r="Q1913" s="373">
        <v>8</v>
      </c>
      <c r="R1913" s="1357">
        <v>5</v>
      </c>
    </row>
    <row r="1914" spans="1:18" ht="22.5" customHeight="1" x14ac:dyDescent="0.25">
      <c r="A1914" s="2750"/>
      <c r="B1914" s="1434"/>
      <c r="C1914" s="2746"/>
      <c r="D1914" s="372" t="s">
        <v>1402</v>
      </c>
      <c r="E1914" s="373">
        <v>2</v>
      </c>
      <c r="F1914" s="561">
        <v>7000</v>
      </c>
      <c r="G1914" s="353">
        <f t="shared" si="77"/>
        <v>14000</v>
      </c>
      <c r="H1914" s="553"/>
      <c r="I1914" s="405"/>
      <c r="J1914" s="553"/>
      <c r="K1914" s="553"/>
      <c r="L1914" s="373"/>
      <c r="M1914" s="373" t="s">
        <v>1055</v>
      </c>
      <c r="N1914" s="373">
        <v>3</v>
      </c>
      <c r="O1914" s="373">
        <v>2</v>
      </c>
      <c r="P1914" s="373">
        <v>2</v>
      </c>
      <c r="Q1914" s="373">
        <v>2</v>
      </c>
      <c r="R1914" s="1357">
        <v>1</v>
      </c>
    </row>
    <row r="1915" spans="1:18" ht="22.5" customHeight="1" thickBot="1" x14ac:dyDescent="0.3">
      <c r="A1915" s="2751"/>
      <c r="B1915" s="2752"/>
      <c r="C1915" s="2747"/>
      <c r="D1915" s="1366" t="s">
        <v>1403</v>
      </c>
      <c r="E1915" s="1351">
        <v>2340</v>
      </c>
      <c r="F1915" s="1348">
        <v>350</v>
      </c>
      <c r="G1915" s="1348">
        <f t="shared" si="77"/>
        <v>819000</v>
      </c>
      <c r="H1915" s="1349"/>
      <c r="I1915" s="1350"/>
      <c r="J1915" s="1349"/>
      <c r="K1915" s="1349"/>
      <c r="L1915" s="1351"/>
      <c r="M1915" s="1351" t="s">
        <v>1055</v>
      </c>
      <c r="N1915" s="1351">
        <v>3</v>
      </c>
      <c r="O1915" s="1351">
        <v>2</v>
      </c>
      <c r="P1915" s="1351">
        <v>2</v>
      </c>
      <c r="Q1915" s="1351">
        <v>2</v>
      </c>
      <c r="R1915" s="1358">
        <v>1</v>
      </c>
    </row>
    <row r="1916" spans="1:18" ht="21.75" customHeight="1" thickBot="1" x14ac:dyDescent="0.3">
      <c r="A1916" s="2765" t="s">
        <v>1404</v>
      </c>
      <c r="B1916" s="2776"/>
      <c r="C1916" s="2777">
        <f>SUM(G1916:G1924)</f>
        <v>3032800</v>
      </c>
      <c r="D1916" s="1367" t="s">
        <v>1398</v>
      </c>
      <c r="E1916" s="1368">
        <v>15600</v>
      </c>
      <c r="F1916" s="1369">
        <v>35</v>
      </c>
      <c r="G1916" s="1348">
        <f t="shared" si="77"/>
        <v>546000</v>
      </c>
      <c r="H1916" s="1370"/>
      <c r="I1916" s="1370"/>
      <c r="J1916" s="1370"/>
      <c r="K1916" s="1370"/>
      <c r="L1916" s="1370"/>
      <c r="M1916" s="1368" t="s">
        <v>1055</v>
      </c>
      <c r="N1916" s="1368">
        <v>3</v>
      </c>
      <c r="O1916" s="1370">
        <v>2</v>
      </c>
      <c r="P1916" s="1370">
        <v>2</v>
      </c>
      <c r="Q1916" s="1370">
        <v>1</v>
      </c>
      <c r="R1916" s="1371">
        <v>1</v>
      </c>
    </row>
    <row r="1917" spans="1:18" ht="21.75" customHeight="1" thickBot="1" x14ac:dyDescent="0.3">
      <c r="A1917" s="2765"/>
      <c r="B1917" s="2776"/>
      <c r="C1917" s="2423"/>
      <c r="D1917" s="1367" t="s">
        <v>1405</v>
      </c>
      <c r="E1917" s="1368">
        <v>52</v>
      </c>
      <c r="F1917" s="1369">
        <v>3600</v>
      </c>
      <c r="G1917" s="1348">
        <f t="shared" si="77"/>
        <v>187200</v>
      </c>
      <c r="H1917" s="1370"/>
      <c r="I1917" s="1370"/>
      <c r="J1917" s="1370"/>
      <c r="K1917" s="1370"/>
      <c r="L1917" s="1370"/>
      <c r="M1917" s="1351" t="s">
        <v>1055</v>
      </c>
      <c r="N1917" s="1351">
        <v>3</v>
      </c>
      <c r="O1917" s="1370">
        <v>2</v>
      </c>
      <c r="P1917" s="1370">
        <v>3</v>
      </c>
      <c r="Q1917" s="1370">
        <v>1</v>
      </c>
      <c r="R1917" s="1372">
        <v>2</v>
      </c>
    </row>
    <row r="1918" spans="1:18" ht="21.75" customHeight="1" thickBot="1" x14ac:dyDescent="0.3">
      <c r="A1918" s="2765"/>
      <c r="B1918" s="2776"/>
      <c r="C1918" s="2423"/>
      <c r="D1918" s="1367" t="s">
        <v>748</v>
      </c>
      <c r="E1918" s="1368">
        <v>52</v>
      </c>
      <c r="F1918" s="1369">
        <v>1800</v>
      </c>
      <c r="G1918" s="1348">
        <f t="shared" si="77"/>
        <v>93600</v>
      </c>
      <c r="H1918" s="1370"/>
      <c r="I1918" s="1370"/>
      <c r="J1918" s="1370"/>
      <c r="K1918" s="1370"/>
      <c r="L1918" s="1370"/>
      <c r="M1918" s="1351" t="s">
        <v>1055</v>
      </c>
      <c r="N1918" s="1351">
        <v>3</v>
      </c>
      <c r="O1918" s="1370">
        <v>2</v>
      </c>
      <c r="P1918" s="1370">
        <v>3</v>
      </c>
      <c r="Q1918" s="1370">
        <v>1</v>
      </c>
      <c r="R1918" s="1372">
        <v>2</v>
      </c>
    </row>
    <row r="1919" spans="1:18" ht="21.75" customHeight="1" thickBot="1" x14ac:dyDescent="0.3">
      <c r="A1919" s="2765"/>
      <c r="B1919" s="2776"/>
      <c r="C1919" s="2423"/>
      <c r="D1919" s="1367" t="s">
        <v>283</v>
      </c>
      <c r="E1919" s="1368">
        <v>52</v>
      </c>
      <c r="F1919" s="1369">
        <v>1500</v>
      </c>
      <c r="G1919" s="1348">
        <f t="shared" si="77"/>
        <v>78000</v>
      </c>
      <c r="H1919" s="1370"/>
      <c r="I1919" s="1370"/>
      <c r="J1919" s="1370"/>
      <c r="K1919" s="1370"/>
      <c r="L1919" s="1370"/>
      <c r="M1919" s="1351" t="s">
        <v>1055</v>
      </c>
      <c r="N1919" s="1351">
        <v>3</v>
      </c>
      <c r="O1919" s="1370">
        <v>2</v>
      </c>
      <c r="P1919" s="1370">
        <v>3</v>
      </c>
      <c r="Q1919" s="1370">
        <v>1</v>
      </c>
      <c r="R1919" s="1372">
        <v>2</v>
      </c>
    </row>
    <row r="1920" spans="1:18" ht="21" customHeight="1" thickBot="1" x14ac:dyDescent="0.3">
      <c r="A1920" s="2765"/>
      <c r="B1920" s="2776"/>
      <c r="C1920" s="2423"/>
      <c r="D1920" s="97" t="s">
        <v>1399</v>
      </c>
      <c r="E1920" s="1144">
        <v>52</v>
      </c>
      <c r="F1920" s="1373">
        <v>500</v>
      </c>
      <c r="G1920" s="1348">
        <f t="shared" si="77"/>
        <v>26000</v>
      </c>
      <c r="H1920" s="228"/>
      <c r="I1920" s="228"/>
      <c r="J1920" s="228"/>
      <c r="K1920" s="228"/>
      <c r="L1920" s="228"/>
      <c r="M1920" s="1144" t="s">
        <v>1055</v>
      </c>
      <c r="N1920" s="1144">
        <v>3</v>
      </c>
      <c r="O1920" s="228">
        <v>3</v>
      </c>
      <c r="P1920" s="228">
        <v>1</v>
      </c>
      <c r="Q1920" s="228">
        <v>3</v>
      </c>
      <c r="R1920" s="228">
        <v>3</v>
      </c>
    </row>
    <row r="1921" spans="1:18" ht="23.25" customHeight="1" thickBot="1" x14ac:dyDescent="0.3">
      <c r="A1921" s="2765"/>
      <c r="B1921" s="2776"/>
      <c r="C1921" s="2423"/>
      <c r="D1921" s="97" t="s">
        <v>1400</v>
      </c>
      <c r="E1921" s="1144">
        <v>52</v>
      </c>
      <c r="F1921" s="1373">
        <v>4000</v>
      </c>
      <c r="G1921" s="1348">
        <f t="shared" si="77"/>
        <v>208000</v>
      </c>
      <c r="H1921" s="228"/>
      <c r="I1921" s="228"/>
      <c r="J1921" s="228"/>
      <c r="K1921" s="228"/>
      <c r="L1921" s="228"/>
      <c r="M1921" s="1144" t="s">
        <v>1055</v>
      </c>
      <c r="N1921" s="1144">
        <v>3</v>
      </c>
      <c r="O1921" s="228">
        <v>3</v>
      </c>
      <c r="P1921" s="228">
        <v>1</v>
      </c>
      <c r="Q1921" s="228">
        <v>1</v>
      </c>
      <c r="R1921" s="228">
        <v>1</v>
      </c>
    </row>
    <row r="1922" spans="1:18" ht="23.25" customHeight="1" thickBot="1" x14ac:dyDescent="0.3">
      <c r="A1922" s="2765"/>
      <c r="B1922" s="2776"/>
      <c r="C1922" s="2423"/>
      <c r="D1922" s="97" t="s">
        <v>1401</v>
      </c>
      <c r="E1922" s="1144">
        <v>52</v>
      </c>
      <c r="F1922" s="1373">
        <v>2500</v>
      </c>
      <c r="G1922" s="1348">
        <f t="shared" si="77"/>
        <v>130000</v>
      </c>
      <c r="H1922" s="228"/>
      <c r="I1922" s="228"/>
      <c r="J1922" s="228"/>
      <c r="K1922" s="228"/>
      <c r="L1922" s="228"/>
      <c r="M1922" s="1144" t="s">
        <v>1055</v>
      </c>
      <c r="N1922" s="1144">
        <v>3</v>
      </c>
      <c r="O1922" s="228">
        <v>2</v>
      </c>
      <c r="P1922" s="228">
        <v>5</v>
      </c>
      <c r="Q1922" s="228">
        <v>8</v>
      </c>
      <c r="R1922" s="228">
        <v>5</v>
      </c>
    </row>
    <row r="1923" spans="1:18" ht="21" customHeight="1" thickBot="1" x14ac:dyDescent="0.3">
      <c r="A1923" s="2765"/>
      <c r="B1923" s="2776"/>
      <c r="C1923" s="2423"/>
      <c r="D1923" s="97" t="s">
        <v>1402</v>
      </c>
      <c r="E1923" s="1144">
        <v>52</v>
      </c>
      <c r="F1923" s="1373">
        <v>7000</v>
      </c>
      <c r="G1923" s="1348">
        <f t="shared" si="77"/>
        <v>364000</v>
      </c>
      <c r="H1923" s="228"/>
      <c r="I1923" s="228"/>
      <c r="J1923" s="228"/>
      <c r="K1923" s="228"/>
      <c r="L1923" s="228"/>
      <c r="M1923" s="1144" t="s">
        <v>1055</v>
      </c>
      <c r="N1923" s="1144">
        <v>3</v>
      </c>
      <c r="O1923" s="228">
        <v>2</v>
      </c>
      <c r="P1923" s="228">
        <v>2</v>
      </c>
      <c r="Q1923" s="228">
        <v>2</v>
      </c>
      <c r="R1923" s="228">
        <v>1</v>
      </c>
    </row>
    <row r="1924" spans="1:18" ht="21.75" customHeight="1" thickBot="1" x14ac:dyDescent="0.3">
      <c r="A1924" s="2765"/>
      <c r="B1924" s="2776"/>
      <c r="C1924" s="2423"/>
      <c r="D1924" s="1366" t="s">
        <v>1403</v>
      </c>
      <c r="E1924" s="1144">
        <v>4000</v>
      </c>
      <c r="F1924" s="1373">
        <v>350</v>
      </c>
      <c r="G1924" s="1348">
        <f t="shared" si="77"/>
        <v>1400000</v>
      </c>
      <c r="H1924" s="228"/>
      <c r="I1924" s="228"/>
      <c r="J1924" s="228"/>
      <c r="K1924" s="228"/>
      <c r="L1924" s="228"/>
      <c r="M1924" s="1144" t="s">
        <v>1055</v>
      </c>
      <c r="N1924" s="1144">
        <v>3</v>
      </c>
      <c r="O1924" s="228">
        <v>2</v>
      </c>
      <c r="P1924" s="228">
        <v>2</v>
      </c>
      <c r="Q1924" s="228">
        <v>2</v>
      </c>
      <c r="R1924" s="228">
        <v>1</v>
      </c>
    </row>
    <row r="1925" spans="1:18" ht="23.25" customHeight="1" thickBot="1" x14ac:dyDescent="0.3">
      <c r="A1925" s="2778" t="s">
        <v>1406</v>
      </c>
      <c r="B1925" s="2779"/>
      <c r="C1925" s="2758">
        <f>SUM(G1925:G1937)</f>
        <v>10331350</v>
      </c>
      <c r="D1925" s="1374" t="s">
        <v>1407</v>
      </c>
      <c r="E1925" s="1375">
        <v>15</v>
      </c>
      <c r="F1925" s="1376">
        <v>7000</v>
      </c>
      <c r="G1925" s="1348">
        <f t="shared" si="77"/>
        <v>105000</v>
      </c>
      <c r="H1925" s="1377"/>
      <c r="I1925" s="1377"/>
      <c r="J1925" s="1377"/>
      <c r="K1925" s="1377"/>
      <c r="L1925" s="1377"/>
      <c r="M1925" s="1377" t="s">
        <v>1055</v>
      </c>
      <c r="N1925" s="1375">
        <v>3</v>
      </c>
      <c r="O1925" s="1377">
        <v>2</v>
      </c>
      <c r="P1925" s="1377">
        <v>5</v>
      </c>
      <c r="Q1925" s="1377">
        <v>8</v>
      </c>
      <c r="R1925" s="1378">
        <v>5</v>
      </c>
    </row>
    <row r="1926" spans="1:18" ht="24.75" customHeight="1" thickBot="1" x14ac:dyDescent="0.3">
      <c r="A1926" s="2780"/>
      <c r="B1926" s="2781"/>
      <c r="C1926" s="2423"/>
      <c r="D1926" s="97" t="s">
        <v>1408</v>
      </c>
      <c r="E1926" s="1144">
        <v>250000</v>
      </c>
      <c r="F1926" s="1373">
        <v>35</v>
      </c>
      <c r="G1926" s="1348">
        <f t="shared" si="77"/>
        <v>8750000</v>
      </c>
      <c r="H1926" s="228"/>
      <c r="I1926" s="228"/>
      <c r="J1926" s="228"/>
      <c r="K1926" s="228"/>
      <c r="L1926" s="228"/>
      <c r="M1926" s="228" t="s">
        <v>1055</v>
      </c>
      <c r="N1926" s="1144">
        <v>3</v>
      </c>
      <c r="O1926" s="228">
        <v>2</v>
      </c>
      <c r="P1926" s="228">
        <v>2</v>
      </c>
      <c r="Q1926" s="228">
        <v>1</v>
      </c>
      <c r="R1926" s="1379">
        <v>2</v>
      </c>
    </row>
    <row r="1927" spans="1:18" ht="24.75" customHeight="1" thickBot="1" x14ac:dyDescent="0.3">
      <c r="A1927" s="2780"/>
      <c r="B1927" s="2781"/>
      <c r="C1927" s="2423"/>
      <c r="D1927" s="1380" t="s">
        <v>1409</v>
      </c>
      <c r="E1927" s="1144">
        <v>30</v>
      </c>
      <c r="F1927" s="1373">
        <v>1000</v>
      </c>
      <c r="G1927" s="1348">
        <f t="shared" si="77"/>
        <v>30000</v>
      </c>
      <c r="H1927" s="228"/>
      <c r="I1927" s="228"/>
      <c r="J1927" s="228"/>
      <c r="K1927" s="228"/>
      <c r="L1927" s="228"/>
      <c r="M1927" s="228" t="s">
        <v>1055</v>
      </c>
      <c r="N1927" s="1144">
        <v>3</v>
      </c>
      <c r="O1927" s="228">
        <v>2</v>
      </c>
      <c r="P1927" s="228">
        <v>5</v>
      </c>
      <c r="Q1927" s="228">
        <v>8</v>
      </c>
      <c r="R1927" s="1379">
        <v>5</v>
      </c>
    </row>
    <row r="1928" spans="1:18" ht="25.5" customHeight="1" thickBot="1" x14ac:dyDescent="0.3">
      <c r="A1928" s="2780"/>
      <c r="B1928" s="2781"/>
      <c r="C1928" s="2423"/>
      <c r="D1928" s="97" t="s">
        <v>1402</v>
      </c>
      <c r="E1928" s="1144">
        <v>30</v>
      </c>
      <c r="F1928" s="1373">
        <v>7000</v>
      </c>
      <c r="G1928" s="1348">
        <f t="shared" si="77"/>
        <v>210000</v>
      </c>
      <c r="H1928" s="228"/>
      <c r="I1928" s="228"/>
      <c r="J1928" s="228"/>
      <c r="K1928" s="228"/>
      <c r="L1928" s="228"/>
      <c r="M1928" s="228" t="s">
        <v>1055</v>
      </c>
      <c r="N1928" s="1144">
        <v>3</v>
      </c>
      <c r="O1928" s="228">
        <v>2</v>
      </c>
      <c r="P1928" s="228">
        <v>2</v>
      </c>
      <c r="Q1928" s="228">
        <v>2</v>
      </c>
      <c r="R1928" s="1379">
        <v>1</v>
      </c>
    </row>
    <row r="1929" spans="1:18" ht="21.75" customHeight="1" thickBot="1" x14ac:dyDescent="0.3">
      <c r="A1929" s="2780"/>
      <c r="B1929" s="2781"/>
      <c r="C1929" s="2423"/>
      <c r="D1929" s="97" t="s">
        <v>1410</v>
      </c>
      <c r="E1929" s="1144">
        <v>60</v>
      </c>
      <c r="F1929" s="1373">
        <v>2400</v>
      </c>
      <c r="G1929" s="1348">
        <f t="shared" si="77"/>
        <v>144000</v>
      </c>
      <c r="H1929" s="228"/>
      <c r="I1929" s="228"/>
      <c r="J1929" s="228"/>
      <c r="K1929" s="228"/>
      <c r="L1929" s="228"/>
      <c r="M1929" s="228" t="s">
        <v>1055</v>
      </c>
      <c r="N1929" s="1144">
        <v>3</v>
      </c>
      <c r="O1929" s="228">
        <v>2</v>
      </c>
      <c r="P1929" s="228">
        <v>3</v>
      </c>
      <c r="Q1929" s="228">
        <v>1</v>
      </c>
      <c r="R1929" s="1379">
        <v>2</v>
      </c>
    </row>
    <row r="1930" spans="1:18" ht="21.75" customHeight="1" thickBot="1" x14ac:dyDescent="0.3">
      <c r="A1930" s="2780"/>
      <c r="B1930" s="2781"/>
      <c r="C1930" s="2423"/>
      <c r="D1930" s="97" t="s">
        <v>1411</v>
      </c>
      <c r="E1930" s="1144">
        <v>60</v>
      </c>
      <c r="F1930" s="1373">
        <v>1800</v>
      </c>
      <c r="G1930" s="1348">
        <f t="shared" si="77"/>
        <v>108000</v>
      </c>
      <c r="H1930" s="228"/>
      <c r="I1930" s="228"/>
      <c r="J1930" s="228"/>
      <c r="K1930" s="228"/>
      <c r="L1930" s="228"/>
      <c r="M1930" s="228" t="s">
        <v>1055</v>
      </c>
      <c r="N1930" s="1144">
        <v>3</v>
      </c>
      <c r="O1930" s="228">
        <v>2</v>
      </c>
      <c r="P1930" s="228">
        <v>3</v>
      </c>
      <c r="Q1930" s="228">
        <v>1</v>
      </c>
      <c r="R1930" s="1379">
        <v>2</v>
      </c>
    </row>
    <row r="1931" spans="1:18" ht="21.75" customHeight="1" thickBot="1" x14ac:dyDescent="0.3">
      <c r="A1931" s="2780"/>
      <c r="B1931" s="2781"/>
      <c r="C1931" s="2423"/>
      <c r="D1931" s="97" t="s">
        <v>283</v>
      </c>
      <c r="E1931" s="1144">
        <v>60</v>
      </c>
      <c r="F1931" s="1373">
        <v>1500</v>
      </c>
      <c r="G1931" s="1348">
        <f t="shared" si="77"/>
        <v>90000</v>
      </c>
      <c r="H1931" s="228"/>
      <c r="I1931" s="228"/>
      <c r="J1931" s="228"/>
      <c r="K1931" s="228"/>
      <c r="L1931" s="228"/>
      <c r="M1931" s="228" t="s">
        <v>1055</v>
      </c>
      <c r="N1931" s="1144">
        <v>3</v>
      </c>
      <c r="O1931" s="228">
        <v>2</v>
      </c>
      <c r="P1931" s="228">
        <v>3</v>
      </c>
      <c r="Q1931" s="228">
        <v>1</v>
      </c>
      <c r="R1931" s="1379">
        <v>2</v>
      </c>
    </row>
    <row r="1932" spans="1:18" ht="27" customHeight="1" thickBot="1" x14ac:dyDescent="0.3">
      <c r="A1932" s="2780"/>
      <c r="B1932" s="2781"/>
      <c r="C1932" s="2423"/>
      <c r="D1932" s="97" t="s">
        <v>1412</v>
      </c>
      <c r="E1932" s="1144">
        <v>135</v>
      </c>
      <c r="F1932" s="1373">
        <v>360</v>
      </c>
      <c r="G1932" s="1348">
        <f t="shared" si="77"/>
        <v>48600</v>
      </c>
      <c r="H1932" s="228"/>
      <c r="I1932" s="228"/>
      <c r="J1932" s="228"/>
      <c r="K1932" s="228"/>
      <c r="L1932" s="228"/>
      <c r="M1932" s="228" t="s">
        <v>1055</v>
      </c>
      <c r="N1932" s="1144">
        <v>3</v>
      </c>
      <c r="O1932" s="228">
        <v>2</v>
      </c>
      <c r="P1932" s="228">
        <v>1</v>
      </c>
      <c r="Q1932" s="228">
        <v>7</v>
      </c>
      <c r="R1932" s="1379">
        <v>2</v>
      </c>
    </row>
    <row r="1933" spans="1:18" ht="27" customHeight="1" thickBot="1" x14ac:dyDescent="0.3">
      <c r="A1933" s="2780"/>
      <c r="B1933" s="2781"/>
      <c r="C1933" s="2423"/>
      <c r="D1933" s="97" t="s">
        <v>1413</v>
      </c>
      <c r="E1933" s="1144">
        <v>1000</v>
      </c>
      <c r="F1933" s="1373">
        <v>350</v>
      </c>
      <c r="G1933" s="1348">
        <f t="shared" si="77"/>
        <v>350000</v>
      </c>
      <c r="H1933" s="228"/>
      <c r="I1933" s="228"/>
      <c r="J1933" s="228"/>
      <c r="K1933" s="228"/>
      <c r="L1933" s="228"/>
      <c r="M1933" s="228" t="s">
        <v>1055</v>
      </c>
      <c r="N1933" s="1144">
        <v>3</v>
      </c>
      <c r="O1933" s="228">
        <v>3</v>
      </c>
      <c r="P1933" s="228">
        <v>2</v>
      </c>
      <c r="Q1933" s="228">
        <v>3</v>
      </c>
      <c r="R1933" s="1379">
        <v>1</v>
      </c>
    </row>
    <row r="1934" spans="1:18" ht="27" customHeight="1" thickBot="1" x14ac:dyDescent="0.3">
      <c r="A1934" s="2780"/>
      <c r="B1934" s="2781"/>
      <c r="C1934" s="2423"/>
      <c r="D1934" s="97" t="s">
        <v>1414</v>
      </c>
      <c r="E1934" s="1144">
        <v>1000</v>
      </c>
      <c r="F1934" s="1373">
        <v>450</v>
      </c>
      <c r="G1934" s="1348">
        <f t="shared" si="77"/>
        <v>450000</v>
      </c>
      <c r="H1934" s="228"/>
      <c r="I1934" s="228"/>
      <c r="J1934" s="228"/>
      <c r="K1934" s="228"/>
      <c r="L1934" s="228"/>
      <c r="M1934" s="228" t="s">
        <v>1055</v>
      </c>
      <c r="N1934" s="1144">
        <v>3</v>
      </c>
      <c r="O1934" s="228">
        <v>3</v>
      </c>
      <c r="P1934" s="228">
        <v>2</v>
      </c>
      <c r="Q1934" s="228">
        <v>3</v>
      </c>
      <c r="R1934" s="1379">
        <v>1</v>
      </c>
    </row>
    <row r="1935" spans="1:18" ht="27" customHeight="1" thickBot="1" x14ac:dyDescent="0.3">
      <c r="A1935" s="2780"/>
      <c r="B1935" s="2781"/>
      <c r="C1935" s="2423"/>
      <c r="D1935" s="97" t="s">
        <v>830</v>
      </c>
      <c r="E1935" s="1144">
        <v>2000</v>
      </c>
      <c r="F1935" s="1373">
        <v>15</v>
      </c>
      <c r="G1935" s="1348">
        <f t="shared" si="77"/>
        <v>30000</v>
      </c>
      <c r="H1935" s="228"/>
      <c r="I1935" s="228"/>
      <c r="J1935" s="228"/>
      <c r="K1935" s="228"/>
      <c r="L1935" s="228"/>
      <c r="M1935" s="228" t="s">
        <v>1055</v>
      </c>
      <c r="N1935" s="1144">
        <v>3</v>
      </c>
      <c r="O1935" s="228">
        <v>3</v>
      </c>
      <c r="P1935" s="228">
        <v>9</v>
      </c>
      <c r="Q1935" s="228">
        <v>2</v>
      </c>
      <c r="R1935" s="1379">
        <v>1</v>
      </c>
    </row>
    <row r="1936" spans="1:18" ht="27" customHeight="1" thickBot="1" x14ac:dyDescent="0.3">
      <c r="A1936" s="2780"/>
      <c r="B1936" s="2781"/>
      <c r="C1936" s="2423"/>
      <c r="D1936" s="97" t="s">
        <v>1415</v>
      </c>
      <c r="E1936" s="1144">
        <v>225</v>
      </c>
      <c r="F1936" s="1373">
        <v>50</v>
      </c>
      <c r="G1936" s="1348">
        <f t="shared" si="77"/>
        <v>11250</v>
      </c>
      <c r="H1936" s="228"/>
      <c r="I1936" s="228"/>
      <c r="J1936" s="228"/>
      <c r="K1936" s="228"/>
      <c r="L1936" s="228"/>
      <c r="M1936" s="228" t="s">
        <v>1055</v>
      </c>
      <c r="N1936" s="1144">
        <v>3</v>
      </c>
      <c r="O1936" s="228">
        <v>2</v>
      </c>
      <c r="P1936" s="228">
        <v>5</v>
      </c>
      <c r="Q1936" s="228">
        <v>8</v>
      </c>
      <c r="R1936" s="1379">
        <v>5</v>
      </c>
    </row>
    <row r="1937" spans="1:18" ht="23.25" customHeight="1" thickBot="1" x14ac:dyDescent="0.3">
      <c r="A1937" s="2780"/>
      <c r="B1937" s="2781"/>
      <c r="C1937" s="2759"/>
      <c r="D1937" s="1381" t="s">
        <v>1401</v>
      </c>
      <c r="E1937" s="1147">
        <v>30</v>
      </c>
      <c r="F1937" s="1382">
        <v>150</v>
      </c>
      <c r="G1937" s="366">
        <f t="shared" si="77"/>
        <v>4500</v>
      </c>
      <c r="H1937" s="385"/>
      <c r="I1937" s="385"/>
      <c r="J1937" s="385"/>
      <c r="K1937" s="385"/>
      <c r="L1937" s="385"/>
      <c r="M1937" s="385" t="s">
        <v>1055</v>
      </c>
      <c r="N1937" s="1147">
        <v>3</v>
      </c>
      <c r="O1937" s="385">
        <v>2</v>
      </c>
      <c r="P1937" s="385">
        <v>5</v>
      </c>
      <c r="Q1937" s="385">
        <v>8</v>
      </c>
      <c r="R1937" s="1383">
        <v>5</v>
      </c>
    </row>
    <row r="1938" spans="1:18" ht="23.25" customHeight="1" thickBot="1" x14ac:dyDescent="0.3">
      <c r="A1938" s="2778" t="s">
        <v>1416</v>
      </c>
      <c r="B1938" s="2779"/>
      <c r="C1938" s="2758">
        <f>SUM(G1938:G1950)</f>
        <v>714800</v>
      </c>
      <c r="D1938" s="1374" t="s">
        <v>1398</v>
      </c>
      <c r="E1938" s="1375">
        <v>5000</v>
      </c>
      <c r="F1938" s="1376">
        <v>35</v>
      </c>
      <c r="G1938" s="1384">
        <f t="shared" si="77"/>
        <v>175000</v>
      </c>
      <c r="H1938" s="1377"/>
      <c r="I1938" s="1377"/>
      <c r="J1938" s="1377"/>
      <c r="K1938" s="1377"/>
      <c r="L1938" s="1377"/>
      <c r="M1938" s="385" t="s">
        <v>1055</v>
      </c>
      <c r="N1938" s="1147">
        <v>3</v>
      </c>
      <c r="O1938" s="1377">
        <v>2</v>
      </c>
      <c r="P1938" s="1377">
        <v>2</v>
      </c>
      <c r="Q1938" s="1377">
        <v>2</v>
      </c>
      <c r="R1938" s="1378">
        <v>1</v>
      </c>
    </row>
    <row r="1939" spans="1:18" ht="23.25" customHeight="1" thickBot="1" x14ac:dyDescent="0.3">
      <c r="A1939" s="2780"/>
      <c r="B1939" s="2781"/>
      <c r="C1939" s="2423"/>
      <c r="D1939" s="1385" t="s">
        <v>1417</v>
      </c>
      <c r="E1939" s="1151">
        <v>3</v>
      </c>
      <c r="F1939" s="1386">
        <v>2400</v>
      </c>
      <c r="G1939" s="1387">
        <f t="shared" si="77"/>
        <v>7200</v>
      </c>
      <c r="H1939" s="379"/>
      <c r="I1939" s="379"/>
      <c r="J1939" s="379"/>
      <c r="K1939" s="379"/>
      <c r="L1939" s="379"/>
      <c r="M1939" s="385" t="s">
        <v>1055</v>
      </c>
      <c r="N1939" s="1147">
        <v>3</v>
      </c>
      <c r="O1939" s="379">
        <v>2</v>
      </c>
      <c r="P1939" s="379">
        <v>3</v>
      </c>
      <c r="Q1939" s="379">
        <v>1</v>
      </c>
      <c r="R1939" s="1388">
        <v>2</v>
      </c>
    </row>
    <row r="1940" spans="1:18" ht="23.25" customHeight="1" thickBot="1" x14ac:dyDescent="0.3">
      <c r="A1940" s="2780"/>
      <c r="B1940" s="2781"/>
      <c r="C1940" s="2423"/>
      <c r="D1940" s="1385" t="s">
        <v>1418</v>
      </c>
      <c r="E1940" s="1151">
        <v>3</v>
      </c>
      <c r="F1940" s="1386">
        <v>1800</v>
      </c>
      <c r="G1940" s="1387">
        <f t="shared" si="77"/>
        <v>5400</v>
      </c>
      <c r="H1940" s="379"/>
      <c r="I1940" s="379"/>
      <c r="J1940" s="379"/>
      <c r="K1940" s="379"/>
      <c r="L1940" s="379"/>
      <c r="M1940" s="385" t="s">
        <v>1055</v>
      </c>
      <c r="N1940" s="1147">
        <v>3</v>
      </c>
      <c r="O1940" s="379">
        <v>2</v>
      </c>
      <c r="P1940" s="379">
        <v>3</v>
      </c>
      <c r="Q1940" s="379">
        <v>1</v>
      </c>
      <c r="R1940" s="1388">
        <v>2</v>
      </c>
    </row>
    <row r="1941" spans="1:18" ht="23.25" customHeight="1" thickBot="1" x14ac:dyDescent="0.3">
      <c r="A1941" s="2780"/>
      <c r="B1941" s="2781"/>
      <c r="C1941" s="2423"/>
      <c r="D1941" s="1385" t="s">
        <v>1419</v>
      </c>
      <c r="E1941" s="1151">
        <v>1</v>
      </c>
      <c r="F1941" s="1386">
        <v>2700</v>
      </c>
      <c r="G1941" s="1387">
        <f t="shared" si="77"/>
        <v>2700</v>
      </c>
      <c r="H1941" s="379"/>
      <c r="I1941" s="379"/>
      <c r="J1941" s="379"/>
      <c r="K1941" s="379"/>
      <c r="L1941" s="379"/>
      <c r="M1941" s="385" t="s">
        <v>1055</v>
      </c>
      <c r="N1941" s="1147">
        <v>3</v>
      </c>
      <c r="O1941" s="379">
        <v>2</v>
      </c>
      <c r="P1941" s="379">
        <v>3</v>
      </c>
      <c r="Q1941" s="379">
        <v>1</v>
      </c>
      <c r="R1941" s="1388">
        <v>2</v>
      </c>
    </row>
    <row r="1942" spans="1:18" ht="23.25" customHeight="1" thickBot="1" x14ac:dyDescent="0.3">
      <c r="A1942" s="2780"/>
      <c r="B1942" s="2781"/>
      <c r="C1942" s="2423"/>
      <c r="D1942" s="1385" t="s">
        <v>283</v>
      </c>
      <c r="E1942" s="1151">
        <v>1</v>
      </c>
      <c r="F1942" s="1386">
        <v>1500</v>
      </c>
      <c r="G1942" s="1387">
        <f t="shared" si="77"/>
        <v>1500</v>
      </c>
      <c r="H1942" s="379"/>
      <c r="I1942" s="379"/>
      <c r="J1942" s="379"/>
      <c r="K1942" s="379"/>
      <c r="L1942" s="379"/>
      <c r="M1942" s="385" t="s">
        <v>1055</v>
      </c>
      <c r="N1942" s="1147">
        <v>3</v>
      </c>
      <c r="O1942" s="379">
        <v>2</v>
      </c>
      <c r="P1942" s="379">
        <v>3</v>
      </c>
      <c r="Q1942" s="379">
        <v>1</v>
      </c>
      <c r="R1942" s="1388">
        <v>2</v>
      </c>
    </row>
    <row r="1943" spans="1:18" ht="23.25" customHeight="1" thickBot="1" x14ac:dyDescent="0.3">
      <c r="A1943" s="2780"/>
      <c r="B1943" s="2781"/>
      <c r="C1943" s="2423"/>
      <c r="D1943" s="97" t="s">
        <v>1420</v>
      </c>
      <c r="E1943" s="1144">
        <v>10</v>
      </c>
      <c r="F1943" s="1373">
        <v>10950</v>
      </c>
      <c r="G1943" s="1348">
        <f t="shared" si="77"/>
        <v>109500</v>
      </c>
      <c r="H1943" s="228"/>
      <c r="I1943" s="228"/>
      <c r="J1943" s="228"/>
      <c r="K1943" s="228"/>
      <c r="L1943" s="228"/>
      <c r="M1943" s="385" t="s">
        <v>1055</v>
      </c>
      <c r="N1943" s="1147">
        <v>3</v>
      </c>
      <c r="O1943" s="228"/>
      <c r="P1943" s="228"/>
      <c r="Q1943" s="228"/>
      <c r="R1943" s="1379"/>
    </row>
    <row r="1944" spans="1:18" ht="32.25" customHeight="1" thickBot="1" x14ac:dyDescent="0.3">
      <c r="A1944" s="2780"/>
      <c r="B1944" s="2781"/>
      <c r="C1944" s="2423"/>
      <c r="D1944" s="1389" t="s">
        <v>1421</v>
      </c>
      <c r="E1944" s="1144">
        <v>1</v>
      </c>
      <c r="F1944" s="1373">
        <v>15000</v>
      </c>
      <c r="G1944" s="1348">
        <f t="shared" si="77"/>
        <v>15000</v>
      </c>
      <c r="H1944" s="228"/>
      <c r="I1944" s="228"/>
      <c r="J1944" s="228"/>
      <c r="K1944" s="228"/>
      <c r="L1944" s="228"/>
      <c r="M1944" s="385" t="s">
        <v>1055</v>
      </c>
      <c r="N1944" s="1147">
        <v>3</v>
      </c>
      <c r="O1944" s="228">
        <v>3</v>
      </c>
      <c r="P1944" s="228">
        <v>9</v>
      </c>
      <c r="Q1944" s="228">
        <v>2</v>
      </c>
      <c r="R1944" s="1379">
        <v>1</v>
      </c>
    </row>
    <row r="1945" spans="1:18" ht="23.25" customHeight="1" thickBot="1" x14ac:dyDescent="0.3">
      <c r="A1945" s="2780"/>
      <c r="B1945" s="2781"/>
      <c r="C1945" s="2423"/>
      <c r="D1945" s="97" t="s">
        <v>453</v>
      </c>
      <c r="E1945" s="1144">
        <v>50</v>
      </c>
      <c r="F1945" s="1373">
        <v>250</v>
      </c>
      <c r="G1945" s="1348">
        <f t="shared" si="77"/>
        <v>12500</v>
      </c>
      <c r="H1945" s="228"/>
      <c r="I1945" s="228"/>
      <c r="J1945" s="228"/>
      <c r="K1945" s="228"/>
      <c r="L1945" s="228"/>
      <c r="M1945" s="385" t="s">
        <v>1055</v>
      </c>
      <c r="N1945" s="1147">
        <v>3</v>
      </c>
      <c r="O1945" s="228">
        <v>3</v>
      </c>
      <c r="P1945" s="228">
        <v>7</v>
      </c>
      <c r="Q1945" s="228">
        <v>1</v>
      </c>
      <c r="R1945" s="1379">
        <v>2</v>
      </c>
    </row>
    <row r="1946" spans="1:18" ht="23.25" customHeight="1" thickBot="1" x14ac:dyDescent="0.3">
      <c r="A1946" s="2780"/>
      <c r="B1946" s="2781"/>
      <c r="C1946" s="2423"/>
      <c r="D1946" s="97" t="s">
        <v>1422</v>
      </c>
      <c r="E1946" s="1144">
        <v>350</v>
      </c>
      <c r="F1946" s="1373">
        <v>350</v>
      </c>
      <c r="G1946" s="1348">
        <f t="shared" si="77"/>
        <v>122500</v>
      </c>
      <c r="H1946" s="228"/>
      <c r="I1946" s="228"/>
      <c r="J1946" s="228"/>
      <c r="K1946" s="228"/>
      <c r="L1946" s="228"/>
      <c r="M1946" s="385" t="s">
        <v>1055</v>
      </c>
      <c r="N1946" s="1147">
        <v>3</v>
      </c>
      <c r="O1946" s="228">
        <v>3</v>
      </c>
      <c r="P1946" s="228">
        <v>2</v>
      </c>
      <c r="Q1946" s="228">
        <v>3</v>
      </c>
      <c r="R1946" s="1379">
        <v>1</v>
      </c>
    </row>
    <row r="1947" spans="1:18" ht="23.25" customHeight="1" thickBot="1" x14ac:dyDescent="0.3">
      <c r="A1947" s="2780"/>
      <c r="B1947" s="2781"/>
      <c r="C1947" s="2423"/>
      <c r="D1947" s="97" t="s">
        <v>1423</v>
      </c>
      <c r="E1947" s="1144">
        <v>1</v>
      </c>
      <c r="F1947" s="1373">
        <v>25000</v>
      </c>
      <c r="G1947" s="1348">
        <f t="shared" si="77"/>
        <v>25000</v>
      </c>
      <c r="H1947" s="228"/>
      <c r="I1947" s="228"/>
      <c r="J1947" s="228"/>
      <c r="K1947" s="228"/>
      <c r="L1947" s="228"/>
      <c r="M1947" s="385" t="s">
        <v>1055</v>
      </c>
      <c r="N1947" s="1147">
        <v>3</v>
      </c>
      <c r="O1947" s="228">
        <v>2</v>
      </c>
      <c r="P1947" s="228">
        <v>5</v>
      </c>
      <c r="Q1947" s="228">
        <v>3</v>
      </c>
      <c r="R1947" s="1379">
        <v>3</v>
      </c>
    </row>
    <row r="1948" spans="1:18" ht="23.25" customHeight="1" thickBot="1" x14ac:dyDescent="0.3">
      <c r="A1948" s="2780"/>
      <c r="B1948" s="2781"/>
      <c r="C1948" s="2423"/>
      <c r="D1948" s="97" t="s">
        <v>1414</v>
      </c>
      <c r="E1948" s="1144">
        <v>350</v>
      </c>
      <c r="F1948" s="1373">
        <v>450</v>
      </c>
      <c r="G1948" s="1348">
        <f t="shared" si="77"/>
        <v>157500</v>
      </c>
      <c r="H1948" s="228"/>
      <c r="I1948" s="228"/>
      <c r="J1948" s="228"/>
      <c r="K1948" s="228"/>
      <c r="L1948" s="228"/>
      <c r="M1948" s="385" t="s">
        <v>1055</v>
      </c>
      <c r="N1948" s="1147">
        <v>3</v>
      </c>
      <c r="O1948" s="228">
        <v>3</v>
      </c>
      <c r="P1948" s="228">
        <v>2</v>
      </c>
      <c r="Q1948" s="228">
        <v>3</v>
      </c>
      <c r="R1948" s="1379">
        <v>1</v>
      </c>
    </row>
    <row r="1949" spans="1:18" ht="23.25" customHeight="1" thickBot="1" x14ac:dyDescent="0.3">
      <c r="A1949" s="2780"/>
      <c r="B1949" s="2781"/>
      <c r="C1949" s="2423"/>
      <c r="D1949" s="1381" t="s">
        <v>1424</v>
      </c>
      <c r="E1949" s="1147">
        <v>100</v>
      </c>
      <c r="F1949" s="1382">
        <v>450</v>
      </c>
      <c r="G1949" s="1348">
        <f t="shared" si="77"/>
        <v>45000</v>
      </c>
      <c r="H1949" s="385"/>
      <c r="I1949" s="385"/>
      <c r="J1949" s="385"/>
      <c r="K1949" s="385"/>
      <c r="L1949" s="385"/>
      <c r="M1949" s="385" t="s">
        <v>1055</v>
      </c>
      <c r="N1949" s="1147">
        <v>3</v>
      </c>
      <c r="O1949" s="385">
        <v>3</v>
      </c>
      <c r="P1949" s="385">
        <v>1</v>
      </c>
      <c r="Q1949" s="385">
        <v>1</v>
      </c>
      <c r="R1949" s="1383">
        <v>1</v>
      </c>
    </row>
    <row r="1950" spans="1:18" ht="23.25" customHeight="1" thickBot="1" x14ac:dyDescent="0.3">
      <c r="A1950" s="2782"/>
      <c r="B1950" s="2783"/>
      <c r="C1950" s="2759"/>
      <c r="D1950" s="1390" t="s">
        <v>1425</v>
      </c>
      <c r="E1950" s="1391">
        <v>100</v>
      </c>
      <c r="F1950" s="1392">
        <v>360</v>
      </c>
      <c r="G1950" s="1348">
        <f t="shared" si="77"/>
        <v>36000</v>
      </c>
      <c r="H1950" s="1393"/>
      <c r="I1950" s="1393"/>
      <c r="J1950" s="1393"/>
      <c r="K1950" s="1393"/>
      <c r="L1950" s="1393"/>
      <c r="M1950" s="385" t="s">
        <v>1055</v>
      </c>
      <c r="N1950" s="1147">
        <v>3</v>
      </c>
      <c r="O1950" s="1393">
        <v>2</v>
      </c>
      <c r="P1950" s="1393">
        <v>1</v>
      </c>
      <c r="Q1950" s="1393">
        <v>7</v>
      </c>
      <c r="R1950" s="1394">
        <v>2</v>
      </c>
    </row>
    <row r="1951" spans="1:18" ht="23.25" customHeight="1" thickBot="1" x14ac:dyDescent="0.3">
      <c r="A1951" s="2763" t="s">
        <v>1426</v>
      </c>
      <c r="B1951" s="2784"/>
      <c r="C1951" s="2758">
        <f>SUM(G1951:G1953)</f>
        <v>50000</v>
      </c>
      <c r="D1951" s="1374"/>
      <c r="E1951" s="1375"/>
      <c r="F1951" s="1395"/>
      <c r="G1951" s="1384">
        <f t="shared" si="77"/>
        <v>0</v>
      </c>
      <c r="H1951" s="1377"/>
      <c r="I1951" s="1377"/>
      <c r="J1951" s="1377"/>
      <c r="K1951" s="1377"/>
      <c r="L1951" s="1377"/>
      <c r="M1951" s="385" t="s">
        <v>1055</v>
      </c>
      <c r="N1951" s="1147">
        <v>3</v>
      </c>
      <c r="O1951" s="1377"/>
      <c r="P1951" s="1378"/>
      <c r="Q1951" s="1396"/>
      <c r="R1951" s="1388"/>
    </row>
    <row r="1952" spans="1:18" ht="23.25" customHeight="1" thickBot="1" x14ac:dyDescent="0.3">
      <c r="A1952" s="2765"/>
      <c r="B1952" s="2776"/>
      <c r="C1952" s="2423"/>
      <c r="D1952" s="97" t="s">
        <v>1427</v>
      </c>
      <c r="E1952" s="1151">
        <v>1</v>
      </c>
      <c r="F1952" s="1386">
        <v>25000</v>
      </c>
      <c r="G1952" s="1348">
        <f t="shared" si="77"/>
        <v>25000</v>
      </c>
      <c r="H1952" s="379"/>
      <c r="I1952" s="379"/>
      <c r="J1952" s="379"/>
      <c r="K1952" s="379"/>
      <c r="L1952" s="379"/>
      <c r="M1952" s="385" t="s">
        <v>1055</v>
      </c>
      <c r="N1952" s="1147">
        <v>3</v>
      </c>
      <c r="O1952" s="379">
        <v>3</v>
      </c>
      <c r="P1952" s="1388">
        <v>9</v>
      </c>
      <c r="Q1952" s="1396">
        <v>2</v>
      </c>
      <c r="R1952" s="1388">
        <v>1</v>
      </c>
    </row>
    <row r="1953" spans="1:18" ht="23.25" customHeight="1" thickBot="1" x14ac:dyDescent="0.3">
      <c r="A1953" s="2785"/>
      <c r="B1953" s="2786"/>
      <c r="C1953" s="2759"/>
      <c r="D1953" s="1390" t="s">
        <v>1428</v>
      </c>
      <c r="E1953" s="1397">
        <v>1</v>
      </c>
      <c r="F1953" s="1398">
        <v>25000</v>
      </c>
      <c r="G1953" s="1348">
        <f t="shared" si="77"/>
        <v>25000</v>
      </c>
      <c r="H1953" s="1399"/>
      <c r="I1953" s="1399"/>
      <c r="J1953" s="1399"/>
      <c r="K1953" s="1399"/>
      <c r="L1953" s="1399"/>
      <c r="M1953" s="385" t="s">
        <v>1055</v>
      </c>
      <c r="N1953" s="1147">
        <v>3</v>
      </c>
      <c r="O1953" s="1399">
        <v>2</v>
      </c>
      <c r="P1953" s="1400">
        <v>2</v>
      </c>
      <c r="Q1953" s="1401">
        <v>2</v>
      </c>
      <c r="R1953" s="1400">
        <v>2</v>
      </c>
    </row>
    <row r="1954" spans="1:18" ht="23.25" customHeight="1" thickBot="1" x14ac:dyDescent="0.3">
      <c r="A1954" s="2763" t="s">
        <v>1429</v>
      </c>
      <c r="B1954" s="2784"/>
      <c r="C1954" s="2758">
        <f>SUM(G1954:G1956)</f>
        <v>187000</v>
      </c>
      <c r="D1954" s="1374" t="s">
        <v>1430</v>
      </c>
      <c r="E1954" s="1375">
        <v>360</v>
      </c>
      <c r="F1954" s="1376">
        <v>450</v>
      </c>
      <c r="G1954" s="1384">
        <f t="shared" si="77"/>
        <v>162000</v>
      </c>
      <c r="H1954" s="1377"/>
      <c r="I1954" s="1377"/>
      <c r="J1954" s="1377"/>
      <c r="K1954" s="1377"/>
      <c r="L1954" s="1377"/>
      <c r="M1954" s="385" t="s">
        <v>1055</v>
      </c>
      <c r="N1954" s="1147">
        <v>3</v>
      </c>
      <c r="O1954" s="1377">
        <v>3</v>
      </c>
      <c r="P1954" s="1377">
        <v>1</v>
      </c>
      <c r="Q1954" s="1377">
        <v>1</v>
      </c>
      <c r="R1954" s="1378">
        <v>1</v>
      </c>
    </row>
    <row r="1955" spans="1:18" ht="23.25" customHeight="1" thickBot="1" x14ac:dyDescent="0.3">
      <c r="A1955" s="2765"/>
      <c r="B1955" s="2776"/>
      <c r="C1955" s="2423"/>
      <c r="D1955" s="97" t="s">
        <v>240</v>
      </c>
      <c r="E1955" s="1151">
        <v>1</v>
      </c>
      <c r="F1955" s="1386">
        <v>25000</v>
      </c>
      <c r="G1955" s="1348">
        <f t="shared" si="77"/>
        <v>25000</v>
      </c>
      <c r="H1955" s="379"/>
      <c r="I1955" s="379"/>
      <c r="J1955" s="379"/>
      <c r="K1955" s="379"/>
      <c r="L1955" s="379"/>
      <c r="M1955" s="385" t="s">
        <v>1055</v>
      </c>
      <c r="N1955" s="1147">
        <v>3</v>
      </c>
      <c r="O1955" s="379">
        <v>3</v>
      </c>
      <c r="P1955" s="379">
        <v>9</v>
      </c>
      <c r="Q1955" s="379">
        <v>2</v>
      </c>
      <c r="R1955" s="1388">
        <v>1</v>
      </c>
    </row>
    <row r="1956" spans="1:18" ht="23.25" customHeight="1" thickBot="1" x14ac:dyDescent="0.3">
      <c r="A1956" s="2785"/>
      <c r="B1956" s="2786"/>
      <c r="C1956" s="2759"/>
      <c r="D1956" s="1390"/>
      <c r="E1956" s="1397"/>
      <c r="F1956" s="1398"/>
      <c r="G1956" s="1348">
        <f t="shared" si="77"/>
        <v>0</v>
      </c>
      <c r="H1956" s="1399"/>
      <c r="I1956" s="1399"/>
      <c r="J1956" s="1399"/>
      <c r="K1956" s="1399"/>
      <c r="L1956" s="1399"/>
      <c r="M1956" s="385" t="s">
        <v>1055</v>
      </c>
      <c r="N1956" s="1147">
        <v>3</v>
      </c>
      <c r="O1956" s="1399"/>
      <c r="P1956" s="1399"/>
      <c r="Q1956" s="1399"/>
      <c r="R1956" s="1400"/>
    </row>
    <row r="1957" spans="1:18" ht="21.75" customHeight="1" thickBot="1" x14ac:dyDescent="0.3">
      <c r="A1957" s="2739" t="s">
        <v>1431</v>
      </c>
      <c r="B1957" s="2740"/>
      <c r="C1957" s="2758">
        <f>SUM(G1957:G1971)</f>
        <v>13795870</v>
      </c>
      <c r="D1957" s="1374" t="s">
        <v>1432</v>
      </c>
      <c r="E1957" s="1375">
        <v>272</v>
      </c>
      <c r="F1957" s="1376">
        <v>360</v>
      </c>
      <c r="G1957" s="1384">
        <f t="shared" si="77"/>
        <v>97920</v>
      </c>
      <c r="H1957" s="1377"/>
      <c r="I1957" s="1377"/>
      <c r="J1957" s="1377"/>
      <c r="K1957" s="1377"/>
      <c r="L1957" s="1377"/>
      <c r="M1957" s="385" t="s">
        <v>1055</v>
      </c>
      <c r="N1957" s="1147">
        <v>3</v>
      </c>
      <c r="O1957" s="1377">
        <v>2</v>
      </c>
      <c r="P1957" s="1377">
        <v>1</v>
      </c>
      <c r="Q1957" s="1377">
        <v>7</v>
      </c>
      <c r="R1957" s="1378">
        <v>2</v>
      </c>
    </row>
    <row r="1958" spans="1:18" ht="23.25" customHeight="1" thickBot="1" x14ac:dyDescent="0.3">
      <c r="A1958" s="2741"/>
      <c r="B1958" s="2742"/>
      <c r="C1958" s="2423"/>
      <c r="D1958" s="97" t="s">
        <v>1433</v>
      </c>
      <c r="E1958" s="1151">
        <v>500</v>
      </c>
      <c r="F1958" s="1386">
        <v>300</v>
      </c>
      <c r="G1958" s="1384">
        <f t="shared" si="77"/>
        <v>150000</v>
      </c>
      <c r="H1958" s="379"/>
      <c r="I1958" s="379"/>
      <c r="J1958" s="379"/>
      <c r="K1958" s="379"/>
      <c r="L1958" s="379"/>
      <c r="M1958" s="385" t="s">
        <v>1055</v>
      </c>
      <c r="N1958" s="1147">
        <v>3</v>
      </c>
      <c r="O1958" s="379">
        <v>2</v>
      </c>
      <c r="P1958" s="379">
        <v>3</v>
      </c>
      <c r="Q1958" s="379">
        <v>3</v>
      </c>
      <c r="R1958" s="1388">
        <v>2</v>
      </c>
    </row>
    <row r="1959" spans="1:18" ht="23.25" customHeight="1" thickBot="1" x14ac:dyDescent="0.3">
      <c r="A1959" s="2741"/>
      <c r="B1959" s="2742"/>
      <c r="C1959" s="2423"/>
      <c r="D1959" s="97" t="s">
        <v>1434</v>
      </c>
      <c r="E1959" s="1151">
        <v>520</v>
      </c>
      <c r="F1959" s="1386">
        <v>85</v>
      </c>
      <c r="G1959" s="1384">
        <f t="shared" si="77"/>
        <v>44200</v>
      </c>
      <c r="H1959" s="379"/>
      <c r="I1959" s="379"/>
      <c r="J1959" s="379"/>
      <c r="K1959" s="379"/>
      <c r="L1959" s="379"/>
      <c r="M1959" s="385" t="s">
        <v>1055</v>
      </c>
      <c r="N1959" s="1147">
        <v>3</v>
      </c>
      <c r="O1959" s="379">
        <v>3</v>
      </c>
      <c r="P1959" s="379">
        <v>9</v>
      </c>
      <c r="Q1959" s="379">
        <v>2</v>
      </c>
      <c r="R1959" s="1388">
        <v>1</v>
      </c>
    </row>
    <row r="1960" spans="1:18" ht="23.25" customHeight="1" thickBot="1" x14ac:dyDescent="0.3">
      <c r="A1960" s="2741"/>
      <c r="B1960" s="2742"/>
      <c r="C1960" s="2423"/>
      <c r="D1960" s="97" t="s">
        <v>1435</v>
      </c>
      <c r="E1960" s="1151">
        <v>520</v>
      </c>
      <c r="F1960" s="1386">
        <v>85</v>
      </c>
      <c r="G1960" s="1384">
        <f t="shared" si="77"/>
        <v>44200</v>
      </c>
      <c r="H1960" s="379"/>
      <c r="I1960" s="379"/>
      <c r="J1960" s="379"/>
      <c r="K1960" s="379"/>
      <c r="L1960" s="379"/>
      <c r="M1960" s="385" t="s">
        <v>1055</v>
      </c>
      <c r="N1960" s="1147">
        <v>3</v>
      </c>
      <c r="O1960" s="379">
        <v>3</v>
      </c>
      <c r="P1960" s="379">
        <v>9</v>
      </c>
      <c r="Q1960" s="379">
        <v>2</v>
      </c>
      <c r="R1960" s="1388">
        <v>1</v>
      </c>
    </row>
    <row r="1961" spans="1:18" ht="23.25" customHeight="1" thickBot="1" x14ac:dyDescent="0.3">
      <c r="A1961" s="2741"/>
      <c r="B1961" s="2742"/>
      <c r="C1961" s="2423"/>
      <c r="D1961" s="97" t="s">
        <v>1436</v>
      </c>
      <c r="E1961" s="1151">
        <v>520</v>
      </c>
      <c r="F1961" s="1386">
        <v>35</v>
      </c>
      <c r="G1961" s="1384">
        <f t="shared" si="77"/>
        <v>18200</v>
      </c>
      <c r="H1961" s="379"/>
      <c r="I1961" s="379"/>
      <c r="J1961" s="379"/>
      <c r="K1961" s="379"/>
      <c r="L1961" s="379"/>
      <c r="M1961" s="385" t="s">
        <v>1055</v>
      </c>
      <c r="N1961" s="1147">
        <v>3</v>
      </c>
      <c r="O1961" s="379">
        <v>3</v>
      </c>
      <c r="P1961" s="379">
        <v>9</v>
      </c>
      <c r="Q1961" s="379">
        <v>2</v>
      </c>
      <c r="R1961" s="1388">
        <v>1</v>
      </c>
    </row>
    <row r="1962" spans="1:18" ht="23.25" customHeight="1" thickBot="1" x14ac:dyDescent="0.3">
      <c r="A1962" s="2741"/>
      <c r="B1962" s="2742"/>
      <c r="C1962" s="2423"/>
      <c r="D1962" s="97" t="s">
        <v>345</v>
      </c>
      <c r="E1962" s="1151">
        <v>350000</v>
      </c>
      <c r="F1962" s="1386">
        <v>35</v>
      </c>
      <c r="G1962" s="1384">
        <f>+F1962*E1962</f>
        <v>12250000</v>
      </c>
      <c r="H1962" s="379"/>
      <c r="I1962" s="379"/>
      <c r="J1962" s="379"/>
      <c r="K1962" s="379"/>
      <c r="L1962" s="379"/>
      <c r="M1962" s="385" t="s">
        <v>1055</v>
      </c>
      <c r="N1962" s="1147">
        <v>3</v>
      </c>
      <c r="O1962" s="379">
        <v>2</v>
      </c>
      <c r="P1962" s="379">
        <v>2</v>
      </c>
      <c r="Q1962" s="379">
        <v>2</v>
      </c>
      <c r="R1962" s="1388">
        <v>1</v>
      </c>
    </row>
    <row r="1963" spans="1:18" ht="23.25" customHeight="1" thickBot="1" x14ac:dyDescent="0.3">
      <c r="A1963" s="2741"/>
      <c r="B1963" s="2742"/>
      <c r="C1963" s="2423"/>
      <c r="D1963" s="97" t="s">
        <v>351</v>
      </c>
      <c r="E1963" s="1151">
        <v>1000</v>
      </c>
      <c r="F1963" s="1386">
        <v>350</v>
      </c>
      <c r="G1963" s="1384">
        <f t="shared" si="77"/>
        <v>350000</v>
      </c>
      <c r="H1963" s="379"/>
      <c r="I1963" s="379"/>
      <c r="J1963" s="379"/>
      <c r="K1963" s="379"/>
      <c r="L1963" s="379"/>
      <c r="M1963" s="385" t="s">
        <v>1055</v>
      </c>
      <c r="N1963" s="1147">
        <v>3</v>
      </c>
      <c r="O1963" s="379">
        <v>3</v>
      </c>
      <c r="P1963" s="379">
        <v>2</v>
      </c>
      <c r="Q1963" s="379">
        <v>3</v>
      </c>
      <c r="R1963" s="1388">
        <v>1</v>
      </c>
    </row>
    <row r="1964" spans="1:18" ht="23.25" customHeight="1" thickBot="1" x14ac:dyDescent="0.3">
      <c r="A1964" s="2741"/>
      <c r="B1964" s="2742"/>
      <c r="C1964" s="2423"/>
      <c r="D1964" s="97" t="s">
        <v>781</v>
      </c>
      <c r="E1964" s="1151">
        <v>500</v>
      </c>
      <c r="F1964" s="1386">
        <v>15</v>
      </c>
      <c r="G1964" s="1384">
        <f t="shared" si="77"/>
        <v>7500</v>
      </c>
      <c r="H1964" s="379"/>
      <c r="I1964" s="379"/>
      <c r="J1964" s="379"/>
      <c r="K1964" s="379"/>
      <c r="L1964" s="379"/>
      <c r="M1964" s="385" t="s">
        <v>1055</v>
      </c>
      <c r="N1964" s="1147">
        <v>3</v>
      </c>
      <c r="O1964" s="379">
        <v>3</v>
      </c>
      <c r="P1964" s="379">
        <v>9</v>
      </c>
      <c r="Q1964" s="379">
        <v>2</v>
      </c>
      <c r="R1964" s="1388">
        <v>1</v>
      </c>
    </row>
    <row r="1965" spans="1:18" ht="23.25" customHeight="1" thickBot="1" x14ac:dyDescent="0.3">
      <c r="A1965" s="2741"/>
      <c r="B1965" s="2742"/>
      <c r="C1965" s="2423"/>
      <c r="D1965" s="97" t="s">
        <v>1437</v>
      </c>
      <c r="E1965" s="1151">
        <v>52</v>
      </c>
      <c r="F1965" s="1386">
        <v>7000</v>
      </c>
      <c r="G1965" s="1384">
        <f t="shared" si="77"/>
        <v>364000</v>
      </c>
      <c r="H1965" s="379"/>
      <c r="I1965" s="379"/>
      <c r="J1965" s="379"/>
      <c r="K1965" s="379"/>
      <c r="L1965" s="379"/>
      <c r="M1965" s="385" t="s">
        <v>1055</v>
      </c>
      <c r="N1965" s="1147">
        <v>2</v>
      </c>
      <c r="O1965" s="379">
        <v>2</v>
      </c>
      <c r="P1965" s="379">
        <v>2</v>
      </c>
      <c r="Q1965" s="379">
        <v>2</v>
      </c>
      <c r="R1965" s="1388">
        <v>1</v>
      </c>
    </row>
    <row r="1966" spans="1:18" ht="23.25" customHeight="1" thickBot="1" x14ac:dyDescent="0.3">
      <c r="A1966" s="2741"/>
      <c r="B1966" s="2742"/>
      <c r="C1966" s="2423"/>
      <c r="D1966" s="97" t="s">
        <v>1438</v>
      </c>
      <c r="E1966" s="1151">
        <v>1</v>
      </c>
      <c r="F1966" s="1386">
        <v>45000</v>
      </c>
      <c r="G1966" s="1384">
        <f t="shared" si="77"/>
        <v>45000</v>
      </c>
      <c r="H1966" s="379"/>
      <c r="I1966" s="379"/>
      <c r="J1966" s="379"/>
      <c r="K1966" s="379"/>
      <c r="L1966" s="379"/>
      <c r="M1966" s="385" t="s">
        <v>1055</v>
      </c>
      <c r="N1966" s="1147">
        <v>3</v>
      </c>
      <c r="O1966" s="379">
        <v>2</v>
      </c>
      <c r="P1966" s="379">
        <v>2</v>
      </c>
      <c r="Q1966" s="379">
        <v>2</v>
      </c>
      <c r="R1966" s="1388">
        <v>1</v>
      </c>
    </row>
    <row r="1967" spans="1:18" ht="23.25" customHeight="1" thickBot="1" x14ac:dyDescent="0.3">
      <c r="A1967" s="2741"/>
      <c r="B1967" s="2742"/>
      <c r="C1967" s="2423"/>
      <c r="D1967" s="97" t="s">
        <v>1439</v>
      </c>
      <c r="E1967" s="1151">
        <v>52</v>
      </c>
      <c r="F1967" s="1386">
        <v>2400</v>
      </c>
      <c r="G1967" s="1384">
        <f t="shared" si="77"/>
        <v>124800</v>
      </c>
      <c r="H1967" s="379"/>
      <c r="I1967" s="379"/>
      <c r="J1967" s="379"/>
      <c r="K1967" s="379"/>
      <c r="L1967" s="379"/>
      <c r="M1967" s="385" t="s">
        <v>1055</v>
      </c>
      <c r="N1967" s="1147">
        <v>3</v>
      </c>
      <c r="O1967" s="379">
        <v>2</v>
      </c>
      <c r="P1967" s="379">
        <v>3</v>
      </c>
      <c r="Q1967" s="379">
        <v>1</v>
      </c>
      <c r="R1967" s="1388">
        <v>2</v>
      </c>
    </row>
    <row r="1968" spans="1:18" ht="23.25" customHeight="1" thickBot="1" x14ac:dyDescent="0.3">
      <c r="A1968" s="2741"/>
      <c r="B1968" s="2742"/>
      <c r="C1968" s="2423"/>
      <c r="D1968" s="97" t="s">
        <v>1440</v>
      </c>
      <c r="E1968" s="1151">
        <v>156</v>
      </c>
      <c r="F1968" s="1386">
        <v>1800</v>
      </c>
      <c r="G1968" s="1384">
        <f t="shared" si="77"/>
        <v>280800</v>
      </c>
      <c r="H1968" s="379"/>
      <c r="I1968" s="379"/>
      <c r="J1968" s="379"/>
      <c r="K1968" s="379"/>
      <c r="L1968" s="379"/>
      <c r="M1968" s="385" t="s">
        <v>1055</v>
      </c>
      <c r="N1968" s="1147">
        <v>3</v>
      </c>
      <c r="O1968" s="379">
        <v>2</v>
      </c>
      <c r="P1968" s="379">
        <v>3</v>
      </c>
      <c r="Q1968" s="379">
        <v>1</v>
      </c>
      <c r="R1968" s="1388">
        <v>2</v>
      </c>
    </row>
    <row r="1969" spans="1:18" ht="23.25" customHeight="1" thickBot="1" x14ac:dyDescent="0.3">
      <c r="A1969" s="2741"/>
      <c r="B1969" s="2742"/>
      <c r="C1969" s="2423"/>
      <c r="D1969" s="97" t="s">
        <v>1441</v>
      </c>
      <c r="E1969" s="1151">
        <v>250</v>
      </c>
      <c r="F1969" s="1386">
        <v>55</v>
      </c>
      <c r="G1969" s="1384">
        <f t="shared" si="77"/>
        <v>13750</v>
      </c>
      <c r="H1969" s="379"/>
      <c r="I1969" s="379"/>
      <c r="J1969" s="379"/>
      <c r="K1969" s="379"/>
      <c r="L1969" s="379"/>
      <c r="M1969" s="385" t="s">
        <v>1055</v>
      </c>
      <c r="N1969" s="1147">
        <v>3</v>
      </c>
      <c r="O1969" s="379">
        <v>3</v>
      </c>
      <c r="P1969" s="379">
        <v>9</v>
      </c>
      <c r="Q1969" s="379">
        <v>2</v>
      </c>
      <c r="R1969" s="1388">
        <v>1</v>
      </c>
    </row>
    <row r="1970" spans="1:18" ht="23.25" customHeight="1" thickBot="1" x14ac:dyDescent="0.3">
      <c r="A1970" s="2741"/>
      <c r="B1970" s="2742"/>
      <c r="C1970" s="2423"/>
      <c r="D1970" s="97" t="s">
        <v>1442</v>
      </c>
      <c r="E1970" s="1151">
        <v>100</v>
      </c>
      <c r="F1970" s="1386">
        <v>35</v>
      </c>
      <c r="G1970" s="1384">
        <f t="shared" si="77"/>
        <v>3500</v>
      </c>
      <c r="H1970" s="379"/>
      <c r="I1970" s="379"/>
      <c r="J1970" s="379"/>
      <c r="K1970" s="379"/>
      <c r="L1970" s="379"/>
      <c r="M1970" s="385" t="s">
        <v>1055</v>
      </c>
      <c r="N1970" s="1147">
        <v>3</v>
      </c>
      <c r="O1970" s="379">
        <v>2</v>
      </c>
      <c r="P1970" s="379">
        <v>5</v>
      </c>
      <c r="Q1970" s="379">
        <v>8</v>
      </c>
      <c r="R1970" s="1388">
        <v>5</v>
      </c>
    </row>
    <row r="1971" spans="1:18" ht="20.25" customHeight="1" thickBot="1" x14ac:dyDescent="0.3">
      <c r="A1971" s="2743"/>
      <c r="B1971" s="2744"/>
      <c r="C1971" s="2759"/>
      <c r="D1971" s="1390" t="s">
        <v>1443</v>
      </c>
      <c r="E1971" s="1397">
        <v>20</v>
      </c>
      <c r="F1971" s="1398">
        <v>100</v>
      </c>
      <c r="G1971" s="1384">
        <f t="shared" si="77"/>
        <v>2000</v>
      </c>
      <c r="H1971" s="1399"/>
      <c r="I1971" s="1399"/>
      <c r="J1971" s="1399"/>
      <c r="K1971" s="1399"/>
      <c r="L1971" s="1399"/>
      <c r="M1971" s="385" t="s">
        <v>1055</v>
      </c>
      <c r="N1971" s="1147">
        <v>3</v>
      </c>
      <c r="O1971" s="1399">
        <v>2</v>
      </c>
      <c r="P1971" s="1399">
        <v>5</v>
      </c>
      <c r="Q1971" s="1399">
        <v>8</v>
      </c>
      <c r="R1971" s="1400">
        <v>5</v>
      </c>
    </row>
    <row r="1972" spans="1:18" ht="18.75" customHeight="1" thickBot="1" x14ac:dyDescent="0.3">
      <c r="A1972" s="2739" t="s">
        <v>1444</v>
      </c>
      <c r="B1972" s="2740"/>
      <c r="C1972" s="2758">
        <f>SUM(G1972:G1978)</f>
        <v>478500</v>
      </c>
      <c r="D1972" s="97" t="s">
        <v>1398</v>
      </c>
      <c r="E1972" s="1151">
        <v>4000</v>
      </c>
      <c r="F1972" s="1386">
        <v>35</v>
      </c>
      <c r="G1972" s="1384">
        <f t="shared" si="77"/>
        <v>140000</v>
      </c>
      <c r="H1972" s="379"/>
      <c r="I1972" s="379"/>
      <c r="J1972" s="379"/>
      <c r="K1972" s="379"/>
      <c r="L1972" s="379"/>
      <c r="M1972" s="385" t="s">
        <v>1055</v>
      </c>
      <c r="N1972" s="1147">
        <v>3</v>
      </c>
      <c r="O1972" s="379">
        <v>2</v>
      </c>
      <c r="P1972" s="379">
        <v>2</v>
      </c>
      <c r="Q1972" s="379">
        <v>2</v>
      </c>
      <c r="R1972" s="1388">
        <v>1</v>
      </c>
    </row>
    <row r="1973" spans="1:18" ht="18.75" customHeight="1" thickBot="1" x14ac:dyDescent="0.3">
      <c r="A1973" s="2741"/>
      <c r="B1973" s="2742"/>
      <c r="C1973" s="2423"/>
      <c r="D1973" s="97" t="s">
        <v>1420</v>
      </c>
      <c r="E1973" s="1144">
        <v>10</v>
      </c>
      <c r="F1973" s="1373">
        <v>10950</v>
      </c>
      <c r="G1973" s="1384">
        <f t="shared" si="77"/>
        <v>109500</v>
      </c>
      <c r="H1973" s="228"/>
      <c r="I1973" s="228"/>
      <c r="J1973" s="228"/>
      <c r="K1973" s="228"/>
      <c r="L1973" s="228"/>
      <c r="M1973" s="385" t="s">
        <v>1055</v>
      </c>
      <c r="N1973" s="1147">
        <v>3</v>
      </c>
      <c r="O1973" s="228">
        <v>4</v>
      </c>
      <c r="P1973" s="228">
        <v>1</v>
      </c>
      <c r="Q1973" s="228">
        <v>3</v>
      </c>
      <c r="R1973" s="1379">
        <v>5</v>
      </c>
    </row>
    <row r="1974" spans="1:18" ht="18.75" customHeight="1" thickBot="1" x14ac:dyDescent="0.3">
      <c r="A1974" s="2741"/>
      <c r="B1974" s="2742"/>
      <c r="C1974" s="2423"/>
      <c r="D1974" s="97" t="s">
        <v>755</v>
      </c>
      <c r="E1974" s="1144">
        <v>1</v>
      </c>
      <c r="F1974" s="1373">
        <v>20000</v>
      </c>
      <c r="G1974" s="1384">
        <f t="shared" si="77"/>
        <v>20000</v>
      </c>
      <c r="H1974" s="228"/>
      <c r="I1974" s="228"/>
      <c r="J1974" s="228"/>
      <c r="K1974" s="228"/>
      <c r="L1974" s="228"/>
      <c r="M1974" s="385" t="s">
        <v>1055</v>
      </c>
      <c r="N1974" s="1147">
        <v>3</v>
      </c>
      <c r="O1974" s="228">
        <v>3</v>
      </c>
      <c r="P1974" s="228">
        <v>9</v>
      </c>
      <c r="Q1974" s="228">
        <v>2</v>
      </c>
      <c r="R1974" s="1379">
        <v>1</v>
      </c>
    </row>
    <row r="1975" spans="1:18" ht="18.75" customHeight="1" thickBot="1" x14ac:dyDescent="0.3">
      <c r="A1975" s="2741"/>
      <c r="B1975" s="2742"/>
      <c r="C1975" s="2423"/>
      <c r="D1975" s="97" t="s">
        <v>453</v>
      </c>
      <c r="E1975" s="1144">
        <v>30</v>
      </c>
      <c r="F1975" s="1373">
        <v>250</v>
      </c>
      <c r="G1975" s="1348">
        <f t="shared" si="77"/>
        <v>7500</v>
      </c>
      <c r="H1975" s="228"/>
      <c r="I1975" s="228"/>
      <c r="J1975" s="228"/>
      <c r="K1975" s="228"/>
      <c r="L1975" s="228"/>
      <c r="M1975" s="385" t="s">
        <v>1055</v>
      </c>
      <c r="N1975" s="1147">
        <v>3</v>
      </c>
      <c r="O1975" s="228">
        <v>3</v>
      </c>
      <c r="P1975" s="228">
        <v>7</v>
      </c>
      <c r="Q1975" s="228">
        <v>1</v>
      </c>
      <c r="R1975" s="1379">
        <v>2</v>
      </c>
    </row>
    <row r="1976" spans="1:18" ht="18.75" customHeight="1" thickBot="1" x14ac:dyDescent="0.3">
      <c r="A1976" s="2741"/>
      <c r="B1976" s="2742"/>
      <c r="C1976" s="2423"/>
      <c r="D1976" s="97" t="s">
        <v>1422</v>
      </c>
      <c r="E1976" s="1144">
        <v>250</v>
      </c>
      <c r="F1976" s="1373">
        <v>350</v>
      </c>
      <c r="G1976" s="1348">
        <f t="shared" si="77"/>
        <v>87500</v>
      </c>
      <c r="H1976" s="228"/>
      <c r="I1976" s="228"/>
      <c r="J1976" s="228"/>
      <c r="K1976" s="228"/>
      <c r="L1976" s="228"/>
      <c r="M1976" s="385" t="s">
        <v>1055</v>
      </c>
      <c r="N1976" s="1147">
        <v>3</v>
      </c>
      <c r="O1976" s="228">
        <v>3</v>
      </c>
      <c r="P1976" s="228">
        <v>2</v>
      </c>
      <c r="Q1976" s="228">
        <v>3</v>
      </c>
      <c r="R1976" s="1379">
        <v>1</v>
      </c>
    </row>
    <row r="1977" spans="1:18" ht="18.75" customHeight="1" thickBot="1" x14ac:dyDescent="0.3">
      <c r="A1977" s="2741"/>
      <c r="B1977" s="2742"/>
      <c r="C1977" s="2423"/>
      <c r="D1977" s="97" t="s">
        <v>1414</v>
      </c>
      <c r="E1977" s="1144">
        <v>250</v>
      </c>
      <c r="F1977" s="1373">
        <v>450</v>
      </c>
      <c r="G1977" s="1348">
        <f t="shared" si="77"/>
        <v>112500</v>
      </c>
      <c r="H1977" s="228"/>
      <c r="I1977" s="228"/>
      <c r="J1977" s="228"/>
      <c r="K1977" s="228"/>
      <c r="L1977" s="228"/>
      <c r="M1977" s="385" t="s">
        <v>1055</v>
      </c>
      <c r="N1977" s="1147">
        <v>3</v>
      </c>
      <c r="O1977" s="228">
        <v>3</v>
      </c>
      <c r="P1977" s="228">
        <v>2</v>
      </c>
      <c r="Q1977" s="228">
        <v>3</v>
      </c>
      <c r="R1977" s="1379">
        <v>1</v>
      </c>
    </row>
    <row r="1978" spans="1:18" ht="18" customHeight="1" thickBot="1" x14ac:dyDescent="0.3">
      <c r="A1978" s="2741"/>
      <c r="B1978" s="2742"/>
      <c r="C1978" s="2423"/>
      <c r="D1978" s="97" t="s">
        <v>1445</v>
      </c>
      <c r="E1978" s="1147">
        <v>100</v>
      </c>
      <c r="F1978" s="1382">
        <v>15</v>
      </c>
      <c r="G1978" s="1348">
        <f t="shared" si="77"/>
        <v>1500</v>
      </c>
      <c r="H1978" s="385"/>
      <c r="I1978" s="385"/>
      <c r="J1978" s="385"/>
      <c r="K1978" s="385"/>
      <c r="L1978" s="385"/>
      <c r="M1978" s="385" t="s">
        <v>1055</v>
      </c>
      <c r="N1978" s="1147">
        <v>3</v>
      </c>
      <c r="O1978" s="385">
        <v>2</v>
      </c>
      <c r="P1978" s="385">
        <v>1</v>
      </c>
      <c r="Q1978" s="385">
        <v>7</v>
      </c>
      <c r="R1978" s="1383">
        <v>2</v>
      </c>
    </row>
    <row r="1979" spans="1:18" ht="18" customHeight="1" thickBot="1" x14ac:dyDescent="0.3">
      <c r="A1979" s="2739" t="s">
        <v>1446</v>
      </c>
      <c r="B1979" s="2740"/>
      <c r="C1979" s="2760">
        <f>SUM(G1979:G1982)</f>
        <v>100500</v>
      </c>
      <c r="D1979" s="97" t="s">
        <v>1365</v>
      </c>
      <c r="E1979" s="1375">
        <v>60</v>
      </c>
      <c r="F1979" s="1376">
        <v>450</v>
      </c>
      <c r="G1979" s="1348">
        <f t="shared" si="77"/>
        <v>27000</v>
      </c>
      <c r="H1979" s="1377"/>
      <c r="I1979" s="1377"/>
      <c r="J1979" s="1377"/>
      <c r="K1979" s="1377"/>
      <c r="L1979" s="1377"/>
      <c r="M1979" s="385" t="s">
        <v>1055</v>
      </c>
      <c r="N1979" s="1147">
        <v>3</v>
      </c>
      <c r="O1979" s="1377">
        <v>3</v>
      </c>
      <c r="P1979" s="1377">
        <v>1</v>
      </c>
      <c r="Q1979" s="1377">
        <v>1</v>
      </c>
      <c r="R1979" s="1378">
        <v>1</v>
      </c>
    </row>
    <row r="1980" spans="1:18" ht="18" customHeight="1" thickBot="1" x14ac:dyDescent="0.3">
      <c r="A1980" s="2741"/>
      <c r="B1980" s="2742"/>
      <c r="C1980" s="2761"/>
      <c r="D1980" s="97" t="s">
        <v>1447</v>
      </c>
      <c r="E1980" s="1144">
        <v>60</v>
      </c>
      <c r="F1980" s="1373">
        <v>1000</v>
      </c>
      <c r="G1980" s="1348">
        <f t="shared" ref="G1980:G1993" si="78">+F1980*E1980</f>
        <v>60000</v>
      </c>
      <c r="H1980" s="228"/>
      <c r="I1980" s="228"/>
      <c r="J1980" s="228"/>
      <c r="K1980" s="228"/>
      <c r="L1980" s="228"/>
      <c r="M1980" s="385" t="s">
        <v>1055</v>
      </c>
      <c r="N1980" s="1147">
        <v>3</v>
      </c>
      <c r="O1980" s="228">
        <v>2</v>
      </c>
      <c r="P1980" s="228">
        <v>4</v>
      </c>
      <c r="Q1980" s="228">
        <v>2</v>
      </c>
      <c r="R1980" s="1379">
        <v>2</v>
      </c>
    </row>
    <row r="1981" spans="1:18" ht="18" customHeight="1" thickBot="1" x14ac:dyDescent="0.3">
      <c r="A1981" s="2741"/>
      <c r="B1981" s="2742"/>
      <c r="C1981" s="2761"/>
      <c r="D1981" s="97" t="s">
        <v>1427</v>
      </c>
      <c r="E1981" s="1144">
        <v>60</v>
      </c>
      <c r="F1981" s="1373">
        <v>225</v>
      </c>
      <c r="G1981" s="1348">
        <f t="shared" si="78"/>
        <v>13500</v>
      </c>
      <c r="H1981" s="228"/>
      <c r="I1981" s="228"/>
      <c r="J1981" s="228"/>
      <c r="K1981" s="228"/>
      <c r="L1981" s="228"/>
      <c r="M1981" s="385" t="s">
        <v>1055</v>
      </c>
      <c r="N1981" s="1147">
        <v>3</v>
      </c>
      <c r="O1981" s="228">
        <v>3</v>
      </c>
      <c r="P1981" s="228">
        <v>9</v>
      </c>
      <c r="Q1981" s="228">
        <v>2</v>
      </c>
      <c r="R1981" s="1379">
        <v>1</v>
      </c>
    </row>
    <row r="1982" spans="1:18" ht="18" customHeight="1" thickBot="1" x14ac:dyDescent="0.3">
      <c r="A1982" s="2743"/>
      <c r="B1982" s="2744"/>
      <c r="C1982" s="2762"/>
      <c r="D1982" s="97"/>
      <c r="E1982" s="1391"/>
      <c r="F1982" s="1392"/>
      <c r="G1982" s="1348">
        <f t="shared" si="78"/>
        <v>0</v>
      </c>
      <c r="H1982" s="1393"/>
      <c r="I1982" s="1393"/>
      <c r="J1982" s="1393"/>
      <c r="K1982" s="1393"/>
      <c r="L1982" s="1393"/>
      <c r="M1982" s="385" t="s">
        <v>1055</v>
      </c>
      <c r="N1982" s="1147">
        <v>3</v>
      </c>
      <c r="O1982" s="1393"/>
      <c r="P1982" s="1393"/>
      <c r="Q1982" s="1393"/>
      <c r="R1982" s="1394"/>
    </row>
    <row r="1983" spans="1:18" ht="30.75" customHeight="1" thickBot="1" x14ac:dyDescent="0.3">
      <c r="A1983" s="2763" t="s">
        <v>1448</v>
      </c>
      <c r="B1983" s="2764"/>
      <c r="C1983" s="2760">
        <f>SUM(G1983:G1984)</f>
        <v>113750</v>
      </c>
      <c r="D1983" s="97" t="s">
        <v>1449</v>
      </c>
      <c r="E1983" s="1375">
        <v>65</v>
      </c>
      <c r="F1983" s="1376">
        <v>750</v>
      </c>
      <c r="G1983" s="1348">
        <f>+F1983*E1983</f>
        <v>48750</v>
      </c>
      <c r="H1983" s="1377"/>
      <c r="I1983" s="1377"/>
      <c r="J1983" s="1377"/>
      <c r="K1983" s="1377"/>
      <c r="L1983" s="1377"/>
      <c r="M1983" s="385" t="s">
        <v>1055</v>
      </c>
      <c r="N1983" s="1147">
        <v>3</v>
      </c>
      <c r="O1983" s="1377">
        <v>3</v>
      </c>
      <c r="P1983" s="1377">
        <v>1</v>
      </c>
      <c r="Q1983" s="1377">
        <v>1</v>
      </c>
      <c r="R1983" s="1378">
        <v>1</v>
      </c>
    </row>
    <row r="1984" spans="1:18" ht="31.5" customHeight="1" thickBot="1" x14ac:dyDescent="0.3">
      <c r="A1984" s="2765"/>
      <c r="B1984" s="2766"/>
      <c r="C1984" s="2762"/>
      <c r="D1984" s="97" t="s">
        <v>1095</v>
      </c>
      <c r="E1984" s="1391">
        <v>65</v>
      </c>
      <c r="F1984" s="1392">
        <v>1000</v>
      </c>
      <c r="G1984" s="1348">
        <f>+F1984*E1984</f>
        <v>65000</v>
      </c>
      <c r="H1984" s="1393"/>
      <c r="I1984" s="1393"/>
      <c r="J1984" s="1393"/>
      <c r="K1984" s="1393"/>
      <c r="L1984" s="1393"/>
      <c r="M1984" s="385" t="s">
        <v>1055</v>
      </c>
      <c r="N1984" s="1147">
        <v>3</v>
      </c>
      <c r="O1984" s="1393">
        <v>2</v>
      </c>
      <c r="P1984" s="1393">
        <v>4</v>
      </c>
      <c r="Q1984" s="1393">
        <v>2</v>
      </c>
      <c r="R1984" s="1394">
        <v>2</v>
      </c>
    </row>
    <row r="1985" spans="1:18" ht="16.5" thickBot="1" x14ac:dyDescent="0.3">
      <c r="A1985" s="2767" t="s">
        <v>1450</v>
      </c>
      <c r="B1985" s="2768"/>
      <c r="C1985" s="2773">
        <f>+G1993</f>
        <v>375000</v>
      </c>
      <c r="D1985" s="97" t="s">
        <v>1451</v>
      </c>
      <c r="E1985" s="1375">
        <v>1000</v>
      </c>
      <c r="F1985" s="1376"/>
      <c r="G1985" s="1348">
        <f t="shared" si="78"/>
        <v>0</v>
      </c>
      <c r="H1985" s="1377"/>
      <c r="I1985" s="1377"/>
      <c r="J1985" s="1377"/>
      <c r="K1985" s="1377"/>
      <c r="L1985" s="1377"/>
      <c r="M1985" s="385" t="s">
        <v>1055</v>
      </c>
      <c r="N1985" s="1147">
        <v>3</v>
      </c>
      <c r="O1985" s="1377">
        <v>3</v>
      </c>
      <c r="P1985" s="1377">
        <v>9</v>
      </c>
      <c r="Q1985" s="1377">
        <v>2</v>
      </c>
      <c r="R1985" s="1378">
        <v>1</v>
      </c>
    </row>
    <row r="1986" spans="1:18" ht="16.5" thickBot="1" x14ac:dyDescent="0.3">
      <c r="A1986" s="2769"/>
      <c r="B1986" s="2770"/>
      <c r="C1986" s="2774"/>
      <c r="D1986" s="97" t="s">
        <v>1452</v>
      </c>
      <c r="E1986" s="1144">
        <v>500</v>
      </c>
      <c r="F1986" s="1373"/>
      <c r="G1986" s="1348">
        <f t="shared" si="78"/>
        <v>0</v>
      </c>
      <c r="H1986" s="228"/>
      <c r="I1986" s="228"/>
      <c r="J1986" s="228"/>
      <c r="K1986" s="228"/>
      <c r="L1986" s="228"/>
      <c r="M1986" s="385" t="s">
        <v>1055</v>
      </c>
      <c r="N1986" s="1147">
        <v>3</v>
      </c>
      <c r="O1986" s="228"/>
      <c r="P1986" s="228"/>
      <c r="Q1986" s="228"/>
      <c r="R1986" s="1379"/>
    </row>
    <row r="1987" spans="1:18" ht="16.5" thickBot="1" x14ac:dyDescent="0.3">
      <c r="A1987" s="2769"/>
      <c r="B1987" s="2770"/>
      <c r="C1987" s="2774"/>
      <c r="D1987" s="97" t="s">
        <v>1453</v>
      </c>
      <c r="E1987" s="1144"/>
      <c r="F1987" s="1373"/>
      <c r="G1987" s="1348">
        <f t="shared" si="78"/>
        <v>0</v>
      </c>
      <c r="H1987" s="228"/>
      <c r="I1987" s="228"/>
      <c r="J1987" s="228"/>
      <c r="K1987" s="228"/>
      <c r="L1987" s="228"/>
      <c r="M1987" s="385" t="s">
        <v>1055</v>
      </c>
      <c r="N1987" s="1147">
        <v>3</v>
      </c>
      <c r="O1987" s="228"/>
      <c r="P1987" s="228"/>
      <c r="Q1987" s="228"/>
      <c r="R1987" s="1379"/>
    </row>
    <row r="1988" spans="1:18" ht="16.5" thickBot="1" x14ac:dyDescent="0.3">
      <c r="A1988" s="2769"/>
      <c r="B1988" s="2770"/>
      <c r="C1988" s="2774"/>
      <c r="D1988" s="97" t="s">
        <v>1454</v>
      </c>
      <c r="E1988" s="1144"/>
      <c r="F1988" s="1373"/>
      <c r="G1988" s="1348">
        <f t="shared" si="78"/>
        <v>0</v>
      </c>
      <c r="H1988" s="228"/>
      <c r="I1988" s="228"/>
      <c r="J1988" s="228"/>
      <c r="K1988" s="228"/>
      <c r="L1988" s="228"/>
      <c r="M1988" s="385" t="s">
        <v>1055</v>
      </c>
      <c r="N1988" s="1147">
        <v>3</v>
      </c>
      <c r="O1988" s="228"/>
      <c r="P1988" s="228"/>
      <c r="Q1988" s="228"/>
      <c r="R1988" s="1379"/>
    </row>
    <row r="1989" spans="1:18" ht="16.5" thickBot="1" x14ac:dyDescent="0.3">
      <c r="A1989" s="2769"/>
      <c r="B1989" s="2770"/>
      <c r="C1989" s="2774"/>
      <c r="D1989" s="97" t="s">
        <v>1362</v>
      </c>
      <c r="E1989" s="1144"/>
      <c r="F1989" s="1373"/>
      <c r="G1989" s="1348">
        <f t="shared" si="78"/>
        <v>0</v>
      </c>
      <c r="H1989" s="228"/>
      <c r="I1989" s="228"/>
      <c r="J1989" s="228"/>
      <c r="K1989" s="228"/>
      <c r="L1989" s="228"/>
      <c r="M1989" s="385" t="s">
        <v>1055</v>
      </c>
      <c r="N1989" s="1147">
        <v>3</v>
      </c>
      <c r="O1989" s="228"/>
      <c r="P1989" s="228"/>
      <c r="Q1989" s="228"/>
      <c r="R1989" s="1379"/>
    </row>
    <row r="1990" spans="1:18" ht="16.5" thickBot="1" x14ac:dyDescent="0.3">
      <c r="A1990" s="2769"/>
      <c r="B1990" s="2770"/>
      <c r="C1990" s="2774"/>
      <c r="D1990" s="97" t="s">
        <v>1455</v>
      </c>
      <c r="E1990" s="1144"/>
      <c r="F1990" s="1373"/>
      <c r="G1990" s="1348">
        <f t="shared" si="78"/>
        <v>0</v>
      </c>
      <c r="H1990" s="228"/>
      <c r="I1990" s="228"/>
      <c r="J1990" s="228"/>
      <c r="K1990" s="228"/>
      <c r="L1990" s="228"/>
      <c r="M1990" s="385" t="s">
        <v>1055</v>
      </c>
      <c r="N1990" s="1147">
        <v>3</v>
      </c>
      <c r="O1990" s="228"/>
      <c r="P1990" s="228"/>
      <c r="Q1990" s="228"/>
      <c r="R1990" s="1379"/>
    </row>
    <row r="1991" spans="1:18" ht="16.5" thickBot="1" x14ac:dyDescent="0.3">
      <c r="A1991" s="2769"/>
      <c r="B1991" s="2770"/>
      <c r="C1991" s="2774"/>
      <c r="D1991" s="97" t="s">
        <v>1456</v>
      </c>
      <c r="E1991" s="1144"/>
      <c r="F1991" s="1373"/>
      <c r="G1991" s="1348">
        <f t="shared" si="78"/>
        <v>0</v>
      </c>
      <c r="H1991" s="228"/>
      <c r="I1991" s="228"/>
      <c r="J1991" s="228"/>
      <c r="K1991" s="228"/>
      <c r="L1991" s="228"/>
      <c r="M1991" s="385" t="s">
        <v>1055</v>
      </c>
      <c r="N1991" s="1147">
        <v>3</v>
      </c>
      <c r="O1991" s="228"/>
      <c r="P1991" s="228"/>
      <c r="Q1991" s="228"/>
      <c r="R1991" s="1379"/>
    </row>
    <row r="1992" spans="1:18" ht="16.5" thickBot="1" x14ac:dyDescent="0.3">
      <c r="A1992" s="2769"/>
      <c r="B1992" s="2770"/>
      <c r="C1992" s="2774"/>
      <c r="D1992" s="97" t="s">
        <v>1457</v>
      </c>
      <c r="E1992" s="1144"/>
      <c r="F1992" s="1373"/>
      <c r="G1992" s="1348">
        <f t="shared" si="78"/>
        <v>0</v>
      </c>
      <c r="H1992" s="228"/>
      <c r="I1992" s="228"/>
      <c r="J1992" s="228"/>
      <c r="K1992" s="228"/>
      <c r="L1992" s="228"/>
      <c r="M1992" s="385" t="s">
        <v>1055</v>
      </c>
      <c r="N1992" s="1147">
        <v>3</v>
      </c>
      <c r="O1992" s="228"/>
      <c r="P1992" s="228"/>
      <c r="Q1992" s="228"/>
      <c r="R1992" s="1379"/>
    </row>
    <row r="1993" spans="1:18" ht="16.5" thickBot="1" x14ac:dyDescent="0.3">
      <c r="A1993" s="2771"/>
      <c r="B1993" s="2772"/>
      <c r="C1993" s="2775"/>
      <c r="D1993" s="1402" t="s">
        <v>819</v>
      </c>
      <c r="E1993" s="1391">
        <v>15</v>
      </c>
      <c r="F1993" s="1392">
        <v>25000</v>
      </c>
      <c r="G1993" s="1348">
        <f t="shared" si="78"/>
        <v>375000</v>
      </c>
      <c r="H1993" s="1393"/>
      <c r="I1993" s="1393"/>
      <c r="J1993" s="1393"/>
      <c r="K1993" s="1393"/>
      <c r="L1993" s="1393"/>
      <c r="M1993" s="385" t="s">
        <v>1055</v>
      </c>
      <c r="N1993" s="1147">
        <v>3</v>
      </c>
      <c r="O1993" s="1393">
        <v>3</v>
      </c>
      <c r="P1993" s="1393">
        <v>9</v>
      </c>
      <c r="Q1993" s="1393">
        <v>2</v>
      </c>
      <c r="R1993" s="1394">
        <v>1</v>
      </c>
    </row>
  </sheetData>
  <mergeCells count="1772">
    <mergeCell ref="A1957:B1971"/>
    <mergeCell ref="C1957:C1971"/>
    <mergeCell ref="A1972:B1978"/>
    <mergeCell ref="C1972:C1978"/>
    <mergeCell ref="A1979:B1982"/>
    <mergeCell ref="C1979:C1982"/>
    <mergeCell ref="A1983:B1984"/>
    <mergeCell ref="C1983:C1984"/>
    <mergeCell ref="A1985:B1993"/>
    <mergeCell ref="C1985:C1993"/>
    <mergeCell ref="A1916:B1924"/>
    <mergeCell ref="C1916:C1924"/>
    <mergeCell ref="A1925:B1937"/>
    <mergeCell ref="C1925:C1937"/>
    <mergeCell ref="A1938:B1950"/>
    <mergeCell ref="C1938:C1950"/>
    <mergeCell ref="A1951:B1953"/>
    <mergeCell ref="C1951:C1953"/>
    <mergeCell ref="A1954:B1956"/>
    <mergeCell ref="C1954:C1956"/>
    <mergeCell ref="A1889:B1892"/>
    <mergeCell ref="C1889:C1892"/>
    <mergeCell ref="A1893:B1899"/>
    <mergeCell ref="C1893:C1899"/>
    <mergeCell ref="A1900:B1904"/>
    <mergeCell ref="C1900:C1904"/>
    <mergeCell ref="A1905:B1909"/>
    <mergeCell ref="C1905:C1909"/>
    <mergeCell ref="A1910:B1915"/>
    <mergeCell ref="C1910:C1915"/>
    <mergeCell ref="B1881:C1881"/>
    <mergeCell ref="M1881:R1881"/>
    <mergeCell ref="A1883:B1884"/>
    <mergeCell ref="C1883:C1884"/>
    <mergeCell ref="D1883:G1883"/>
    <mergeCell ref="H1883:K1883"/>
    <mergeCell ref="L1883:L1884"/>
    <mergeCell ref="M1883:R1883"/>
    <mergeCell ref="A1885:B1888"/>
    <mergeCell ref="C1885:C1888"/>
    <mergeCell ref="L1885:L1888"/>
    <mergeCell ref="A1879:A1880"/>
    <mergeCell ref="B1879:C1880"/>
    <mergeCell ref="D1879:D1880"/>
    <mergeCell ref="E1879:E1880"/>
    <mergeCell ref="F1879:F1880"/>
    <mergeCell ref="G1879:G1880"/>
    <mergeCell ref="H1879:K1879"/>
    <mergeCell ref="L1879:L1880"/>
    <mergeCell ref="M1879:R1880"/>
    <mergeCell ref="B1872:C1872"/>
    <mergeCell ref="M1872:R1872"/>
    <mergeCell ref="A1875:B1876"/>
    <mergeCell ref="C1875:C1876"/>
    <mergeCell ref="D1875:G1875"/>
    <mergeCell ref="H1875:K1875"/>
    <mergeCell ref="L1875:L1876"/>
    <mergeCell ref="M1875:R1875"/>
    <mergeCell ref="A1877:B1878"/>
    <mergeCell ref="C1877:C1878"/>
    <mergeCell ref="L1877:L1878"/>
    <mergeCell ref="A1870:A1871"/>
    <mergeCell ref="B1870:C1871"/>
    <mergeCell ref="D1870:D1871"/>
    <mergeCell ref="E1870:E1871"/>
    <mergeCell ref="F1870:F1871"/>
    <mergeCell ref="G1870:G1871"/>
    <mergeCell ref="H1870:K1870"/>
    <mergeCell ref="L1870:L1871"/>
    <mergeCell ref="M1870:R1871"/>
    <mergeCell ref="A1830:B1842"/>
    <mergeCell ref="C1830:C1842"/>
    <mergeCell ref="L1830:L1842"/>
    <mergeCell ref="A1843:B1855"/>
    <mergeCell ref="C1843:C1855"/>
    <mergeCell ref="A1856:B1868"/>
    <mergeCell ref="C1856:C1868"/>
    <mergeCell ref="L1856:L1868"/>
    <mergeCell ref="A1869:R1869"/>
    <mergeCell ref="B1826:C1826"/>
    <mergeCell ref="M1826:R1826"/>
    <mergeCell ref="A1827:R1827"/>
    <mergeCell ref="A1828:B1829"/>
    <mergeCell ref="C1828:C1829"/>
    <mergeCell ref="D1828:G1828"/>
    <mergeCell ref="H1828:K1828"/>
    <mergeCell ref="L1828:L1829"/>
    <mergeCell ref="M1828:R1828"/>
    <mergeCell ref="L1818:L1819"/>
    <mergeCell ref="A1820:B1820"/>
    <mergeCell ref="A1821:B1821"/>
    <mergeCell ref="L1821:L1822"/>
    <mergeCell ref="A1822:B1822"/>
    <mergeCell ref="A1823:R1823"/>
    <mergeCell ref="A1824:A1825"/>
    <mergeCell ref="B1824:C1825"/>
    <mergeCell ref="D1824:D1825"/>
    <mergeCell ref="E1824:E1825"/>
    <mergeCell ref="F1824:F1825"/>
    <mergeCell ref="G1824:G1825"/>
    <mergeCell ref="H1824:K1824"/>
    <mergeCell ref="L1824:L1825"/>
    <mergeCell ref="M1824:R1825"/>
    <mergeCell ref="C1818:C1819"/>
    <mergeCell ref="D1818:D1819"/>
    <mergeCell ref="E1818:E1819"/>
    <mergeCell ref="F1818:F1819"/>
    <mergeCell ref="G1818:G1819"/>
    <mergeCell ref="H1818:H1819"/>
    <mergeCell ref="I1818:I1819"/>
    <mergeCell ref="J1818:J1819"/>
    <mergeCell ref="K1818:K1819"/>
    <mergeCell ref="B1809:C1809"/>
    <mergeCell ref="M1809:R1809"/>
    <mergeCell ref="A1812:B1813"/>
    <mergeCell ref="C1812:C1813"/>
    <mergeCell ref="D1812:G1812"/>
    <mergeCell ref="H1812:K1812"/>
    <mergeCell ref="L1812:L1813"/>
    <mergeCell ref="M1812:R1812"/>
    <mergeCell ref="A1814:B1817"/>
    <mergeCell ref="C1814:C1817"/>
    <mergeCell ref="L1814:L1817"/>
    <mergeCell ref="B1802:D1802"/>
    <mergeCell ref="A1803:D1803"/>
    <mergeCell ref="A1806:R1806"/>
    <mergeCell ref="A1807:A1808"/>
    <mergeCell ref="B1807:C1808"/>
    <mergeCell ref="D1807:D1808"/>
    <mergeCell ref="E1807:E1808"/>
    <mergeCell ref="F1807:F1808"/>
    <mergeCell ref="G1807:G1808"/>
    <mergeCell ref="H1807:K1807"/>
    <mergeCell ref="L1807:L1808"/>
    <mergeCell ref="M1807:R1808"/>
    <mergeCell ref="A1777:A1778"/>
    <mergeCell ref="B1777:B1778"/>
    <mergeCell ref="A1779:A1780"/>
    <mergeCell ref="B1779:B1780"/>
    <mergeCell ref="A1781:A1784"/>
    <mergeCell ref="B1781:B1784"/>
    <mergeCell ref="A1789:A1790"/>
    <mergeCell ref="B1789:B1790"/>
    <mergeCell ref="B1801:D1801"/>
    <mergeCell ref="A1756:A1761"/>
    <mergeCell ref="B1756:B1761"/>
    <mergeCell ref="A1762:A1766"/>
    <mergeCell ref="B1762:B1766"/>
    <mergeCell ref="A1767:A1768"/>
    <mergeCell ref="B1767:B1768"/>
    <mergeCell ref="A1770:A1772"/>
    <mergeCell ref="B1770:B1773"/>
    <mergeCell ref="A1775:A1776"/>
    <mergeCell ref="B1775:B1776"/>
    <mergeCell ref="M1748:Q1749"/>
    <mergeCell ref="K1750:L1750"/>
    <mergeCell ref="M1750:Q1750"/>
    <mergeCell ref="A1751:L1751"/>
    <mergeCell ref="A1752:A1753"/>
    <mergeCell ref="B1752:B1753"/>
    <mergeCell ref="C1752:F1752"/>
    <mergeCell ref="G1752:J1752"/>
    <mergeCell ref="K1752:K1753"/>
    <mergeCell ref="L1752:Q1752"/>
    <mergeCell ref="B1742:C1742"/>
    <mergeCell ref="B1744:D1744"/>
    <mergeCell ref="B1745:D1745"/>
    <mergeCell ref="A1747:L1747"/>
    <mergeCell ref="A1748:A1749"/>
    <mergeCell ref="B1748:B1749"/>
    <mergeCell ref="C1748:C1749"/>
    <mergeCell ref="D1748:D1749"/>
    <mergeCell ref="E1748:E1749"/>
    <mergeCell ref="F1748:F1749"/>
    <mergeCell ref="G1748:J1748"/>
    <mergeCell ref="K1748:L1749"/>
    <mergeCell ref="A1730:A1731"/>
    <mergeCell ref="B1730:B1731"/>
    <mergeCell ref="A1732:A1733"/>
    <mergeCell ref="B1732:B1733"/>
    <mergeCell ref="C1732:F1732"/>
    <mergeCell ref="G1732:J1732"/>
    <mergeCell ref="K1732:K1733"/>
    <mergeCell ref="L1732:Q1732"/>
    <mergeCell ref="A1734:A1737"/>
    <mergeCell ref="B1734:B1737"/>
    <mergeCell ref="A1716:A1720"/>
    <mergeCell ref="B1716:B1720"/>
    <mergeCell ref="A1722:A1723"/>
    <mergeCell ref="B1722:B1723"/>
    <mergeCell ref="C1722:F1722"/>
    <mergeCell ref="G1722:J1722"/>
    <mergeCell ref="K1722:K1723"/>
    <mergeCell ref="L1722:Q1722"/>
    <mergeCell ref="A1726:A1729"/>
    <mergeCell ref="B1726:B1729"/>
    <mergeCell ref="A1705:A1706"/>
    <mergeCell ref="B1705:B1706"/>
    <mergeCell ref="C1705:F1705"/>
    <mergeCell ref="G1705:J1705"/>
    <mergeCell ref="K1705:K1706"/>
    <mergeCell ref="L1705:Q1705"/>
    <mergeCell ref="A1707:A1712"/>
    <mergeCell ref="B1707:B1713"/>
    <mergeCell ref="A1714:A1715"/>
    <mergeCell ref="B1714:B1715"/>
    <mergeCell ref="C1714:F1714"/>
    <mergeCell ref="G1714:J1714"/>
    <mergeCell ref="K1714:K1715"/>
    <mergeCell ref="L1714:Q1714"/>
    <mergeCell ref="A1695:A1697"/>
    <mergeCell ref="B1695:B1698"/>
    <mergeCell ref="A1699:A1700"/>
    <mergeCell ref="B1699:B1700"/>
    <mergeCell ref="C1699:F1699"/>
    <mergeCell ref="G1699:J1699"/>
    <mergeCell ref="K1699:K1700"/>
    <mergeCell ref="L1699:Q1699"/>
    <mergeCell ref="A1701:A1703"/>
    <mergeCell ref="B1701:B1704"/>
    <mergeCell ref="A1684:A1685"/>
    <mergeCell ref="B1684:B1685"/>
    <mergeCell ref="C1684:F1684"/>
    <mergeCell ref="G1684:J1684"/>
    <mergeCell ref="K1684:K1685"/>
    <mergeCell ref="L1684:Q1684"/>
    <mergeCell ref="A1686:A1691"/>
    <mergeCell ref="B1686:B1691"/>
    <mergeCell ref="A1693:A1694"/>
    <mergeCell ref="B1693:B1694"/>
    <mergeCell ref="C1693:F1693"/>
    <mergeCell ref="G1693:J1693"/>
    <mergeCell ref="K1693:K1694"/>
    <mergeCell ref="L1693:Q1693"/>
    <mergeCell ref="L1660:M1660"/>
    <mergeCell ref="N1660:Q1660"/>
    <mergeCell ref="A1663:A1664"/>
    <mergeCell ref="B1663:B1664"/>
    <mergeCell ref="C1663:F1663"/>
    <mergeCell ref="G1663:J1663"/>
    <mergeCell ref="K1663:K1664"/>
    <mergeCell ref="L1663:Q1663"/>
    <mergeCell ref="A1665:A1682"/>
    <mergeCell ref="B1665:B1682"/>
    <mergeCell ref="A1658:A1659"/>
    <mergeCell ref="B1658:B1659"/>
    <mergeCell ref="C1658:C1659"/>
    <mergeCell ref="D1658:D1659"/>
    <mergeCell ref="E1658:E1659"/>
    <mergeCell ref="F1658:F1659"/>
    <mergeCell ref="G1658:J1658"/>
    <mergeCell ref="K1658:L1659"/>
    <mergeCell ref="M1658:Q1659"/>
    <mergeCell ref="A1625:A1626"/>
    <mergeCell ref="B1625:B1626"/>
    <mergeCell ref="C1625:F1625"/>
    <mergeCell ref="G1625:J1625"/>
    <mergeCell ref="K1625:K1626"/>
    <mergeCell ref="L1625:Q1625"/>
    <mergeCell ref="A1627:A1656"/>
    <mergeCell ref="B1627:B1656"/>
    <mergeCell ref="A1657:L1657"/>
    <mergeCell ref="B1608:D1608"/>
    <mergeCell ref="G1608:J1608"/>
    <mergeCell ref="K1608:K1609"/>
    <mergeCell ref="L1608:Q1608"/>
    <mergeCell ref="A1611:A1619"/>
    <mergeCell ref="B1611:B1620"/>
    <mergeCell ref="A1621:A1622"/>
    <mergeCell ref="B1621:B1622"/>
    <mergeCell ref="C1621:F1621"/>
    <mergeCell ref="G1621:J1621"/>
    <mergeCell ref="K1621:K1622"/>
    <mergeCell ref="L1621:Q1621"/>
    <mergeCell ref="A1584:A1588"/>
    <mergeCell ref="B1584:B1588"/>
    <mergeCell ref="A1589:A1590"/>
    <mergeCell ref="B1589:F1589"/>
    <mergeCell ref="G1589:J1589"/>
    <mergeCell ref="L1589:Q1589"/>
    <mergeCell ref="A1591:A1598"/>
    <mergeCell ref="B1592:B1597"/>
    <mergeCell ref="A1599:A1607"/>
    <mergeCell ref="B1599:B1607"/>
    <mergeCell ref="M1578:Q1579"/>
    <mergeCell ref="K1580:L1580"/>
    <mergeCell ref="M1580:Q1580"/>
    <mergeCell ref="A1582:A1583"/>
    <mergeCell ref="B1582:B1583"/>
    <mergeCell ref="C1582:F1582"/>
    <mergeCell ref="G1582:J1582"/>
    <mergeCell ref="K1582:K1583"/>
    <mergeCell ref="L1582:Q1582"/>
    <mergeCell ref="A1537:A1542"/>
    <mergeCell ref="B1537:B1542"/>
    <mergeCell ref="A1543:A1546"/>
    <mergeCell ref="B1543:B1546"/>
    <mergeCell ref="A1577:L1577"/>
    <mergeCell ref="A1578:A1579"/>
    <mergeCell ref="B1578:B1579"/>
    <mergeCell ref="C1578:C1579"/>
    <mergeCell ref="D1578:D1579"/>
    <mergeCell ref="E1578:E1579"/>
    <mergeCell ref="F1578:F1579"/>
    <mergeCell ref="G1578:J1578"/>
    <mergeCell ref="K1578:L1579"/>
    <mergeCell ref="A1513:A1518"/>
    <mergeCell ref="B1513:B1518"/>
    <mergeCell ref="A1519:A1525"/>
    <mergeCell ref="B1519:B1525"/>
    <mergeCell ref="A1527:A1529"/>
    <mergeCell ref="B1527:B1529"/>
    <mergeCell ref="A1530:A1533"/>
    <mergeCell ref="B1530:B1533"/>
    <mergeCell ref="A1534:A1536"/>
    <mergeCell ref="B1534:B1536"/>
    <mergeCell ref="M1505:Q1506"/>
    <mergeCell ref="K1507:L1507"/>
    <mergeCell ref="M1507:Q1507"/>
    <mergeCell ref="A1509:L1509"/>
    <mergeCell ref="A1510:A1511"/>
    <mergeCell ref="B1510:B1511"/>
    <mergeCell ref="C1510:F1510"/>
    <mergeCell ref="G1510:J1510"/>
    <mergeCell ref="K1510:K1511"/>
    <mergeCell ref="L1510:Q1510"/>
    <mergeCell ref="A1489:A1491"/>
    <mergeCell ref="B1489:B1491"/>
    <mergeCell ref="B1499:C1499"/>
    <mergeCell ref="B1501:D1501"/>
    <mergeCell ref="B1502:D1502"/>
    <mergeCell ref="A1504:L1504"/>
    <mergeCell ref="A1505:A1506"/>
    <mergeCell ref="B1505:B1506"/>
    <mergeCell ref="C1505:C1506"/>
    <mergeCell ref="D1505:D1506"/>
    <mergeCell ref="E1505:E1506"/>
    <mergeCell ref="F1505:F1506"/>
    <mergeCell ref="G1505:J1505"/>
    <mergeCell ref="K1505:L1506"/>
    <mergeCell ref="A1471:A1477"/>
    <mergeCell ref="B1471:B1477"/>
    <mergeCell ref="A1478:A1481"/>
    <mergeCell ref="B1478:B1481"/>
    <mergeCell ref="A1482:A1483"/>
    <mergeCell ref="B1482:B1483"/>
    <mergeCell ref="A1484:A1486"/>
    <mergeCell ref="B1484:B1486"/>
    <mergeCell ref="A1487:A1488"/>
    <mergeCell ref="B1487:B1488"/>
    <mergeCell ref="A1443:A1447"/>
    <mergeCell ref="B1443:B1447"/>
    <mergeCell ref="A1448:A1452"/>
    <mergeCell ref="B1448:B1452"/>
    <mergeCell ref="A1453:A1457"/>
    <mergeCell ref="B1453:B1457"/>
    <mergeCell ref="A1458:A1462"/>
    <mergeCell ref="B1458:B1462"/>
    <mergeCell ref="A1463:A1470"/>
    <mergeCell ref="B1463:B1470"/>
    <mergeCell ref="K1437:L1437"/>
    <mergeCell ref="M1437:Q1437"/>
    <mergeCell ref="A1439:L1439"/>
    <mergeCell ref="A1440:A1441"/>
    <mergeCell ref="B1440:B1441"/>
    <mergeCell ref="C1440:F1440"/>
    <mergeCell ref="G1440:J1440"/>
    <mergeCell ref="K1440:K1441"/>
    <mergeCell ref="L1440:Q1440"/>
    <mergeCell ref="A1435:A1436"/>
    <mergeCell ref="B1435:B1436"/>
    <mergeCell ref="C1435:C1436"/>
    <mergeCell ref="D1435:D1436"/>
    <mergeCell ref="E1435:E1436"/>
    <mergeCell ref="F1435:F1436"/>
    <mergeCell ref="G1435:J1435"/>
    <mergeCell ref="K1435:L1436"/>
    <mergeCell ref="M1435:Q1436"/>
    <mergeCell ref="A1417:A1419"/>
    <mergeCell ref="B1417:B1419"/>
    <mergeCell ref="K1417:K1423"/>
    <mergeCell ref="A1420:A1421"/>
    <mergeCell ref="B1420:B1421"/>
    <mergeCell ref="B1428:C1428"/>
    <mergeCell ref="B1430:D1430"/>
    <mergeCell ref="B1431:D1431"/>
    <mergeCell ref="A1434:L1434"/>
    <mergeCell ref="A1401:A1403"/>
    <mergeCell ref="B1401:B1403"/>
    <mergeCell ref="K1401:K1406"/>
    <mergeCell ref="A1404:A1405"/>
    <mergeCell ref="B1404:B1405"/>
    <mergeCell ref="A1406:A1408"/>
    <mergeCell ref="B1406:B1408"/>
    <mergeCell ref="K1407:K1416"/>
    <mergeCell ref="A1410:A1412"/>
    <mergeCell ref="B1410:B1412"/>
    <mergeCell ref="A1413:A1416"/>
    <mergeCell ref="B1413:B1416"/>
    <mergeCell ref="K1397:L1397"/>
    <mergeCell ref="M1397:R1397"/>
    <mergeCell ref="A1398:Q1398"/>
    <mergeCell ref="A1399:A1400"/>
    <mergeCell ref="B1399:B1400"/>
    <mergeCell ref="C1399:F1399"/>
    <mergeCell ref="G1399:J1399"/>
    <mergeCell ref="K1399:K1400"/>
    <mergeCell ref="L1399:R1399"/>
    <mergeCell ref="A1387:A1388"/>
    <mergeCell ref="B1387:B1388"/>
    <mergeCell ref="I1387:I1388"/>
    <mergeCell ref="K1387:K1393"/>
    <mergeCell ref="A1391:A1393"/>
    <mergeCell ref="A1394:Q1394"/>
    <mergeCell ref="A1395:A1396"/>
    <mergeCell ref="B1395:B1396"/>
    <mergeCell ref="C1395:C1396"/>
    <mergeCell ref="D1395:D1396"/>
    <mergeCell ref="E1395:E1396"/>
    <mergeCell ref="F1395:F1396"/>
    <mergeCell ref="G1395:J1395"/>
    <mergeCell ref="K1395:L1396"/>
    <mergeCell ref="M1395:R1396"/>
    <mergeCell ref="A1377:A1379"/>
    <mergeCell ref="B1377:B1379"/>
    <mergeCell ref="G1377:G1379"/>
    <mergeCell ref="H1377:H1379"/>
    <mergeCell ref="I1377:I1379"/>
    <mergeCell ref="J1377:J1379"/>
    <mergeCell ref="K1377:K1382"/>
    <mergeCell ref="A1380:A1381"/>
    <mergeCell ref="B1380:B1381"/>
    <mergeCell ref="G1380:G1381"/>
    <mergeCell ref="H1380:H1381"/>
    <mergeCell ref="I1380:I1381"/>
    <mergeCell ref="J1380:J1381"/>
    <mergeCell ref="A1382:A1383"/>
    <mergeCell ref="B1382:B1383"/>
    <mergeCell ref="G1382:G1383"/>
    <mergeCell ref="H1382:H1383"/>
    <mergeCell ref="I1382:I1383"/>
    <mergeCell ref="J1382:J1383"/>
    <mergeCell ref="K1383:K1386"/>
    <mergeCell ref="A1384:A1385"/>
    <mergeCell ref="B1384:B1385"/>
    <mergeCell ref="K1373:L1373"/>
    <mergeCell ref="M1373:R1373"/>
    <mergeCell ref="A1374:Q1374"/>
    <mergeCell ref="A1375:A1376"/>
    <mergeCell ref="B1375:B1376"/>
    <mergeCell ref="C1375:F1375"/>
    <mergeCell ref="G1375:J1375"/>
    <mergeCell ref="K1375:K1376"/>
    <mergeCell ref="L1375:R1375"/>
    <mergeCell ref="A1370:Q1370"/>
    <mergeCell ref="A1371:A1372"/>
    <mergeCell ref="B1371:B1372"/>
    <mergeCell ref="C1371:C1372"/>
    <mergeCell ref="D1371:D1372"/>
    <mergeCell ref="E1371:E1372"/>
    <mergeCell ref="F1371:F1372"/>
    <mergeCell ref="G1371:J1371"/>
    <mergeCell ref="K1371:L1372"/>
    <mergeCell ref="M1371:R1372"/>
    <mergeCell ref="B1353:C1353"/>
    <mergeCell ref="M1353:R1353"/>
    <mergeCell ref="A1355:B1356"/>
    <mergeCell ref="C1355:C1356"/>
    <mergeCell ref="D1355:G1355"/>
    <mergeCell ref="H1355:K1355"/>
    <mergeCell ref="L1355:L1356"/>
    <mergeCell ref="M1355:R1355"/>
    <mergeCell ref="A1357:B1357"/>
    <mergeCell ref="A1350:R1350"/>
    <mergeCell ref="A1351:A1352"/>
    <mergeCell ref="B1351:C1352"/>
    <mergeCell ref="D1351:D1352"/>
    <mergeCell ref="E1351:E1352"/>
    <mergeCell ref="F1351:F1352"/>
    <mergeCell ref="G1351:G1352"/>
    <mergeCell ref="H1351:K1351"/>
    <mergeCell ref="L1351:L1352"/>
    <mergeCell ref="M1351:R1352"/>
    <mergeCell ref="A1342:B1343"/>
    <mergeCell ref="C1342:C1343"/>
    <mergeCell ref="L1342:L1344"/>
    <mergeCell ref="A1344:B1345"/>
    <mergeCell ref="C1344:C1345"/>
    <mergeCell ref="L1345:L1346"/>
    <mergeCell ref="A1346:B1346"/>
    <mergeCell ref="A1347:B1347"/>
    <mergeCell ref="A1348:B1348"/>
    <mergeCell ref="A1335:B1336"/>
    <mergeCell ref="C1335:C1336"/>
    <mergeCell ref="L1335:L1338"/>
    <mergeCell ref="A1337:B1338"/>
    <mergeCell ref="C1337:C1338"/>
    <mergeCell ref="A1339:B1339"/>
    <mergeCell ref="L1339:L1341"/>
    <mergeCell ref="A1340:B1341"/>
    <mergeCell ref="C1340:C1341"/>
    <mergeCell ref="B1330:C1330"/>
    <mergeCell ref="M1330:R1330"/>
    <mergeCell ref="A1331:R1331"/>
    <mergeCell ref="A1333:B1334"/>
    <mergeCell ref="C1333:C1334"/>
    <mergeCell ref="D1333:G1333"/>
    <mergeCell ref="H1333:K1333"/>
    <mergeCell ref="L1333:L1334"/>
    <mergeCell ref="M1333:R1333"/>
    <mergeCell ref="A1327:R1327"/>
    <mergeCell ref="A1328:A1329"/>
    <mergeCell ref="B1328:C1329"/>
    <mergeCell ref="D1328:D1329"/>
    <mergeCell ref="E1328:E1329"/>
    <mergeCell ref="F1328:F1329"/>
    <mergeCell ref="G1328:G1329"/>
    <mergeCell ref="H1328:K1328"/>
    <mergeCell ref="L1328:L1329"/>
    <mergeCell ref="M1328:R1329"/>
    <mergeCell ref="B1305:C1312"/>
    <mergeCell ref="D1305:D1312"/>
    <mergeCell ref="M1305:M1312"/>
    <mergeCell ref="B1313:C1313"/>
    <mergeCell ref="B1317:C1317"/>
    <mergeCell ref="B1318:C1318"/>
    <mergeCell ref="B1319:D1319"/>
    <mergeCell ref="B1321:D1321"/>
    <mergeCell ref="B1322:D1322"/>
    <mergeCell ref="B1298:B1299"/>
    <mergeCell ref="C1298:D1299"/>
    <mergeCell ref="E1298:E1299"/>
    <mergeCell ref="F1298:F1299"/>
    <mergeCell ref="G1298:G1299"/>
    <mergeCell ref="H1298:H1299"/>
    <mergeCell ref="I1298:L1298"/>
    <mergeCell ref="M1298:M1299"/>
    <mergeCell ref="B1300:B1301"/>
    <mergeCell ref="C1300:D1301"/>
    <mergeCell ref="E1300:E1301"/>
    <mergeCell ref="F1300:F1301"/>
    <mergeCell ref="G1300:G1301"/>
    <mergeCell ref="H1300:H1301"/>
    <mergeCell ref="M1301:M1303"/>
    <mergeCell ref="B1303:C1304"/>
    <mergeCell ref="D1303:D1304"/>
    <mergeCell ref="E1303:H1303"/>
    <mergeCell ref="I1303:L1303"/>
    <mergeCell ref="C1291:D1291"/>
    <mergeCell ref="B1292:C1293"/>
    <mergeCell ref="D1292:D1293"/>
    <mergeCell ref="E1292:H1292"/>
    <mergeCell ref="I1292:L1292"/>
    <mergeCell ref="M1292:M1293"/>
    <mergeCell ref="N1292:S1292"/>
    <mergeCell ref="B1294:C1296"/>
    <mergeCell ref="D1294:D1296"/>
    <mergeCell ref="M1294:M1296"/>
    <mergeCell ref="B1289:B1290"/>
    <mergeCell ref="C1289:D1290"/>
    <mergeCell ref="E1289:E1290"/>
    <mergeCell ref="F1289:F1290"/>
    <mergeCell ref="G1289:G1290"/>
    <mergeCell ref="H1289:H1290"/>
    <mergeCell ref="I1289:L1289"/>
    <mergeCell ref="M1289:M1290"/>
    <mergeCell ref="N1289:S1290"/>
    <mergeCell ref="C1281:D1281"/>
    <mergeCell ref="N1281:S1281"/>
    <mergeCell ref="B1283:C1284"/>
    <mergeCell ref="D1283:D1284"/>
    <mergeCell ref="E1283:H1283"/>
    <mergeCell ref="I1283:L1283"/>
    <mergeCell ref="M1283:M1284"/>
    <mergeCell ref="N1283:S1283"/>
    <mergeCell ref="B1285:C1286"/>
    <mergeCell ref="D1285:D1288"/>
    <mergeCell ref="M1285:M1288"/>
    <mergeCell ref="B1287:C1288"/>
    <mergeCell ref="B1266:C1277"/>
    <mergeCell ref="D1266:D1277"/>
    <mergeCell ref="M1266:M1277"/>
    <mergeCell ref="B1278:S1278"/>
    <mergeCell ref="B1279:B1280"/>
    <mergeCell ref="C1279:D1280"/>
    <mergeCell ref="E1279:E1280"/>
    <mergeCell ref="F1279:F1280"/>
    <mergeCell ref="G1279:G1280"/>
    <mergeCell ref="H1279:H1280"/>
    <mergeCell ref="I1279:L1279"/>
    <mergeCell ref="M1279:M1280"/>
    <mergeCell ref="N1279:S1280"/>
    <mergeCell ref="C1262:D1262"/>
    <mergeCell ref="N1262:S1262"/>
    <mergeCell ref="B1263:S1263"/>
    <mergeCell ref="B1264:C1265"/>
    <mergeCell ref="D1264:D1265"/>
    <mergeCell ref="E1264:H1264"/>
    <mergeCell ref="I1264:L1264"/>
    <mergeCell ref="M1264:M1265"/>
    <mergeCell ref="N1264:S1264"/>
    <mergeCell ref="B1259:S1259"/>
    <mergeCell ref="B1260:B1261"/>
    <mergeCell ref="C1260:D1261"/>
    <mergeCell ref="E1260:E1261"/>
    <mergeCell ref="F1260:F1261"/>
    <mergeCell ref="G1260:G1261"/>
    <mergeCell ref="H1260:H1261"/>
    <mergeCell ref="I1260:L1260"/>
    <mergeCell ref="M1260:M1261"/>
    <mergeCell ref="N1260:S1261"/>
    <mergeCell ref="C1230:D1230"/>
    <mergeCell ref="N1230:S1230"/>
    <mergeCell ref="B1232:C1233"/>
    <mergeCell ref="D1232:D1233"/>
    <mergeCell ref="E1232:H1232"/>
    <mergeCell ref="I1232:L1232"/>
    <mergeCell ref="M1232:M1233"/>
    <mergeCell ref="N1232:S1232"/>
    <mergeCell ref="B1234:C1258"/>
    <mergeCell ref="D1235:D1258"/>
    <mergeCell ref="B1224:E1224"/>
    <mergeCell ref="B1227:S1227"/>
    <mergeCell ref="B1228:B1229"/>
    <mergeCell ref="C1228:D1229"/>
    <mergeCell ref="E1228:E1229"/>
    <mergeCell ref="F1228:F1229"/>
    <mergeCell ref="G1228:G1229"/>
    <mergeCell ref="H1228:H1229"/>
    <mergeCell ref="I1228:L1228"/>
    <mergeCell ref="M1228:M1229"/>
    <mergeCell ref="N1228:S1229"/>
    <mergeCell ref="A1203:A1207"/>
    <mergeCell ref="B1203:B1207"/>
    <mergeCell ref="K1203:K1205"/>
    <mergeCell ref="K1208:K1210"/>
    <mergeCell ref="K1211:K1215"/>
    <mergeCell ref="A1212:A1214"/>
    <mergeCell ref="B1212:B1214"/>
    <mergeCell ref="C1222:E1222"/>
    <mergeCell ref="C1223:E1223"/>
    <mergeCell ref="A1186:A1195"/>
    <mergeCell ref="B1186:B1195"/>
    <mergeCell ref="K1187:K1188"/>
    <mergeCell ref="K1189:K1190"/>
    <mergeCell ref="K1191:K1194"/>
    <mergeCell ref="K1195:K1197"/>
    <mergeCell ref="A1196:A1202"/>
    <mergeCell ref="B1196:B1202"/>
    <mergeCell ref="K1198:K1200"/>
    <mergeCell ref="K1201:K1202"/>
    <mergeCell ref="A1159:A1166"/>
    <mergeCell ref="B1159:B1166"/>
    <mergeCell ref="K1160:K1165"/>
    <mergeCell ref="K1166:K1172"/>
    <mergeCell ref="A1170:A1185"/>
    <mergeCell ref="B1170:B1185"/>
    <mergeCell ref="K1173:K1177"/>
    <mergeCell ref="K1178:K1179"/>
    <mergeCell ref="K1180:K1182"/>
    <mergeCell ref="K1183:K1185"/>
    <mergeCell ref="M1152:Q1153"/>
    <mergeCell ref="K1154:L1154"/>
    <mergeCell ref="M1154:Q1154"/>
    <mergeCell ref="A1156:L1156"/>
    <mergeCell ref="A1157:A1158"/>
    <mergeCell ref="B1157:B1158"/>
    <mergeCell ref="C1157:F1157"/>
    <mergeCell ref="G1157:J1157"/>
    <mergeCell ref="K1157:K1158"/>
    <mergeCell ref="L1157:Q1157"/>
    <mergeCell ref="A1151:L1151"/>
    <mergeCell ref="A1152:A1153"/>
    <mergeCell ref="B1152:B1153"/>
    <mergeCell ref="C1152:C1153"/>
    <mergeCell ref="D1152:D1153"/>
    <mergeCell ref="E1152:E1153"/>
    <mergeCell ref="F1152:F1153"/>
    <mergeCell ref="G1152:J1152"/>
    <mergeCell ref="K1152:L1153"/>
    <mergeCell ref="A992:A998"/>
    <mergeCell ref="B992:B998"/>
    <mergeCell ref="A999:A1004"/>
    <mergeCell ref="B999:B1004"/>
    <mergeCell ref="A1005:A1136"/>
    <mergeCell ref="B1005:B1136"/>
    <mergeCell ref="B1145:C1145"/>
    <mergeCell ref="B1147:D1147"/>
    <mergeCell ref="B1148:D1148"/>
    <mergeCell ref="A971:A974"/>
    <mergeCell ref="B971:B974"/>
    <mergeCell ref="A975:A979"/>
    <mergeCell ref="B975:B979"/>
    <mergeCell ref="A981:A983"/>
    <mergeCell ref="B981:B983"/>
    <mergeCell ref="A984:A988"/>
    <mergeCell ref="B984:B988"/>
    <mergeCell ref="A989:A991"/>
    <mergeCell ref="B989:B991"/>
    <mergeCell ref="A934:A940"/>
    <mergeCell ref="B934:B940"/>
    <mergeCell ref="A941:A944"/>
    <mergeCell ref="B941:B944"/>
    <mergeCell ref="A947:A948"/>
    <mergeCell ref="B947:B948"/>
    <mergeCell ref="A949:A964"/>
    <mergeCell ref="B949:B964"/>
    <mergeCell ref="A965:A970"/>
    <mergeCell ref="B965:B970"/>
    <mergeCell ref="A882:A917"/>
    <mergeCell ref="B882:B917"/>
    <mergeCell ref="A918:A921"/>
    <mergeCell ref="B918:B921"/>
    <mergeCell ref="A922:A925"/>
    <mergeCell ref="B922:B925"/>
    <mergeCell ref="A926:A929"/>
    <mergeCell ref="B926:B929"/>
    <mergeCell ref="A930:A933"/>
    <mergeCell ref="B930:B933"/>
    <mergeCell ref="M876:Q877"/>
    <mergeCell ref="K878:L878"/>
    <mergeCell ref="M878:Q878"/>
    <mergeCell ref="A879:L879"/>
    <mergeCell ref="A880:A881"/>
    <mergeCell ref="B880:B881"/>
    <mergeCell ref="C880:F880"/>
    <mergeCell ref="G880:J880"/>
    <mergeCell ref="K880:K881"/>
    <mergeCell ref="L880:Q880"/>
    <mergeCell ref="A875:L875"/>
    <mergeCell ref="A876:A877"/>
    <mergeCell ref="B876:B877"/>
    <mergeCell ref="C876:C877"/>
    <mergeCell ref="D876:D877"/>
    <mergeCell ref="E876:E877"/>
    <mergeCell ref="F876:F877"/>
    <mergeCell ref="G876:J876"/>
    <mergeCell ref="K876:L877"/>
    <mergeCell ref="A848:A853"/>
    <mergeCell ref="B848:B853"/>
    <mergeCell ref="A855:A857"/>
    <mergeCell ref="B855:B857"/>
    <mergeCell ref="A859:A863"/>
    <mergeCell ref="B859:B863"/>
    <mergeCell ref="A864:A870"/>
    <mergeCell ref="B864:B870"/>
    <mergeCell ref="A871:A874"/>
    <mergeCell ref="B871:B874"/>
    <mergeCell ref="M841:Q842"/>
    <mergeCell ref="K843:L843"/>
    <mergeCell ref="M843:Q843"/>
    <mergeCell ref="A845:L845"/>
    <mergeCell ref="A846:A847"/>
    <mergeCell ref="B846:B847"/>
    <mergeCell ref="C846:F846"/>
    <mergeCell ref="G846:J846"/>
    <mergeCell ref="K846:K847"/>
    <mergeCell ref="L846:Q846"/>
    <mergeCell ref="B835:C835"/>
    <mergeCell ref="B837:D837"/>
    <mergeCell ref="B838:D838"/>
    <mergeCell ref="A840:L840"/>
    <mergeCell ref="A841:A842"/>
    <mergeCell ref="B841:B842"/>
    <mergeCell ref="C841:C842"/>
    <mergeCell ref="D841:D842"/>
    <mergeCell ref="E841:E842"/>
    <mergeCell ref="F841:F842"/>
    <mergeCell ref="G841:J841"/>
    <mergeCell ref="K841:L842"/>
    <mergeCell ref="K822:L822"/>
    <mergeCell ref="A824:A825"/>
    <mergeCell ref="B824:B825"/>
    <mergeCell ref="C824:C825"/>
    <mergeCell ref="D824:D825"/>
    <mergeCell ref="G824:J824"/>
    <mergeCell ref="K826:K829"/>
    <mergeCell ref="A827:A830"/>
    <mergeCell ref="B827:B830"/>
    <mergeCell ref="C827:C828"/>
    <mergeCell ref="D827:D828"/>
    <mergeCell ref="E827:E828"/>
    <mergeCell ref="F827:F828"/>
    <mergeCell ref="J815:J816"/>
    <mergeCell ref="K815:K818"/>
    <mergeCell ref="L815:L816"/>
    <mergeCell ref="M815:M816"/>
    <mergeCell ref="N815:N816"/>
    <mergeCell ref="O815:O816"/>
    <mergeCell ref="P815:P816"/>
    <mergeCell ref="Q815:Q816"/>
    <mergeCell ref="A820:A821"/>
    <mergeCell ref="B820:B821"/>
    <mergeCell ref="C820:C821"/>
    <mergeCell ref="D820:D821"/>
    <mergeCell ref="E820:E821"/>
    <mergeCell ref="F820:F821"/>
    <mergeCell ref="G820:J820"/>
    <mergeCell ref="K820:L821"/>
    <mergeCell ref="M820:Q821"/>
    <mergeCell ref="A815:A816"/>
    <mergeCell ref="B815:B816"/>
    <mergeCell ref="C815:C816"/>
    <mergeCell ref="D815:D816"/>
    <mergeCell ref="E815:E816"/>
    <mergeCell ref="F815:F816"/>
    <mergeCell ref="G815:G816"/>
    <mergeCell ref="H815:H816"/>
    <mergeCell ref="I815:I816"/>
    <mergeCell ref="M809:Q810"/>
    <mergeCell ref="K811:L811"/>
    <mergeCell ref="M811:Q811"/>
    <mergeCell ref="A813:A814"/>
    <mergeCell ref="B813:B814"/>
    <mergeCell ref="C813:C814"/>
    <mergeCell ref="D813:D814"/>
    <mergeCell ref="E813:E814"/>
    <mergeCell ref="F813:F814"/>
    <mergeCell ref="G813:J813"/>
    <mergeCell ref="K813:K814"/>
    <mergeCell ref="L813:Q813"/>
    <mergeCell ref="K804:K808"/>
    <mergeCell ref="A806:A808"/>
    <mergeCell ref="B806:B808"/>
    <mergeCell ref="A809:A810"/>
    <mergeCell ref="B809:B810"/>
    <mergeCell ref="D809:D810"/>
    <mergeCell ref="E809:E810"/>
    <mergeCell ref="F809:F810"/>
    <mergeCell ref="G809:J809"/>
    <mergeCell ref="K809:L810"/>
    <mergeCell ref="M798:Q799"/>
    <mergeCell ref="K800:L800"/>
    <mergeCell ref="M800:Q800"/>
    <mergeCell ref="A802:A803"/>
    <mergeCell ref="B802:B803"/>
    <mergeCell ref="C802:F802"/>
    <mergeCell ref="G802:J802"/>
    <mergeCell ref="K802:K803"/>
    <mergeCell ref="L802:Q802"/>
    <mergeCell ref="B792:C792"/>
    <mergeCell ref="B794:D794"/>
    <mergeCell ref="B795:D795"/>
    <mergeCell ref="A797:L797"/>
    <mergeCell ref="A798:A799"/>
    <mergeCell ref="B798:B799"/>
    <mergeCell ref="C798:C799"/>
    <mergeCell ref="D798:D799"/>
    <mergeCell ref="E798:E799"/>
    <mergeCell ref="F798:F799"/>
    <mergeCell ref="G798:J798"/>
    <mergeCell ref="K798:L799"/>
    <mergeCell ref="B775:C775"/>
    <mergeCell ref="N775:N783"/>
    <mergeCell ref="B776:C776"/>
    <mergeCell ref="B777:C777"/>
    <mergeCell ref="B778:C778"/>
    <mergeCell ref="B779:C779"/>
    <mergeCell ref="B780:C783"/>
    <mergeCell ref="D780:D783"/>
    <mergeCell ref="B784:C784"/>
    <mergeCell ref="N784:N785"/>
    <mergeCell ref="B785:C785"/>
    <mergeCell ref="B755:C760"/>
    <mergeCell ref="D755:D760"/>
    <mergeCell ref="N755:N760"/>
    <mergeCell ref="B761:C767"/>
    <mergeCell ref="D761:D767"/>
    <mergeCell ref="N761:N767"/>
    <mergeCell ref="B768:C768"/>
    <mergeCell ref="N768:N774"/>
    <mergeCell ref="B769:C769"/>
    <mergeCell ref="B770:C770"/>
    <mergeCell ref="B771:C771"/>
    <mergeCell ref="B772:C772"/>
    <mergeCell ref="B773:C773"/>
    <mergeCell ref="B774:C774"/>
    <mergeCell ref="O749:T750"/>
    <mergeCell ref="C751:D751"/>
    <mergeCell ref="G751:H751"/>
    <mergeCell ref="O751:T751"/>
    <mergeCell ref="B753:C754"/>
    <mergeCell ref="D753:D754"/>
    <mergeCell ref="E753:I753"/>
    <mergeCell ref="J753:M753"/>
    <mergeCell ref="N753:N754"/>
    <mergeCell ref="O753:T753"/>
    <mergeCell ref="B742:C746"/>
    <mergeCell ref="D742:D746"/>
    <mergeCell ref="N742:N743"/>
    <mergeCell ref="N744:N745"/>
    <mergeCell ref="N746:N747"/>
    <mergeCell ref="B747:C747"/>
    <mergeCell ref="B749:B750"/>
    <mergeCell ref="C749:D750"/>
    <mergeCell ref="E749:E750"/>
    <mergeCell ref="F749:F750"/>
    <mergeCell ref="G749:H750"/>
    <mergeCell ref="I749:I750"/>
    <mergeCell ref="J749:M749"/>
    <mergeCell ref="N749:N750"/>
    <mergeCell ref="B732:C734"/>
    <mergeCell ref="D732:D734"/>
    <mergeCell ref="N732:N733"/>
    <mergeCell ref="N734:N735"/>
    <mergeCell ref="B735:C735"/>
    <mergeCell ref="B736:C741"/>
    <mergeCell ref="D736:D741"/>
    <mergeCell ref="N736:N737"/>
    <mergeCell ref="N738:N739"/>
    <mergeCell ref="N740:N741"/>
    <mergeCell ref="B722:C723"/>
    <mergeCell ref="D722:D723"/>
    <mergeCell ref="N722:N723"/>
    <mergeCell ref="B724:C725"/>
    <mergeCell ref="D724:D725"/>
    <mergeCell ref="N724:N725"/>
    <mergeCell ref="B726:C731"/>
    <mergeCell ref="D726:D731"/>
    <mergeCell ref="N726:N727"/>
    <mergeCell ref="N728:N729"/>
    <mergeCell ref="N730:N731"/>
    <mergeCell ref="N714:N715"/>
    <mergeCell ref="B716:C717"/>
    <mergeCell ref="D716:D717"/>
    <mergeCell ref="N716:N717"/>
    <mergeCell ref="B718:C719"/>
    <mergeCell ref="D718:D719"/>
    <mergeCell ref="N718:N719"/>
    <mergeCell ref="B720:C721"/>
    <mergeCell ref="D720:D721"/>
    <mergeCell ref="N720:N721"/>
    <mergeCell ref="B706:C707"/>
    <mergeCell ref="D706:D707"/>
    <mergeCell ref="B708:C709"/>
    <mergeCell ref="D708:D709"/>
    <mergeCell ref="B710:C711"/>
    <mergeCell ref="D710:D711"/>
    <mergeCell ref="B712:C713"/>
    <mergeCell ref="D712:D713"/>
    <mergeCell ref="B714:C715"/>
    <mergeCell ref="D714:D715"/>
    <mergeCell ref="B693:C694"/>
    <mergeCell ref="D693:D694"/>
    <mergeCell ref="B695:C699"/>
    <mergeCell ref="D695:D699"/>
    <mergeCell ref="B700:C701"/>
    <mergeCell ref="D700:D701"/>
    <mergeCell ref="B702:C703"/>
    <mergeCell ref="D702:D703"/>
    <mergeCell ref="B704:C705"/>
    <mergeCell ref="D704:D705"/>
    <mergeCell ref="B678:C679"/>
    <mergeCell ref="D678:D679"/>
    <mergeCell ref="B680:C682"/>
    <mergeCell ref="D680:D682"/>
    <mergeCell ref="B683:C689"/>
    <mergeCell ref="D683:D689"/>
    <mergeCell ref="B690:C690"/>
    <mergeCell ref="B691:C692"/>
    <mergeCell ref="D691:D692"/>
    <mergeCell ref="B668:C669"/>
    <mergeCell ref="D668:D669"/>
    <mergeCell ref="B670:C671"/>
    <mergeCell ref="D670:D671"/>
    <mergeCell ref="B672:C673"/>
    <mergeCell ref="D672:D673"/>
    <mergeCell ref="B674:C675"/>
    <mergeCell ref="D674:D675"/>
    <mergeCell ref="B676:C677"/>
    <mergeCell ref="D676:D677"/>
    <mergeCell ref="B659:C660"/>
    <mergeCell ref="D659:D660"/>
    <mergeCell ref="B661:C662"/>
    <mergeCell ref="D661:D662"/>
    <mergeCell ref="B663:C664"/>
    <mergeCell ref="D663:D664"/>
    <mergeCell ref="B665:C666"/>
    <mergeCell ref="D665:D666"/>
    <mergeCell ref="B667:C667"/>
    <mergeCell ref="B643:C647"/>
    <mergeCell ref="D643:D647"/>
    <mergeCell ref="B648:C649"/>
    <mergeCell ref="D648:D649"/>
    <mergeCell ref="B650:C651"/>
    <mergeCell ref="D650:D651"/>
    <mergeCell ref="B652:C653"/>
    <mergeCell ref="D652:D653"/>
    <mergeCell ref="B654:C658"/>
    <mergeCell ref="D654:D658"/>
    <mergeCell ref="B633:C634"/>
    <mergeCell ref="D633:D634"/>
    <mergeCell ref="B635:C636"/>
    <mergeCell ref="D635:D636"/>
    <mergeCell ref="B637:C638"/>
    <mergeCell ref="D637:D638"/>
    <mergeCell ref="B639:C640"/>
    <mergeCell ref="D639:D640"/>
    <mergeCell ref="B641:C642"/>
    <mergeCell ref="D641:D642"/>
    <mergeCell ref="B623:C624"/>
    <mergeCell ref="D623:D624"/>
    <mergeCell ref="B625:C626"/>
    <mergeCell ref="D625:D626"/>
    <mergeCell ref="B627:C628"/>
    <mergeCell ref="D627:D628"/>
    <mergeCell ref="B629:C630"/>
    <mergeCell ref="D629:D630"/>
    <mergeCell ref="B631:C632"/>
    <mergeCell ref="D631:D632"/>
    <mergeCell ref="B613:C614"/>
    <mergeCell ref="D613:D614"/>
    <mergeCell ref="B615:C616"/>
    <mergeCell ref="D615:D616"/>
    <mergeCell ref="B617:C618"/>
    <mergeCell ref="D617:D618"/>
    <mergeCell ref="B619:C620"/>
    <mergeCell ref="D619:D620"/>
    <mergeCell ref="B621:C622"/>
    <mergeCell ref="D621:D622"/>
    <mergeCell ref="B603:C604"/>
    <mergeCell ref="D603:D604"/>
    <mergeCell ref="B605:C606"/>
    <mergeCell ref="D605:D606"/>
    <mergeCell ref="B607:C608"/>
    <mergeCell ref="D607:D608"/>
    <mergeCell ref="B609:C610"/>
    <mergeCell ref="D609:D610"/>
    <mergeCell ref="B611:C612"/>
    <mergeCell ref="D611:D612"/>
    <mergeCell ref="B591:C592"/>
    <mergeCell ref="D591:D592"/>
    <mergeCell ref="B593:C594"/>
    <mergeCell ref="D593:D594"/>
    <mergeCell ref="B595:C598"/>
    <mergeCell ref="D595:D598"/>
    <mergeCell ref="B599:C600"/>
    <mergeCell ref="D599:D600"/>
    <mergeCell ref="B601:C602"/>
    <mergeCell ref="D601:D602"/>
    <mergeCell ref="N584:N585"/>
    <mergeCell ref="O584:T585"/>
    <mergeCell ref="C586:D586"/>
    <mergeCell ref="G586:H586"/>
    <mergeCell ref="O586:T586"/>
    <mergeCell ref="B589:C590"/>
    <mergeCell ref="D589:D590"/>
    <mergeCell ref="E589:I589"/>
    <mergeCell ref="J589:M589"/>
    <mergeCell ref="N589:N590"/>
    <mergeCell ref="O589:T589"/>
    <mergeCell ref="B582:C583"/>
    <mergeCell ref="D582:D583"/>
    <mergeCell ref="B584:B585"/>
    <mergeCell ref="C584:D585"/>
    <mergeCell ref="E584:E585"/>
    <mergeCell ref="F584:F585"/>
    <mergeCell ref="G584:H585"/>
    <mergeCell ref="I584:I585"/>
    <mergeCell ref="J584:M584"/>
    <mergeCell ref="B573:C574"/>
    <mergeCell ref="D573:D574"/>
    <mergeCell ref="B575:C576"/>
    <mergeCell ref="D575:D576"/>
    <mergeCell ref="B577:C578"/>
    <mergeCell ref="D577:D578"/>
    <mergeCell ref="B579:C579"/>
    <mergeCell ref="B580:C581"/>
    <mergeCell ref="D580:D581"/>
    <mergeCell ref="B564:C564"/>
    <mergeCell ref="B565:C566"/>
    <mergeCell ref="D565:D566"/>
    <mergeCell ref="B567:C568"/>
    <mergeCell ref="D567:D568"/>
    <mergeCell ref="B569:C570"/>
    <mergeCell ref="D569:D570"/>
    <mergeCell ref="B571:C572"/>
    <mergeCell ref="D571:D572"/>
    <mergeCell ref="B547:C548"/>
    <mergeCell ref="D547:D548"/>
    <mergeCell ref="B549:C551"/>
    <mergeCell ref="D549:D551"/>
    <mergeCell ref="B552:C555"/>
    <mergeCell ref="D552:D555"/>
    <mergeCell ref="I552:I555"/>
    <mergeCell ref="B556:C563"/>
    <mergeCell ref="D556:D563"/>
    <mergeCell ref="I556:I563"/>
    <mergeCell ref="C538:D538"/>
    <mergeCell ref="O538:T538"/>
    <mergeCell ref="B540:C541"/>
    <mergeCell ref="D540:D541"/>
    <mergeCell ref="E540:H540"/>
    <mergeCell ref="J540:M540"/>
    <mergeCell ref="O540:T540"/>
    <mergeCell ref="B542:C542"/>
    <mergeCell ref="B543:C546"/>
    <mergeCell ref="D543:D546"/>
    <mergeCell ref="B535:T535"/>
    <mergeCell ref="B536:B537"/>
    <mergeCell ref="C536:D537"/>
    <mergeCell ref="E536:E537"/>
    <mergeCell ref="F536:F537"/>
    <mergeCell ref="G536:G537"/>
    <mergeCell ref="H536:H537"/>
    <mergeCell ref="I536:I537"/>
    <mergeCell ref="J536:M536"/>
    <mergeCell ref="N536:N537"/>
    <mergeCell ref="O536:T537"/>
    <mergeCell ref="A506:A510"/>
    <mergeCell ref="B506:B510"/>
    <mergeCell ref="A511:A515"/>
    <mergeCell ref="B511:B515"/>
    <mergeCell ref="A516:A518"/>
    <mergeCell ref="B516:B518"/>
    <mergeCell ref="A519:A525"/>
    <mergeCell ref="B519:B525"/>
    <mergeCell ref="B534:D534"/>
    <mergeCell ref="A499:L499"/>
    <mergeCell ref="A500:A501"/>
    <mergeCell ref="B500:B501"/>
    <mergeCell ref="C500:F500"/>
    <mergeCell ref="G500:J500"/>
    <mergeCell ref="K500:K501"/>
    <mergeCell ref="L500:Q500"/>
    <mergeCell ref="A502:A505"/>
    <mergeCell ref="B502:B505"/>
    <mergeCell ref="M488:Q489"/>
    <mergeCell ref="A490:A497"/>
    <mergeCell ref="B490:B497"/>
    <mergeCell ref="C490:C497"/>
    <mergeCell ref="D490:D497"/>
    <mergeCell ref="E490:E497"/>
    <mergeCell ref="F490:F497"/>
    <mergeCell ref="G490:G497"/>
    <mergeCell ref="H490:H497"/>
    <mergeCell ref="I490:I497"/>
    <mergeCell ref="J490:J497"/>
    <mergeCell ref="K490:L497"/>
    <mergeCell ref="A487:L487"/>
    <mergeCell ref="A488:A489"/>
    <mergeCell ref="B488:B489"/>
    <mergeCell ref="C488:C489"/>
    <mergeCell ref="D488:D489"/>
    <mergeCell ref="E488:E489"/>
    <mergeCell ref="F488:F489"/>
    <mergeCell ref="G488:J488"/>
    <mergeCell ref="K488:L489"/>
    <mergeCell ref="A475:R475"/>
    <mergeCell ref="B479:C479"/>
    <mergeCell ref="B481:D481"/>
    <mergeCell ref="B482:D482"/>
    <mergeCell ref="A483:L483"/>
    <mergeCell ref="A484:A485"/>
    <mergeCell ref="B484:B485"/>
    <mergeCell ref="C484:C485"/>
    <mergeCell ref="D484:D485"/>
    <mergeCell ref="E484:E485"/>
    <mergeCell ref="F484:F485"/>
    <mergeCell ref="G484:J484"/>
    <mergeCell ref="K484:L485"/>
    <mergeCell ref="M484:Q485"/>
    <mergeCell ref="B462:C462"/>
    <mergeCell ref="M462:R462"/>
    <mergeCell ref="A465:B466"/>
    <mergeCell ref="C465:C466"/>
    <mergeCell ref="D465:G465"/>
    <mergeCell ref="H465:K465"/>
    <mergeCell ref="L465:L466"/>
    <mergeCell ref="M465:R465"/>
    <mergeCell ref="A467:B467"/>
    <mergeCell ref="C467:C474"/>
    <mergeCell ref="L467:L469"/>
    <mergeCell ref="A468:B468"/>
    <mergeCell ref="A469:B472"/>
    <mergeCell ref="L470:L474"/>
    <mergeCell ref="A473:B473"/>
    <mergeCell ref="A474:B474"/>
    <mergeCell ref="B453:D453"/>
    <mergeCell ref="B454:D454"/>
    <mergeCell ref="B455:D455"/>
    <mergeCell ref="A457:B457"/>
    <mergeCell ref="A459:R459"/>
    <mergeCell ref="A460:A461"/>
    <mergeCell ref="B460:C461"/>
    <mergeCell ref="D460:D461"/>
    <mergeCell ref="E460:E461"/>
    <mergeCell ref="F460:F461"/>
    <mergeCell ref="G460:G461"/>
    <mergeCell ref="H460:K460"/>
    <mergeCell ref="L460:L461"/>
    <mergeCell ref="M460:R461"/>
    <mergeCell ref="B4:C4"/>
    <mergeCell ref="B6:D6"/>
    <mergeCell ref="B7:D7"/>
    <mergeCell ref="A10:L10"/>
    <mergeCell ref="A11:A12"/>
    <mergeCell ref="B11:B12"/>
    <mergeCell ref="C11:C12"/>
    <mergeCell ref="D11:D12"/>
    <mergeCell ref="E11:E12"/>
    <mergeCell ref="F11:F12"/>
    <mergeCell ref="G16:J16"/>
    <mergeCell ref="K16:K17"/>
    <mergeCell ref="L16:Q16"/>
    <mergeCell ref="G11:J11"/>
    <mergeCell ref="K11:L12"/>
    <mergeCell ref="M11:Q12"/>
    <mergeCell ref="K13:L13"/>
    <mergeCell ref="M13:Q13"/>
    <mergeCell ref="A15:L15"/>
    <mergeCell ref="A18:A22"/>
    <mergeCell ref="B18:B22"/>
    <mergeCell ref="A24:A28"/>
    <mergeCell ref="B24:B28"/>
    <mergeCell ref="A29:A31"/>
    <mergeCell ref="B29:B31"/>
    <mergeCell ref="A16:A17"/>
    <mergeCell ref="B16:B17"/>
    <mergeCell ref="C16:F16"/>
    <mergeCell ref="B46:C46"/>
    <mergeCell ref="B47:D47"/>
    <mergeCell ref="G47:I47"/>
    <mergeCell ref="B48:F48"/>
    <mergeCell ref="G48:I48"/>
    <mergeCell ref="A49:C49"/>
    <mergeCell ref="A32:A33"/>
    <mergeCell ref="B32:B33"/>
    <mergeCell ref="A35:A36"/>
    <mergeCell ref="B35:B36"/>
    <mergeCell ref="A37:A40"/>
    <mergeCell ref="B37:B40"/>
    <mergeCell ref="A50:B50"/>
    <mergeCell ref="A51:L51"/>
    <mergeCell ref="A52:A53"/>
    <mergeCell ref="B52:B53"/>
    <mergeCell ref="C52:C53"/>
    <mergeCell ref="D52:D53"/>
    <mergeCell ref="E52:E53"/>
    <mergeCell ref="F52:F53"/>
    <mergeCell ref="G52:J52"/>
    <mergeCell ref="K52:L53"/>
    <mergeCell ref="M52:Q53"/>
    <mergeCell ref="K54:L54"/>
    <mergeCell ref="M54:Q54"/>
    <mergeCell ref="A55:L55"/>
    <mergeCell ref="A56:A57"/>
    <mergeCell ref="B56:B57"/>
    <mergeCell ref="C56:F56"/>
    <mergeCell ref="G56:J56"/>
    <mergeCell ref="K56:K57"/>
    <mergeCell ref="L56:Q56"/>
    <mergeCell ref="L67:Q67"/>
    <mergeCell ref="B69:B70"/>
    <mergeCell ref="A72:A73"/>
    <mergeCell ref="B72:B73"/>
    <mergeCell ref="C72:C73"/>
    <mergeCell ref="D72:D73"/>
    <mergeCell ref="E72:E73"/>
    <mergeCell ref="F72:F73"/>
    <mergeCell ref="G72:J72"/>
    <mergeCell ref="K72:K73"/>
    <mergeCell ref="A58:A62"/>
    <mergeCell ref="B58:B62"/>
    <mergeCell ref="K58:K62"/>
    <mergeCell ref="A63:A64"/>
    <mergeCell ref="B63:B64"/>
    <mergeCell ref="C63:C64"/>
    <mergeCell ref="D63:D64"/>
    <mergeCell ref="E63:E64"/>
    <mergeCell ref="F63:F64"/>
    <mergeCell ref="G63:J63"/>
    <mergeCell ref="K63:L64"/>
    <mergeCell ref="M63:Q64"/>
    <mergeCell ref="K65:L65"/>
    <mergeCell ref="M65:Q65"/>
    <mergeCell ref="A66:L66"/>
    <mergeCell ref="A67:A68"/>
    <mergeCell ref="B67:B68"/>
    <mergeCell ref="C67:F67"/>
    <mergeCell ref="G67:J67"/>
    <mergeCell ref="K67:K68"/>
    <mergeCell ref="A78:A82"/>
    <mergeCell ref="B78:B82"/>
    <mergeCell ref="A83:A86"/>
    <mergeCell ref="B83:B86"/>
    <mergeCell ref="A89:L89"/>
    <mergeCell ref="A90:A91"/>
    <mergeCell ref="B90:B91"/>
    <mergeCell ref="C90:C91"/>
    <mergeCell ref="D90:D91"/>
    <mergeCell ref="E90:E91"/>
    <mergeCell ref="A93:A94"/>
    <mergeCell ref="B93:B94"/>
    <mergeCell ref="C93:F93"/>
    <mergeCell ref="G93:J93"/>
    <mergeCell ref="K93:K94"/>
    <mergeCell ref="L72:Q73"/>
    <mergeCell ref="L74:Q74"/>
    <mergeCell ref="L75:Q75"/>
    <mergeCell ref="A76:A77"/>
    <mergeCell ref="B76:B77"/>
    <mergeCell ref="C76:F76"/>
    <mergeCell ref="G76:J76"/>
    <mergeCell ref="K76:K77"/>
    <mergeCell ref="B95:B105"/>
    <mergeCell ref="F90:F91"/>
    <mergeCell ref="G90:J90"/>
    <mergeCell ref="K90:L91"/>
    <mergeCell ref="A106:L106"/>
    <mergeCell ref="A107:A108"/>
    <mergeCell ref="B107:B108"/>
    <mergeCell ref="C107:C108"/>
    <mergeCell ref="D107:D108"/>
    <mergeCell ref="E107:E108"/>
    <mergeCell ref="F107:F108"/>
    <mergeCell ref="G107:J107"/>
    <mergeCell ref="K107:L108"/>
    <mergeCell ref="M107:Q108"/>
    <mergeCell ref="A109:A110"/>
    <mergeCell ref="B109:B110"/>
    <mergeCell ref="C109:C110"/>
    <mergeCell ref="D109:D110"/>
    <mergeCell ref="E109:E110"/>
    <mergeCell ref="F109:F110"/>
    <mergeCell ref="G109:G110"/>
    <mergeCell ref="H109:H110"/>
    <mergeCell ref="I109:I110"/>
    <mergeCell ref="M90:Q91"/>
    <mergeCell ref="K92:L92"/>
    <mergeCell ref="M92:Q92"/>
    <mergeCell ref="A113:A119"/>
    <mergeCell ref="B113:B119"/>
    <mergeCell ref="A120:A123"/>
    <mergeCell ref="B120:B123"/>
    <mergeCell ref="A124:A130"/>
    <mergeCell ref="B124:B130"/>
    <mergeCell ref="J109:J110"/>
    <mergeCell ref="K109:L110"/>
    <mergeCell ref="M109:Q110"/>
    <mergeCell ref="A111:A112"/>
    <mergeCell ref="B111:B112"/>
    <mergeCell ref="C111:C112"/>
    <mergeCell ref="K111:K112"/>
    <mergeCell ref="A135:A136"/>
    <mergeCell ref="B135:B136"/>
    <mergeCell ref="C135:F135"/>
    <mergeCell ref="G135:J135"/>
    <mergeCell ref="K135:K136"/>
    <mergeCell ref="A131:A132"/>
    <mergeCell ref="B131:B132"/>
    <mergeCell ref="C131:C132"/>
    <mergeCell ref="D131:D132"/>
    <mergeCell ref="E131:E132"/>
    <mergeCell ref="F131:F132"/>
    <mergeCell ref="L135:Q135"/>
    <mergeCell ref="C137:C138"/>
    <mergeCell ref="K137:K138"/>
    <mergeCell ref="G139:J139"/>
    <mergeCell ref="K139:L139"/>
    <mergeCell ref="M139:Q139"/>
    <mergeCell ref="G131:J131"/>
    <mergeCell ref="K131:L132"/>
    <mergeCell ref="M131:Q132"/>
    <mergeCell ref="K133:L133"/>
    <mergeCell ref="M133:Q133"/>
    <mergeCell ref="A143:A144"/>
    <mergeCell ref="B143:B144"/>
    <mergeCell ref="C143:C144"/>
    <mergeCell ref="D143:D144"/>
    <mergeCell ref="E143:E144"/>
    <mergeCell ref="F143:F144"/>
    <mergeCell ref="K140:L140"/>
    <mergeCell ref="M140:Q140"/>
    <mergeCell ref="A141:A142"/>
    <mergeCell ref="B141:B142"/>
    <mergeCell ref="D141:J141"/>
    <mergeCell ref="K141:K142"/>
    <mergeCell ref="M143:M144"/>
    <mergeCell ref="N143:N144"/>
    <mergeCell ref="O143:O144"/>
    <mergeCell ref="P143:P144"/>
    <mergeCell ref="Q143:Q144"/>
    <mergeCell ref="C151:E151"/>
    <mergeCell ref="G143:G144"/>
    <mergeCell ref="H143:H144"/>
    <mergeCell ref="I143:I144"/>
    <mergeCell ref="J143:J144"/>
    <mergeCell ref="K143:K144"/>
    <mergeCell ref="L143:L144"/>
    <mergeCell ref="C152:E152"/>
    <mergeCell ref="B153:E153"/>
    <mergeCell ref="B156:S156"/>
    <mergeCell ref="B157:B158"/>
    <mergeCell ref="C157:D158"/>
    <mergeCell ref="E157:E158"/>
    <mergeCell ref="F157:F158"/>
    <mergeCell ref="G157:G158"/>
    <mergeCell ref="H157:H158"/>
    <mergeCell ref="I157:L157"/>
    <mergeCell ref="M157:M158"/>
    <mergeCell ref="N157:S158"/>
    <mergeCell ref="C159:D159"/>
    <mergeCell ref="N159:S159"/>
    <mergeCell ref="B161:C162"/>
    <mergeCell ref="D161:D162"/>
    <mergeCell ref="E161:H161"/>
    <mergeCell ref="I161:L161"/>
    <mergeCell ref="M161:M162"/>
    <mergeCell ref="N161:S161"/>
    <mergeCell ref="B163:C187"/>
    <mergeCell ref="D164:D187"/>
    <mergeCell ref="B188:S188"/>
    <mergeCell ref="B189:B190"/>
    <mergeCell ref="C189:D190"/>
    <mergeCell ref="E189:E190"/>
    <mergeCell ref="F189:F190"/>
    <mergeCell ref="G189:G190"/>
    <mergeCell ref="H189:H190"/>
    <mergeCell ref="I189:L189"/>
    <mergeCell ref="M189:M190"/>
    <mergeCell ref="N189:S190"/>
    <mergeCell ref="C191:D191"/>
    <mergeCell ref="N191:S191"/>
    <mergeCell ref="B192:S192"/>
    <mergeCell ref="B193:C194"/>
    <mergeCell ref="D193:D194"/>
    <mergeCell ref="E193:H193"/>
    <mergeCell ref="I193:L193"/>
    <mergeCell ref="M193:M194"/>
    <mergeCell ref="N193:S193"/>
    <mergeCell ref="B195:C206"/>
    <mergeCell ref="D195:D206"/>
    <mergeCell ref="M195:M206"/>
    <mergeCell ref="B207:S207"/>
    <mergeCell ref="B208:B209"/>
    <mergeCell ref="C208:D209"/>
    <mergeCell ref="E208:E209"/>
    <mergeCell ref="F208:F209"/>
    <mergeCell ref="G208:G209"/>
    <mergeCell ref="B212:C213"/>
    <mergeCell ref="D212:D213"/>
    <mergeCell ref="E212:H212"/>
    <mergeCell ref="I212:L212"/>
    <mergeCell ref="M212:M213"/>
    <mergeCell ref="N212:S212"/>
    <mergeCell ref="H208:H209"/>
    <mergeCell ref="I208:L208"/>
    <mergeCell ref="M208:M209"/>
    <mergeCell ref="N208:S209"/>
    <mergeCell ref="C210:D210"/>
    <mergeCell ref="N210:S210"/>
    <mergeCell ref="B214:C215"/>
    <mergeCell ref="D214:D217"/>
    <mergeCell ref="M214:M217"/>
    <mergeCell ref="B216:C217"/>
    <mergeCell ref="B218:B219"/>
    <mergeCell ref="C218:D219"/>
    <mergeCell ref="E218:E219"/>
    <mergeCell ref="F218:F219"/>
    <mergeCell ref="G218:G219"/>
    <mergeCell ref="H218:H219"/>
    <mergeCell ref="I218:L218"/>
    <mergeCell ref="M218:M219"/>
    <mergeCell ref="N218:S219"/>
    <mergeCell ref="C220:D220"/>
    <mergeCell ref="B221:C222"/>
    <mergeCell ref="D221:D222"/>
    <mergeCell ref="E221:H221"/>
    <mergeCell ref="I221:L221"/>
    <mergeCell ref="M221:M222"/>
    <mergeCell ref="N221:S221"/>
    <mergeCell ref="B223:C225"/>
    <mergeCell ref="D223:D225"/>
    <mergeCell ref="M223:M225"/>
    <mergeCell ref="B227:B228"/>
    <mergeCell ref="C227:D228"/>
    <mergeCell ref="E227:E228"/>
    <mergeCell ref="F227:F228"/>
    <mergeCell ref="G227:G228"/>
    <mergeCell ref="H227:H228"/>
    <mergeCell ref="I227:L227"/>
    <mergeCell ref="E232:H232"/>
    <mergeCell ref="I232:L232"/>
    <mergeCell ref="B234:C241"/>
    <mergeCell ref="D234:D241"/>
    <mergeCell ref="M234:M241"/>
    <mergeCell ref="B242:C242"/>
    <mergeCell ref="M227:M228"/>
    <mergeCell ref="B229:B230"/>
    <mergeCell ref="C229:D230"/>
    <mergeCell ref="E229:E230"/>
    <mergeCell ref="F229:F230"/>
    <mergeCell ref="G229:G230"/>
    <mergeCell ref="H229:H230"/>
    <mergeCell ref="M230:M232"/>
    <mergeCell ref="B232:C233"/>
    <mergeCell ref="D232:D233"/>
    <mergeCell ref="M259:R259"/>
    <mergeCell ref="G254:G255"/>
    <mergeCell ref="H254:K254"/>
    <mergeCell ref="L254:L255"/>
    <mergeCell ref="M254:R255"/>
    <mergeCell ref="B256:C256"/>
    <mergeCell ref="M256:R256"/>
    <mergeCell ref="B248:C248"/>
    <mergeCell ref="B250:D250"/>
    <mergeCell ref="B251:D251"/>
    <mergeCell ref="A252:D252"/>
    <mergeCell ref="A253:R253"/>
    <mergeCell ref="A254:A255"/>
    <mergeCell ref="B254:C255"/>
    <mergeCell ref="D254:D255"/>
    <mergeCell ref="E254:E255"/>
    <mergeCell ref="F254:F255"/>
    <mergeCell ref="A261:B268"/>
    <mergeCell ref="C261:C268"/>
    <mergeCell ref="L261:L268"/>
    <mergeCell ref="A269:B278"/>
    <mergeCell ref="C269:C278"/>
    <mergeCell ref="L269:L278"/>
    <mergeCell ref="A259:B260"/>
    <mergeCell ref="C259:C260"/>
    <mergeCell ref="D259:G259"/>
    <mergeCell ref="H259:K259"/>
    <mergeCell ref="L259:L260"/>
    <mergeCell ref="N279:N280"/>
    <mergeCell ref="O279:O280"/>
    <mergeCell ref="P279:P280"/>
    <mergeCell ref="Q279:Q280"/>
    <mergeCell ref="R279:R280"/>
    <mergeCell ref="A281:B283"/>
    <mergeCell ref="C281:C283"/>
    <mergeCell ref="L281:L283"/>
    <mergeCell ref="H279:H280"/>
    <mergeCell ref="I279:I280"/>
    <mergeCell ref="J279:J280"/>
    <mergeCell ref="K279:K280"/>
    <mergeCell ref="L279:L280"/>
    <mergeCell ref="M279:M280"/>
    <mergeCell ref="A279:B280"/>
    <mergeCell ref="C279:C280"/>
    <mergeCell ref="D279:D280"/>
    <mergeCell ref="E279:E280"/>
    <mergeCell ref="F279:F280"/>
    <mergeCell ref="G279:G280"/>
    <mergeCell ref="N284:N287"/>
    <mergeCell ref="O284:O287"/>
    <mergeCell ref="P284:P287"/>
    <mergeCell ref="Q284:Q287"/>
    <mergeCell ref="R284:R287"/>
    <mergeCell ref="A288:B290"/>
    <mergeCell ref="C288:C290"/>
    <mergeCell ref="D288:D291"/>
    <mergeCell ref="A291:B291"/>
    <mergeCell ref="H284:H287"/>
    <mergeCell ref="I284:I287"/>
    <mergeCell ref="J284:J287"/>
    <mergeCell ref="K284:K287"/>
    <mergeCell ref="L284:L287"/>
    <mergeCell ref="M284:M287"/>
    <mergeCell ref="A284:B287"/>
    <mergeCell ref="C284:C287"/>
    <mergeCell ref="D284:D287"/>
    <mergeCell ref="E284:E287"/>
    <mergeCell ref="F284:F287"/>
    <mergeCell ref="G284:G287"/>
    <mergeCell ref="A292:B292"/>
    <mergeCell ref="A293:B302"/>
    <mergeCell ref="C293:C302"/>
    <mergeCell ref="L293:L302"/>
    <mergeCell ref="A303:B305"/>
    <mergeCell ref="C303:C305"/>
    <mergeCell ref="D303:D305"/>
    <mergeCell ref="E303:E305"/>
    <mergeCell ref="F303:F305"/>
    <mergeCell ref="G303:G305"/>
    <mergeCell ref="K306:K307"/>
    <mergeCell ref="M306:M307"/>
    <mergeCell ref="N306:N307"/>
    <mergeCell ref="N303:N305"/>
    <mergeCell ref="O303:O305"/>
    <mergeCell ref="P303:P305"/>
    <mergeCell ref="Q303:Q305"/>
    <mergeCell ref="P306:P307"/>
    <mergeCell ref="Q306:Q307"/>
    <mergeCell ref="R303:R305"/>
    <mergeCell ref="A306:B307"/>
    <mergeCell ref="C306:C307"/>
    <mergeCell ref="D306:D307"/>
    <mergeCell ref="E306:E307"/>
    <mergeCell ref="F306:F307"/>
    <mergeCell ref="H303:H305"/>
    <mergeCell ref="I303:I305"/>
    <mergeCell ref="J303:J305"/>
    <mergeCell ref="K303:K305"/>
    <mergeCell ref="L303:L309"/>
    <mergeCell ref="M303:M305"/>
    <mergeCell ref="H308:H309"/>
    <mergeCell ref="I308:I309"/>
    <mergeCell ref="J308:J309"/>
    <mergeCell ref="K308:K309"/>
    <mergeCell ref="A308:B309"/>
    <mergeCell ref="C308:C309"/>
    <mergeCell ref="D308:D309"/>
    <mergeCell ref="E308:E309"/>
    <mergeCell ref="F308:F309"/>
    <mergeCell ref="G308:G309"/>
    <mergeCell ref="G306:G307"/>
    <mergeCell ref="H306:H307"/>
    <mergeCell ref="J306:J307"/>
    <mergeCell ref="M308:M309"/>
    <mergeCell ref="N308:N309"/>
    <mergeCell ref="O308:O309"/>
    <mergeCell ref="P308:P309"/>
    <mergeCell ref="Q308:Q309"/>
    <mergeCell ref="R308:R309"/>
    <mergeCell ref="O306:O307"/>
    <mergeCell ref="R306:R307"/>
    <mergeCell ref="A310:B310"/>
    <mergeCell ref="C310:C314"/>
    <mergeCell ref="L310:L314"/>
    <mergeCell ref="A311:B314"/>
    <mergeCell ref="A315:B322"/>
    <mergeCell ref="C315:C322"/>
    <mergeCell ref="L315:L324"/>
    <mergeCell ref="A323:B324"/>
    <mergeCell ref="C323:C324"/>
    <mergeCell ref="D323:D324"/>
    <mergeCell ref="R323:R324"/>
    <mergeCell ref="A325:B332"/>
    <mergeCell ref="C325:C332"/>
    <mergeCell ref="L325:L332"/>
    <mergeCell ref="A333:B335"/>
    <mergeCell ref="C333:C335"/>
    <mergeCell ref="D333:D335"/>
    <mergeCell ref="E333:E335"/>
    <mergeCell ref="F333:F335"/>
    <mergeCell ref="G333:G335"/>
    <mergeCell ref="K323:K324"/>
    <mergeCell ref="M323:M324"/>
    <mergeCell ref="N323:N324"/>
    <mergeCell ref="O323:O324"/>
    <mergeCell ref="P323:P324"/>
    <mergeCell ref="Q323:Q324"/>
    <mergeCell ref="E323:E324"/>
    <mergeCell ref="F323:F324"/>
    <mergeCell ref="G323:G324"/>
    <mergeCell ref="H323:H324"/>
    <mergeCell ref="I323:I324"/>
    <mergeCell ref="J323:J324"/>
    <mergeCell ref="N333:N335"/>
    <mergeCell ref="O333:O335"/>
    <mergeCell ref="P333:P335"/>
    <mergeCell ref="Q333:Q335"/>
    <mergeCell ref="R333:R335"/>
    <mergeCell ref="A336:B339"/>
    <mergeCell ref="C336:C339"/>
    <mergeCell ref="D336:D339"/>
    <mergeCell ref="E336:E339"/>
    <mergeCell ref="F336:F339"/>
    <mergeCell ref="H333:H335"/>
    <mergeCell ref="I333:I335"/>
    <mergeCell ref="J333:J335"/>
    <mergeCell ref="K333:K335"/>
    <mergeCell ref="L333:L335"/>
    <mergeCell ref="M333:M335"/>
    <mergeCell ref="M336:M339"/>
    <mergeCell ref="N336:N339"/>
    <mergeCell ref="O336:O339"/>
    <mergeCell ref="P336:P339"/>
    <mergeCell ref="Q336:Q339"/>
    <mergeCell ref="R336:R339"/>
    <mergeCell ref="G336:G339"/>
    <mergeCell ref="H336:H339"/>
    <mergeCell ref="I336:I339"/>
    <mergeCell ref="J336:J339"/>
    <mergeCell ref="K336:K339"/>
    <mergeCell ref="L336:L339"/>
    <mergeCell ref="A355:B355"/>
    <mergeCell ref="A356:B357"/>
    <mergeCell ref="C356:C357"/>
    <mergeCell ref="L356:L357"/>
    <mergeCell ref="B364:D364"/>
    <mergeCell ref="B365:D365"/>
    <mergeCell ref="A340:B342"/>
    <mergeCell ref="C340:C342"/>
    <mergeCell ref="L340:L354"/>
    <mergeCell ref="A343:B344"/>
    <mergeCell ref="C343:C344"/>
    <mergeCell ref="A345:B346"/>
    <mergeCell ref="C345:C346"/>
    <mergeCell ref="A347:B354"/>
    <mergeCell ref="C347:C354"/>
    <mergeCell ref="A367:B367"/>
    <mergeCell ref="A369:R369"/>
    <mergeCell ref="A370:A371"/>
    <mergeCell ref="B370:C371"/>
    <mergeCell ref="D370:D371"/>
    <mergeCell ref="E370:E371"/>
    <mergeCell ref="F370:F371"/>
    <mergeCell ref="G370:G371"/>
    <mergeCell ref="H370:K370"/>
    <mergeCell ref="L370:L371"/>
    <mergeCell ref="M370:R371"/>
    <mergeCell ref="B372:C372"/>
    <mergeCell ref="M372:R372"/>
    <mergeCell ref="A374:B375"/>
    <mergeCell ref="C374:C375"/>
    <mergeCell ref="D374:G374"/>
    <mergeCell ref="H374:K374"/>
    <mergeCell ref="L374:L375"/>
    <mergeCell ref="M374:R374"/>
    <mergeCell ref="A396:B397"/>
    <mergeCell ref="C396:C397"/>
    <mergeCell ref="A398:B401"/>
    <mergeCell ref="C398:C401"/>
    <mergeCell ref="A402:B402"/>
    <mergeCell ref="A403:B403"/>
    <mergeCell ref="A376:B377"/>
    <mergeCell ref="C376:C377"/>
    <mergeCell ref="L376:L378"/>
    <mergeCell ref="A378:B378"/>
    <mergeCell ref="A379:B379"/>
    <mergeCell ref="A384:B395"/>
    <mergeCell ref="C384:C395"/>
    <mergeCell ref="A415:B415"/>
    <mergeCell ref="M415:R415"/>
    <mergeCell ref="A417:R417"/>
    <mergeCell ref="A418:B419"/>
    <mergeCell ref="C418:C427"/>
    <mergeCell ref="A420:B421"/>
    <mergeCell ref="A422:B427"/>
    <mergeCell ref="A404:R404"/>
    <mergeCell ref="A405:A406"/>
    <mergeCell ref="B405:B406"/>
    <mergeCell ref="C405:C413"/>
    <mergeCell ref="A407:A408"/>
    <mergeCell ref="B407:B408"/>
    <mergeCell ref="A412:A413"/>
    <mergeCell ref="B412:B413"/>
    <mergeCell ref="A446:B446"/>
    <mergeCell ref="A447:B447"/>
    <mergeCell ref="A448:B448"/>
    <mergeCell ref="A440:B440"/>
    <mergeCell ref="A441:B441"/>
    <mergeCell ref="A442:B442"/>
    <mergeCell ref="A443:B443"/>
    <mergeCell ref="A444:B444"/>
    <mergeCell ref="A445:B445"/>
    <mergeCell ref="M433:R433"/>
    <mergeCell ref="A435:B435"/>
    <mergeCell ref="A436:B436"/>
    <mergeCell ref="A437:B437"/>
    <mergeCell ref="A438:B438"/>
    <mergeCell ref="A439:B439"/>
    <mergeCell ref="H429:K429"/>
    <mergeCell ref="L429:L430"/>
    <mergeCell ref="M429:R430"/>
    <mergeCell ref="B431:C431"/>
    <mergeCell ref="M431:R431"/>
    <mergeCell ref="A433:B434"/>
    <mergeCell ref="C433:C434"/>
    <mergeCell ref="D433:G433"/>
    <mergeCell ref="H433:K433"/>
    <mergeCell ref="L433:L434"/>
    <mergeCell ref="A429:A430"/>
    <mergeCell ref="B429:C430"/>
    <mergeCell ref="D429:D430"/>
    <mergeCell ref="E429:E430"/>
    <mergeCell ref="F429:F430"/>
    <mergeCell ref="G429:G430"/>
  </mergeCells>
  <dataValidations count="2">
    <dataValidation allowBlank="1" showInputMessage="1" showErrorMessage="1" promptTitle="Descripción del Producto" prompt="Describa brevemente en que consiste el producto" sqref="B1750"/>
    <dataValidation allowBlank="1" showInputMessage="1" showErrorMessage="1" promptTitle="Producto" prompt="Digite los Productos relacionados al programa" sqref="A1750"/>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Mansory Montilla</dc:creator>
  <cp:lastModifiedBy>Francisco Frias</cp:lastModifiedBy>
  <dcterms:created xsi:type="dcterms:W3CDTF">2019-03-12T13:43:05Z</dcterms:created>
  <dcterms:modified xsi:type="dcterms:W3CDTF">2019-03-27T15:52:10Z</dcterms:modified>
</cp:coreProperties>
</file>