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IERRE DICEMBRE 2020\"/>
    </mc:Choice>
  </mc:AlternateContent>
  <xr:revisionPtr revIDLastSave="0" documentId="8_{9203AC8E-1D3C-4354-BC86-D6779784D2A9}" xr6:coauthVersionLast="45" xr6:coauthVersionMax="45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PROPUESTA ASIENTO POLIZA 2019" sheetId="1" r:id="rId1"/>
    <sheet name="propuesta asiento poliza2020" sheetId="3" r:id="rId2"/>
    <sheet name="AMORTIZ,POLIZA 2019" sheetId="2" r:id="rId3"/>
    <sheet name="Amortizpoliza 2020" sheetId="4" r:id="rId4"/>
    <sheet name="licencia sofware" sheetId="5" r:id="rId5"/>
    <sheet name="PROGRAMA Y COMPUTACION" sheetId="7" r:id="rId6"/>
    <sheet name="propuesta asientos licencias" sheetId="6" r:id="rId7"/>
    <sheet name="propuesta bienes a terceros" sheetId="8" r:id="rId8"/>
    <sheet name="Asiento Reclasificacion" sheetId="9" r:id="rId9"/>
  </sheets>
  <externalReferences>
    <externalReference r:id="rId10"/>
  </externalReferences>
  <definedNames>
    <definedName name="_xlnm.Print_Area" localSheetId="2">'AMORTIZ,POLIZA 2019'!$A$1:$W$35</definedName>
    <definedName name="_xlnm.Print_Area" localSheetId="3">'Amortizpoliza 2020'!$A$2:$W$36</definedName>
    <definedName name="_xlnm.Print_Area" localSheetId="5">'PROGRAMA Y COMPUTACION'!$A$1:$N$30</definedName>
    <definedName name="_xlnm.Print_Area" localSheetId="6">'propuesta asientos licencias'!$A$1:$H$36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9" l="1"/>
  <c r="E28" i="9"/>
  <c r="B28" i="9"/>
  <c r="G26" i="9"/>
  <c r="E26" i="9"/>
  <c r="B26" i="9"/>
  <c r="G25" i="9"/>
  <c r="G21" i="9"/>
  <c r="F21" i="9"/>
  <c r="G32" i="8" l="1"/>
  <c r="E32" i="8"/>
  <c r="B32" i="8"/>
  <c r="G30" i="8"/>
  <c r="E30" i="8"/>
  <c r="B30" i="8"/>
  <c r="G29" i="8"/>
  <c r="G25" i="8"/>
  <c r="F25" i="8"/>
  <c r="F22" i="7" l="1"/>
  <c r="D22" i="7"/>
  <c r="G17" i="7"/>
  <c r="H17" i="7" s="1"/>
  <c r="I17" i="7" s="1"/>
  <c r="G16" i="7"/>
  <c r="H16" i="7" s="1"/>
  <c r="I16" i="7" s="1"/>
  <c r="G15" i="7"/>
  <c r="H15" i="7" s="1"/>
  <c r="I15" i="7" s="1"/>
  <c r="G14" i="7"/>
  <c r="H14" i="7" s="1"/>
  <c r="I14" i="7" s="1"/>
  <c r="G13" i="7"/>
  <c r="H13" i="7" s="1"/>
  <c r="I13" i="7" s="1"/>
  <c r="I22" i="7" l="1"/>
  <c r="H22" i="7"/>
  <c r="G22" i="7"/>
  <c r="G17" i="5"/>
  <c r="H17" i="5" l="1"/>
  <c r="G35" i="6" l="1"/>
  <c r="E35" i="6"/>
  <c r="B35" i="6"/>
  <c r="G33" i="6"/>
  <c r="E33" i="6"/>
  <c r="B33" i="6"/>
  <c r="G32" i="6"/>
  <c r="G28" i="6"/>
  <c r="F28" i="6"/>
  <c r="G16" i="5"/>
  <c r="I17" i="5"/>
  <c r="F21" i="5"/>
  <c r="D21" i="5"/>
  <c r="H16" i="5" l="1"/>
  <c r="I16" i="5" s="1"/>
  <c r="I21" i="5" s="1"/>
  <c r="H21" i="5"/>
  <c r="G21" i="5"/>
  <c r="P11" i="4" l="1"/>
  <c r="Q11" i="4" s="1"/>
  <c r="O11" i="4"/>
  <c r="U34" i="4" l="1"/>
  <c r="L34" i="4"/>
  <c r="D34" i="4"/>
  <c r="U33" i="4"/>
  <c r="J26" i="4"/>
  <c r="E26" i="4"/>
  <c r="P10" i="4"/>
  <c r="O10" i="4"/>
  <c r="G36" i="3"/>
  <c r="E36" i="3"/>
  <c r="B36" i="3"/>
  <c r="G34" i="3"/>
  <c r="E34" i="3"/>
  <c r="B34" i="3"/>
  <c r="G33" i="3"/>
  <c r="G29" i="3"/>
  <c r="F29" i="3"/>
  <c r="U33" i="2"/>
  <c r="L33" i="2"/>
  <c r="D33" i="2"/>
  <c r="U34" i="2"/>
  <c r="S29" i="2"/>
  <c r="J26" i="2"/>
  <c r="E26" i="2"/>
  <c r="P11" i="2"/>
  <c r="N11" i="2"/>
  <c r="O11" i="2" s="1"/>
  <c r="Q28" i="2" s="1"/>
  <c r="P10" i="2"/>
  <c r="N10" i="2"/>
  <c r="O10" i="2" s="1"/>
  <c r="Q10" i="2" s="1"/>
  <c r="G36" i="1"/>
  <c r="E36" i="1"/>
  <c r="B36" i="1"/>
  <c r="G34" i="1"/>
  <c r="E34" i="1"/>
  <c r="B34" i="1"/>
  <c r="G33" i="1"/>
  <c r="G29" i="1"/>
  <c r="F29" i="1"/>
  <c r="Q10" i="4" l="1"/>
  <c r="R11" i="4"/>
  <c r="Q11" i="2"/>
  <c r="R11" i="2" s="1"/>
  <c r="Q26" i="2"/>
  <c r="R10" i="2"/>
  <c r="Q27" i="2"/>
  <c r="R26" i="2" l="1"/>
  <c r="Q26" i="4"/>
  <c r="R10" i="4"/>
  <c r="R26" i="4" s="1"/>
  <c r="Q29" i="2"/>
</calcChain>
</file>

<file path=xl/sharedStrings.xml><?xml version="1.0" encoding="utf-8"?>
<sst xmlns="http://schemas.openxmlformats.org/spreadsheetml/2006/main" count="411" uniqueCount="137">
  <si>
    <t xml:space="preserve">Formulario de Propuestas de Asientos de Ajustes y/o Reclasificaciones </t>
  </si>
  <si>
    <t xml:space="preserve">Sub-Capítulo </t>
  </si>
  <si>
    <t>0215</t>
  </si>
  <si>
    <t>MINISTERIO DE LA MUJER</t>
  </si>
  <si>
    <t xml:space="preserve">DAF </t>
  </si>
  <si>
    <t>01</t>
  </si>
  <si>
    <t>UE</t>
  </si>
  <si>
    <t>001</t>
  </si>
  <si>
    <t>Unidad Contable</t>
  </si>
  <si>
    <t>0001</t>
  </si>
  <si>
    <t>IT</t>
  </si>
  <si>
    <r>
      <rPr>
        <b/>
        <sz val="10"/>
        <color rgb="FFFF0000"/>
        <rFont val="Times New Roman"/>
        <family val="1"/>
      </rPr>
      <t xml:space="preserve">Fuente </t>
    </r>
    <r>
      <rPr>
        <b/>
        <sz val="10"/>
        <rFont val="Times New Roman"/>
        <family val="1"/>
      </rPr>
      <t>Esp.</t>
    </r>
  </si>
  <si>
    <t>Partida Presup</t>
  </si>
  <si>
    <t>No. Cuenta</t>
  </si>
  <si>
    <t>Nombre de la Cuenta</t>
  </si>
  <si>
    <t>Débito</t>
  </si>
  <si>
    <t>Crédito</t>
  </si>
  <si>
    <t>Observación</t>
  </si>
  <si>
    <t>0100</t>
  </si>
  <si>
    <t>2.2.6.1.01</t>
  </si>
  <si>
    <t>510102000100070001</t>
  </si>
  <si>
    <t>Seguro de Bienes Inmuebles e Infraestructura</t>
  </si>
  <si>
    <t>1.1.0.4.10</t>
  </si>
  <si>
    <t>Gastos pagados por adelantado</t>
  </si>
  <si>
    <t>Monto Total</t>
  </si>
  <si>
    <t>Dirección General de Contabilidad Gubernamental</t>
  </si>
  <si>
    <t>Formulario Amortización de Gastos Pagados por Adelantado</t>
  </si>
  <si>
    <t>Valor RD$</t>
  </si>
  <si>
    <t>Datos de la Póliza</t>
  </si>
  <si>
    <t>Cálculo para Amortizar</t>
  </si>
  <si>
    <t>Asientos Contables 110410 Gastos Pagados por Adelantado</t>
  </si>
  <si>
    <t>Proveedor de la Póliza</t>
  </si>
  <si>
    <t xml:space="preserve">Póliza Número </t>
  </si>
  <si>
    <t xml:space="preserve"> Descripción de Póliza </t>
  </si>
  <si>
    <t xml:space="preserve"> Monto Póliza </t>
  </si>
  <si>
    <t xml:space="preserve"> Orden de Pago Pendiente </t>
  </si>
  <si>
    <t xml:space="preserve"> Orden de Pago </t>
  </si>
  <si>
    <t xml:space="preserve"> Fecha NCF </t>
  </si>
  <si>
    <t xml:space="preserve"> NCF </t>
  </si>
  <si>
    <t xml:space="preserve"> Devengado </t>
  </si>
  <si>
    <t xml:space="preserve"> Fecha de Inicio  </t>
  </si>
  <si>
    <t>Fecha Final</t>
  </si>
  <si>
    <t>Fecha de Corte</t>
  </si>
  <si>
    <t>Días de Póliza</t>
  </si>
  <si>
    <t>Monto Por Días</t>
  </si>
  <si>
    <t>Días Consumido</t>
  </si>
  <si>
    <t>Monto de Días Consumidos</t>
  </si>
  <si>
    <t xml:space="preserve"> Póliza Por Amortizar S/Periodo </t>
  </si>
  <si>
    <t>Fondo</t>
  </si>
  <si>
    <t>Cta. Contable</t>
  </si>
  <si>
    <t xml:space="preserve"> Descripción Contable </t>
  </si>
  <si>
    <t>BANCO DE RESERVAS</t>
  </si>
  <si>
    <t>2-2-501-0116294</t>
  </si>
  <si>
    <t>Veh. De Motor Flotilla -Renovación</t>
  </si>
  <si>
    <t>B1500008044</t>
  </si>
  <si>
    <t>b1500009443</t>
  </si>
  <si>
    <t>2.2.6.2.01</t>
  </si>
  <si>
    <t>0684</t>
  </si>
  <si>
    <t>Total</t>
  </si>
  <si>
    <t>71 DIAS COMSUMIDO2019</t>
  </si>
  <si>
    <t>DG-INS-02-46</t>
  </si>
  <si>
    <t>DIAS CONSUMIDO 2019</t>
  </si>
  <si>
    <t>b1500023262</t>
  </si>
  <si>
    <t>b1500025409</t>
  </si>
  <si>
    <t>Formulario Pago Anticipados a Licencias de Software</t>
  </si>
  <si>
    <t xml:space="preserve">   Institución  _______________________________________</t>
  </si>
  <si>
    <t xml:space="preserve">                    Sub-Capítulo </t>
  </si>
  <si>
    <t>Fecha</t>
  </si>
  <si>
    <t xml:space="preserve">      DAF </t>
  </si>
  <si>
    <t>______________________________________________________</t>
  </si>
  <si>
    <t xml:space="preserve">  Capítulo </t>
  </si>
  <si>
    <t xml:space="preserve">    UE</t>
  </si>
  <si>
    <t>Datos de la Licencia o Software</t>
  </si>
  <si>
    <t>Licencia No.</t>
  </si>
  <si>
    <t>Tipo de Licencia</t>
  </si>
  <si>
    <t>Nombre del Proveedor</t>
  </si>
  <si>
    <t xml:space="preserve">No. Libramiento, Cheque o Transferencia </t>
  </si>
  <si>
    <t>Monto Anticipado</t>
  </si>
  <si>
    <t>Monto Consumido</t>
  </si>
  <si>
    <t>Monto Actual</t>
  </si>
  <si>
    <t xml:space="preserve">Licencias Por Amortizar S/Período </t>
  </si>
  <si>
    <t>Fuente Específica</t>
  </si>
  <si>
    <t>CREACION DE GRAFICOS</t>
  </si>
  <si>
    <t>CORDEROSKI, EIRL</t>
  </si>
  <si>
    <t>LIB. 958</t>
  </si>
  <si>
    <t>2.6.8.8.01</t>
  </si>
  <si>
    <t>10-0100-100</t>
  </si>
  <si>
    <t>12080100050001</t>
  </si>
  <si>
    <t>LICENCIAS INFORMÁTICAS</t>
  </si>
  <si>
    <t>INTEGRACION DE WIDGET PERSONALIZADOS</t>
  </si>
  <si>
    <t>LIB. 1504</t>
  </si>
  <si>
    <t>2.6.8.3.01</t>
  </si>
  <si>
    <t>PLATAFORMAS DE VIDEOS CONFERENCIAS DE LLAMADAS Y REUNIONES VIRTUALES</t>
  </si>
  <si>
    <t>PLATAFORMA CLOUD HOSTING MULTIPLES SITIOS WEB</t>
  </si>
  <si>
    <t>PARA SERVICIOS DEDICADOS-WINDOW SERVE</t>
  </si>
  <si>
    <t xml:space="preserve">PARA RENOVACION CERTIFICADO DIGITAL </t>
  </si>
  <si>
    <t>DG-INS-02-48 a.</t>
  </si>
  <si>
    <t>Preparado por</t>
  </si>
  <si>
    <t>Aprobado por</t>
  </si>
  <si>
    <t>DG-INS-02-48</t>
  </si>
  <si>
    <t>CONTADORA</t>
  </si>
  <si>
    <t>Puesto que ocupa</t>
  </si>
  <si>
    <t>FIR WALLS , WATCHGUARDY ANTIVIRUS</t>
  </si>
  <si>
    <t>CONSULTORES EN SEGURIDAD TECNOLOGICA E INFORMATICA ARC, SRL</t>
  </si>
  <si>
    <t>LIB.480-1</t>
  </si>
  <si>
    <t>Licencias Informaticas</t>
  </si>
  <si>
    <t>1208010003</t>
  </si>
  <si>
    <t>3103010001</t>
  </si>
  <si>
    <t>Resultado Ejercicios Anteriores</t>
  </si>
  <si>
    <t>510102000100060012</t>
  </si>
  <si>
    <t>DERECHOS DE USO DE LICENCIAS INFORMÁTICAS</t>
  </si>
  <si>
    <t>IVELISSE VARGAS S.</t>
  </si>
  <si>
    <t>RAISA ROBLES N</t>
  </si>
  <si>
    <t>Contadora</t>
  </si>
  <si>
    <t>Enc. Contabilidad</t>
  </si>
  <si>
    <t>FELIX RAMIREZ</t>
  </si>
  <si>
    <t>RAISA ROBLES N.</t>
  </si>
  <si>
    <t xml:space="preserve"> IVELISSE VARGAS S.</t>
  </si>
  <si>
    <t>Registro amortizar    Licencia de Software , Comsumido    corresponde al 31/ de diciembre 2020</t>
  </si>
  <si>
    <t>Registro seguro de bienes gasto  Pagados por adelantado de  poliza   de Seguros por amortizar  Reservas  No. 2-2-5010116294 ;  corresp.21oct2020 -oct2021</t>
  </si>
  <si>
    <t>Registro seguro de bienes gasto  Pagados por adelantado de  poliza   de Seguros por amortizar  Reservas  No. 2-2-5010116294 ;  corresp.18 nov.2020 -oct2021</t>
  </si>
  <si>
    <t>Registro para reconocer el el comsumo del monto acumulado en la cuenta de Licencias de periodos anteriores.</t>
  </si>
  <si>
    <t>FELIX DE JESUS RAMIREZ</t>
  </si>
  <si>
    <t>Director Financiero</t>
  </si>
  <si>
    <r>
      <t>Registrodel gasto  de  poliza comsumido por un monto de RD$1,561,363.12  de Seguros por amortizar  Reservas  No. 2-2-5010116294 ;  vigencia del 21/10/2019 al 21/10/200 y 28/11/2019 al 31/12/2020 corresponde al Cierre  2020</t>
    </r>
    <r>
      <rPr>
        <sz val="11"/>
        <color rgb="FFFF0000"/>
        <rFont val="Times New Roman"/>
        <family val="1"/>
      </rPr>
      <t xml:space="preserve"> (</t>
    </r>
  </si>
  <si>
    <t>Dir. Financiero</t>
  </si>
  <si>
    <t>2.2.6.1.3.01</t>
  </si>
  <si>
    <t>1206010004</t>
  </si>
  <si>
    <t>Equipos Computacional</t>
  </si>
  <si>
    <t>Para registrar transferencia de bienes a tercero ,obsequio 2 tabletas, a participantes de concurso." SOBRE VIOLENCIA</t>
  </si>
  <si>
    <t>IVELISSE VARGA S.</t>
  </si>
  <si>
    <t>Paquetes y Programas de Computacion</t>
  </si>
  <si>
    <t xml:space="preserve">Registro para reclasificar asiento con imputacion errada a la cta paquetes y programadas de computacion , debiendo ser  a su cta de origern Licencia Informaticas d/f 16/06/2020 con devengado 1503 </t>
  </si>
  <si>
    <t>510102000100070002</t>
  </si>
  <si>
    <t>Seguro de Bienes muebles</t>
  </si>
  <si>
    <t xml:space="preserve">Seguro de Bienes muebles </t>
  </si>
  <si>
    <t>Seguro de Bienesmuebles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</si>
</sst>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d\-dd\-mmm\-yyyy"/>
    <numFmt numFmtId="166" formatCode="d\-mmm\-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8"/>
      <name val="Times New Roman"/>
      <family val="1"/>
    </font>
    <font>
      <sz val="9"/>
      <name val="Calibri"/>
      <family val="2"/>
      <scheme val="minor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8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u/>
      <sz val="9"/>
      <name val="Calibri"/>
      <family val="2"/>
      <scheme val="minor"/>
    </font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278">
    <xf numFmtId="0" fontId="0" fillId="0" borderId="0" xfId="0"/>
    <xf numFmtId="0" fontId="0" fillId="2" borderId="0" xfId="0" applyFill="1"/>
    <xf numFmtId="0" fontId="3" fillId="2" borderId="0" xfId="2" applyFill="1"/>
    <xf numFmtId="4" fontId="3" fillId="2" borderId="0" xfId="2" applyNumberFormat="1" applyFill="1"/>
    <xf numFmtId="0" fontId="4" fillId="2" borderId="0" xfId="2" applyFont="1" applyFill="1"/>
    <xf numFmtId="0" fontId="0" fillId="2" borderId="1" xfId="0" quotePrefix="1" applyFill="1" applyBorder="1"/>
    <xf numFmtId="0" fontId="5" fillId="2" borderId="2" xfId="0" applyFont="1" applyFill="1" applyBorder="1"/>
    <xf numFmtId="0" fontId="6" fillId="2" borderId="2" xfId="2" applyFont="1" applyFill="1" applyBorder="1"/>
    <xf numFmtId="0" fontId="7" fillId="2" borderId="3" xfId="2" applyFont="1" applyFill="1" applyBorder="1" applyAlignment="1">
      <alignment horizontal="left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0" fillId="2" borderId="2" xfId="0" applyFill="1" applyBorder="1"/>
    <xf numFmtId="0" fontId="9" fillId="2" borderId="2" xfId="2" applyFont="1" applyFill="1" applyBorder="1"/>
    <xf numFmtId="0" fontId="7" fillId="2" borderId="0" xfId="2" applyFont="1" applyFill="1"/>
    <xf numFmtId="0" fontId="10" fillId="2" borderId="0" xfId="2" applyFont="1" applyFill="1"/>
    <xf numFmtId="0" fontId="11" fillId="2" borderId="2" xfId="2" applyFont="1" applyFill="1" applyBorder="1"/>
    <xf numFmtId="0" fontId="12" fillId="2" borderId="0" xfId="2" applyFont="1" applyFill="1"/>
    <xf numFmtId="1" fontId="13" fillId="2" borderId="0" xfId="3" applyNumberFormat="1" applyFont="1" applyFill="1"/>
    <xf numFmtId="1" fontId="14" fillId="2" borderId="0" xfId="3" applyNumberFormat="1" applyFont="1" applyFill="1" applyAlignment="1">
      <alignment horizontal="left"/>
    </xf>
    <xf numFmtId="1" fontId="14" fillId="2" borderId="2" xfId="3" applyNumberFormat="1" applyFont="1" applyFill="1" applyBorder="1"/>
    <xf numFmtId="1" fontId="15" fillId="2" borderId="0" xfId="3" applyNumberFormat="1" applyFont="1" applyFill="1" applyAlignment="1">
      <alignment horizontal="left"/>
    </xf>
    <xf numFmtId="1" fontId="15" fillId="2" borderId="0" xfId="3" applyNumberFormat="1" applyFont="1" applyFill="1" applyAlignment="1">
      <alignment horizontal="center"/>
    </xf>
    <xf numFmtId="1" fontId="15" fillId="2" borderId="0" xfId="3" applyNumberFormat="1" applyFont="1" applyFill="1"/>
    <xf numFmtId="4" fontId="11" fillId="2" borderId="0" xfId="2" applyNumberFormat="1" applyFont="1" applyFill="1"/>
    <xf numFmtId="0" fontId="11" fillId="2" borderId="0" xfId="2" applyFont="1" applyFill="1"/>
    <xf numFmtId="1" fontId="14" fillId="3" borderId="4" xfId="2" applyNumberFormat="1" applyFont="1" applyFill="1" applyBorder="1" applyAlignment="1">
      <alignment horizontal="center" vertical="center"/>
    </xf>
    <xf numFmtId="49" fontId="15" fillId="3" borderId="1" xfId="4" applyNumberFormat="1" applyFont="1" applyFill="1" applyBorder="1" applyAlignment="1">
      <alignment horizontal="center"/>
    </xf>
    <xf numFmtId="49" fontId="17" fillId="3" borderId="1" xfId="2" applyNumberFormat="1" applyFont="1" applyFill="1" applyBorder="1" applyAlignment="1">
      <alignment horizontal="center"/>
    </xf>
    <xf numFmtId="49" fontId="15" fillId="3" borderId="5" xfId="4" applyNumberFormat="1" applyFont="1" applyFill="1" applyBorder="1" applyAlignment="1">
      <alignment horizontal="center"/>
    </xf>
    <xf numFmtId="4" fontId="15" fillId="3" borderId="4" xfId="4" applyNumberFormat="1" applyFont="1" applyFill="1" applyBorder="1" applyAlignment="1">
      <alignment horizontal="center" vertical="center"/>
    </xf>
    <xf numFmtId="49" fontId="15" fillId="3" borderId="4" xfId="4" applyNumberFormat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right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164" fontId="19" fillId="0" borderId="0" xfId="1" applyFont="1" applyAlignment="1"/>
    <xf numFmtId="4" fontId="20" fillId="2" borderId="1" xfId="5" applyNumberFormat="1" applyFont="1" applyFill="1" applyBorder="1" applyAlignment="1"/>
    <xf numFmtId="49" fontId="21" fillId="2" borderId="1" xfId="4" applyNumberFormat="1" applyFont="1" applyFill="1" applyBorder="1" applyAlignment="1">
      <alignment horizontal="center"/>
    </xf>
    <xf numFmtId="0" fontId="3" fillId="0" borderId="0" xfId="2"/>
    <xf numFmtId="49" fontId="22" fillId="2" borderId="6" xfId="6" applyNumberFormat="1" applyFont="1" applyFill="1" applyBorder="1" applyAlignment="1">
      <alignment horizontal="left"/>
    </xf>
    <xf numFmtId="0" fontId="23" fillId="2" borderId="6" xfId="2" applyFont="1" applyFill="1" applyBorder="1" applyAlignment="1">
      <alignment vertical="center"/>
    </xf>
    <xf numFmtId="49" fontId="24" fillId="2" borderId="1" xfId="7" applyNumberFormat="1" applyFont="1" applyFill="1" applyBorder="1" applyAlignment="1">
      <alignment horizontal="center"/>
    </xf>
    <xf numFmtId="49" fontId="25" fillId="2" borderId="1" xfId="8" applyNumberFormat="1" applyFont="1" applyFill="1" applyBorder="1" applyAlignment="1">
      <alignment horizontal="right"/>
    </xf>
    <xf numFmtId="49" fontId="20" fillId="2" borderId="1" xfId="2" applyNumberFormat="1" applyFont="1" applyFill="1" applyBorder="1" applyAlignment="1">
      <alignment horizontal="center" vertical="center"/>
    </xf>
    <xf numFmtId="49" fontId="20" fillId="2" borderId="1" xfId="2" applyNumberFormat="1" applyFont="1" applyFill="1" applyBorder="1"/>
    <xf numFmtId="1" fontId="26" fillId="0" borderId="1" xfId="2" applyNumberFormat="1" applyFont="1" applyBorder="1" applyAlignment="1">
      <alignment vertical="center" wrapText="1"/>
    </xf>
    <xf numFmtId="4" fontId="27" fillId="2" borderId="1" xfId="5" applyNumberFormat="1" applyFont="1" applyFill="1" applyBorder="1" applyAlignment="1"/>
    <xf numFmtId="0" fontId="20" fillId="2" borderId="1" xfId="2" applyFont="1" applyFill="1" applyBorder="1"/>
    <xf numFmtId="49" fontId="24" fillId="2" borderId="1" xfId="7" applyNumberFormat="1" applyFont="1" applyFill="1" applyBorder="1"/>
    <xf numFmtId="0" fontId="15" fillId="2" borderId="1" xfId="7" applyFont="1" applyFill="1" applyBorder="1" applyAlignment="1">
      <alignment horizontal="center"/>
    </xf>
    <xf numFmtId="0" fontId="15" fillId="2" borderId="1" xfId="7" applyFont="1" applyFill="1" applyBorder="1"/>
    <xf numFmtId="4" fontId="28" fillId="2" borderId="1" xfId="5" applyNumberFormat="1" applyFont="1" applyFill="1" applyBorder="1" applyAlignment="1"/>
    <xf numFmtId="0" fontId="9" fillId="2" borderId="7" xfId="2" applyFont="1" applyFill="1" applyBorder="1"/>
    <xf numFmtId="0" fontId="9" fillId="2" borderId="3" xfId="2" applyFont="1" applyFill="1" applyBorder="1"/>
    <xf numFmtId="4" fontId="9" fillId="2" borderId="1" xfId="2" applyNumberFormat="1" applyFont="1" applyFill="1" applyBorder="1"/>
    <xf numFmtId="0" fontId="11" fillId="2" borderId="1" xfId="2" applyFont="1" applyFill="1" applyBorder="1"/>
    <xf numFmtId="0" fontId="9" fillId="2" borderId="0" xfId="2" applyFont="1" applyFill="1" applyAlignment="1">
      <alignment horizontal="right"/>
    </xf>
    <xf numFmtId="0" fontId="9" fillId="2" borderId="0" xfId="2" applyFont="1" applyFill="1"/>
    <xf numFmtId="4" fontId="9" fillId="2" borderId="0" xfId="2" applyNumberFormat="1" applyFont="1" applyFill="1"/>
    <xf numFmtId="0" fontId="2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0" fillId="2" borderId="0" xfId="2" applyFont="1" applyFill="1"/>
    <xf numFmtId="165" fontId="31" fillId="2" borderId="0" xfId="0" applyNumberFormat="1" applyFont="1" applyFill="1" applyAlignment="1">
      <alignment horizontal="center"/>
    </xf>
    <xf numFmtId="0" fontId="18" fillId="2" borderId="0" xfId="4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4" fontId="19" fillId="0" borderId="0" xfId="1" applyFont="1"/>
    <xf numFmtId="0" fontId="19" fillId="0" borderId="0" xfId="0" applyFont="1" applyAlignment="1">
      <alignment horizontal="center"/>
    </xf>
    <xf numFmtId="4" fontId="19" fillId="0" borderId="0" xfId="0" applyNumberFormat="1" applyFont="1"/>
    <xf numFmtId="0" fontId="19" fillId="0" borderId="14" xfId="0" applyFont="1" applyBorder="1" applyAlignment="1">
      <alignment wrapText="1"/>
    </xf>
    <xf numFmtId="164" fontId="36" fillId="4" borderId="15" xfId="5" applyFont="1" applyFill="1" applyBorder="1" applyAlignment="1">
      <alignment horizontal="center" vertical="center" wrapText="1"/>
    </xf>
    <xf numFmtId="164" fontId="36" fillId="4" borderId="16" xfId="5" applyFont="1" applyFill="1" applyBorder="1" applyAlignment="1">
      <alignment horizontal="center" vertical="center" wrapText="1"/>
    </xf>
    <xf numFmtId="164" fontId="36" fillId="4" borderId="17" xfId="5" applyFont="1" applyFill="1" applyBorder="1" applyAlignment="1">
      <alignment horizontal="center" vertical="center" wrapText="1"/>
    </xf>
    <xf numFmtId="164" fontId="36" fillId="4" borderId="18" xfId="5" applyFont="1" applyFill="1" applyBorder="1" applyAlignment="1">
      <alignment horizontal="center" vertical="center" wrapText="1"/>
    </xf>
    <xf numFmtId="164" fontId="36" fillId="5" borderId="16" xfId="5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center" vertical="center" wrapText="1"/>
    </xf>
    <xf numFmtId="164" fontId="36" fillId="6" borderId="20" xfId="5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49" fontId="37" fillId="6" borderId="21" xfId="4" applyNumberFormat="1" applyFont="1" applyFill="1" applyBorder="1" applyAlignment="1">
      <alignment horizontal="center"/>
    </xf>
    <xf numFmtId="49" fontId="33" fillId="6" borderId="21" xfId="4" applyNumberFormat="1" applyFont="1" applyFill="1" applyBorder="1" applyAlignment="1">
      <alignment horizontal="center" wrapText="1"/>
    </xf>
    <xf numFmtId="49" fontId="33" fillId="6" borderId="22" xfId="4" applyNumberFormat="1" applyFont="1" applyFill="1" applyBorder="1" applyAlignment="1">
      <alignment horizontal="center" wrapText="1"/>
    </xf>
    <xf numFmtId="49" fontId="33" fillId="6" borderId="23" xfId="4" applyNumberFormat="1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19" fillId="0" borderId="1" xfId="1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166" fontId="19" fillId="0" borderId="1" xfId="0" applyNumberFormat="1" applyFont="1" applyBorder="1" applyAlignment="1">
      <alignment vertical="center"/>
    </xf>
    <xf numFmtId="0" fontId="38" fillId="0" borderId="0" xfId="0" applyFont="1"/>
    <xf numFmtId="4" fontId="19" fillId="0" borderId="25" xfId="0" applyNumberFormat="1" applyFont="1" applyBorder="1" applyAlignment="1">
      <alignment vertical="center"/>
    </xf>
    <xf numFmtId="166" fontId="19" fillId="0" borderId="3" xfId="0" applyNumberFormat="1" applyFont="1" applyBorder="1" applyAlignment="1">
      <alignment vertical="center"/>
    </xf>
    <xf numFmtId="14" fontId="39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164" fontId="19" fillId="0" borderId="1" xfId="5" applyFont="1" applyBorder="1" applyAlignment="1">
      <alignment vertical="center"/>
    </xf>
    <xf numFmtId="43" fontId="19" fillId="0" borderId="7" xfId="0" applyNumberFormat="1" applyFont="1" applyBorder="1" applyAlignment="1">
      <alignment vertical="center"/>
    </xf>
    <xf numFmtId="164" fontId="40" fillId="0" borderId="24" xfId="5" applyFont="1" applyBorder="1" applyAlignment="1">
      <alignment vertical="center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right" vertical="center"/>
    </xf>
    <xf numFmtId="166" fontId="39" fillId="0" borderId="3" xfId="0" applyNumberFormat="1" applyFont="1" applyBorder="1" applyAlignment="1">
      <alignment vertical="center"/>
    </xf>
    <xf numFmtId="166" fontId="39" fillId="0" borderId="1" xfId="0" applyNumberFormat="1" applyFont="1" applyBorder="1" applyAlignment="1">
      <alignment vertical="center"/>
    </xf>
    <xf numFmtId="49" fontId="19" fillId="0" borderId="25" xfId="0" applyNumberFormat="1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right" vertical="center"/>
    </xf>
    <xf numFmtId="49" fontId="19" fillId="0" borderId="7" xfId="0" applyNumberFormat="1" applyFont="1" applyBorder="1" applyAlignment="1">
      <alignment horizontal="left" vertical="center" wrapText="1"/>
    </xf>
    <xf numFmtId="164" fontId="36" fillId="0" borderId="26" xfId="5" applyFont="1" applyBorder="1" applyAlignment="1">
      <alignment wrapText="1"/>
    </xf>
    <xf numFmtId="164" fontId="36" fillId="0" borderId="0" xfId="5" applyFont="1"/>
    <xf numFmtId="164" fontId="36" fillId="0" borderId="0" xfId="1" applyFont="1"/>
    <xf numFmtId="164" fontId="36" fillId="0" borderId="27" xfId="5" applyFont="1" applyBorder="1"/>
    <xf numFmtId="164" fontId="36" fillId="0" borderId="0" xfId="5" applyFont="1" applyAlignment="1">
      <alignment horizontal="center"/>
    </xf>
    <xf numFmtId="164" fontId="36" fillId="0" borderId="26" xfId="5" applyFont="1" applyBorder="1"/>
    <xf numFmtId="164" fontId="36" fillId="0" borderId="0" xfId="5" applyFont="1" applyAlignment="1">
      <alignment wrapText="1"/>
    </xf>
    <xf numFmtId="164" fontId="36" fillId="0" borderId="27" xfId="5" applyFont="1" applyBorder="1" applyAlignment="1">
      <alignment wrapText="1"/>
    </xf>
    <xf numFmtId="0" fontId="35" fillId="0" borderId="7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164" fontId="35" fillId="0" borderId="2" xfId="0" applyNumberFormat="1" applyFont="1" applyBorder="1"/>
    <xf numFmtId="164" fontId="35" fillId="0" borderId="28" xfId="0" applyNumberFormat="1" applyFont="1" applyBorder="1"/>
    <xf numFmtId="0" fontId="35" fillId="0" borderId="2" xfId="0" applyFont="1" applyBorder="1"/>
    <xf numFmtId="43" fontId="35" fillId="0" borderId="2" xfId="0" applyNumberFormat="1" applyFont="1" applyBorder="1"/>
    <xf numFmtId="164" fontId="35" fillId="0" borderId="2" xfId="0" applyNumberFormat="1" applyFont="1" applyBorder="1" applyAlignment="1">
      <alignment wrapText="1"/>
    </xf>
    <xf numFmtId="164" fontId="35" fillId="0" borderId="29" xfId="0" applyNumberFormat="1" applyFont="1" applyBorder="1" applyAlignment="1">
      <alignment wrapText="1"/>
    </xf>
    <xf numFmtId="0" fontId="19" fillId="7" borderId="0" xfId="0" applyFont="1" applyFill="1"/>
    <xf numFmtId="0" fontId="19" fillId="7" borderId="0" xfId="0" applyFont="1" applyFill="1" applyAlignment="1">
      <alignment horizontal="center"/>
    </xf>
    <xf numFmtId="0" fontId="0" fillId="7" borderId="0" xfId="0" applyFill="1"/>
    <xf numFmtId="164" fontId="19" fillId="7" borderId="0" xfId="0" applyNumberFormat="1" applyFont="1" applyFill="1"/>
    <xf numFmtId="0" fontId="41" fillId="2" borderId="0" xfId="0" applyFont="1" applyFill="1" applyAlignment="1">
      <alignment horizontal="right"/>
    </xf>
    <xf numFmtId="43" fontId="19" fillId="7" borderId="0" xfId="0" applyNumberFormat="1" applyFont="1" applyFill="1"/>
    <xf numFmtId="43" fontId="19" fillId="0" borderId="0" xfId="0" applyNumberFormat="1" applyFont="1"/>
    <xf numFmtId="164" fontId="0" fillId="0" borderId="0" xfId="9" applyFont="1"/>
    <xf numFmtId="43" fontId="19" fillId="0" borderId="0" xfId="0" applyNumberFormat="1" applyFont="1" applyAlignment="1">
      <alignment wrapText="1"/>
    </xf>
    <xf numFmtId="49" fontId="19" fillId="7" borderId="0" xfId="0" applyNumberFormat="1" applyFont="1" applyFill="1"/>
    <xf numFmtId="164" fontId="19" fillId="7" borderId="0" xfId="1" applyFont="1" applyFill="1"/>
    <xf numFmtId="164" fontId="19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9" fillId="0" borderId="0" xfId="1" applyFont="1" applyAlignment="1">
      <alignment wrapText="1"/>
    </xf>
    <xf numFmtId="165" fontId="29" fillId="0" borderId="0" xfId="0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32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19" fillId="2" borderId="0" xfId="0" applyFont="1" applyFill="1" applyAlignment="1">
      <alignment wrapText="1"/>
    </xf>
    <xf numFmtId="0" fontId="19" fillId="2" borderId="0" xfId="0" applyFont="1" applyFill="1"/>
    <xf numFmtId="164" fontId="19" fillId="2" borderId="0" xfId="1" applyFont="1" applyFill="1"/>
    <xf numFmtId="4" fontId="19" fillId="2" borderId="0" xfId="0" applyNumberFormat="1" applyFont="1" applyFill="1"/>
    <xf numFmtId="0" fontId="42" fillId="2" borderId="0" xfId="4" applyFont="1" applyFill="1" applyAlignment="1">
      <alignment horizontal="center"/>
    </xf>
    <xf numFmtId="0" fontId="4" fillId="2" borderId="0" xfId="0" applyFont="1" applyFill="1"/>
    <xf numFmtId="0" fontId="4" fillId="2" borderId="8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4" fillId="2" borderId="0" xfId="0" applyFont="1" applyFill="1" applyAlignment="1">
      <alignment horizontal="center"/>
    </xf>
    <xf numFmtId="49" fontId="11" fillId="2" borderId="8" xfId="0" applyNumberFormat="1" applyFont="1" applyFill="1" applyBorder="1"/>
    <xf numFmtId="0" fontId="4" fillId="2" borderId="0" xfId="0" applyFont="1" applyFill="1" applyAlignment="1">
      <alignment horizontal="left"/>
    </xf>
    <xf numFmtId="14" fontId="4" fillId="2" borderId="8" xfId="0" applyNumberFormat="1" applyFont="1" applyFill="1" applyBorder="1"/>
    <xf numFmtId="49" fontId="9" fillId="2" borderId="0" xfId="0" applyNumberFormat="1" applyFont="1" applyFill="1"/>
    <xf numFmtId="0" fontId="43" fillId="2" borderId="0" xfId="0" applyFont="1" applyFill="1" applyAlignment="1">
      <alignment horizontal="center"/>
    </xf>
    <xf numFmtId="0" fontId="4" fillId="2" borderId="10" xfId="0" applyFont="1" applyFill="1" applyBorder="1"/>
    <xf numFmtId="0" fontId="11" fillId="2" borderId="10" xfId="0" applyFont="1" applyFill="1" applyBorder="1"/>
    <xf numFmtId="0" fontId="43" fillId="2" borderId="8" xfId="0" applyFont="1" applyFill="1" applyBorder="1" applyAlignment="1">
      <alignment horizontal="center"/>
    </xf>
    <xf numFmtId="0" fontId="44" fillId="2" borderId="0" xfId="0" applyFont="1" applyFill="1"/>
    <xf numFmtId="0" fontId="4" fillId="2" borderId="0" xfId="0" applyFont="1" applyFill="1" applyAlignment="1">
      <alignment horizontal="right"/>
    </xf>
    <xf numFmtId="164" fontId="33" fillId="8" borderId="15" xfId="5" applyFont="1" applyFill="1" applyBorder="1" applyAlignment="1">
      <alignment horizontal="center" vertical="center" wrapText="1"/>
    </xf>
    <xf numFmtId="164" fontId="33" fillId="8" borderId="16" xfId="5" applyFont="1" applyFill="1" applyBorder="1" applyAlignment="1">
      <alignment horizontal="center" vertical="center" wrapText="1"/>
    </xf>
    <xf numFmtId="164" fontId="33" fillId="8" borderId="17" xfId="5" applyFont="1" applyFill="1" applyBorder="1" applyAlignment="1">
      <alignment horizontal="center" vertical="center" wrapText="1"/>
    </xf>
    <xf numFmtId="164" fontId="33" fillId="8" borderId="18" xfId="5" applyFont="1" applyFill="1" applyBorder="1" applyAlignment="1">
      <alignment horizontal="center" vertical="center" wrapText="1"/>
    </xf>
    <xf numFmtId="164" fontId="33" fillId="8" borderId="20" xfId="5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49" fontId="33" fillId="8" borderId="25" xfId="4" applyNumberFormat="1" applyFont="1" applyFill="1" applyBorder="1" applyAlignment="1">
      <alignment horizontal="center" wrapText="1"/>
    </xf>
    <xf numFmtId="14" fontId="19" fillId="0" borderId="24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164" fontId="19" fillId="2" borderId="1" xfId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164" fontId="19" fillId="2" borderId="1" xfId="1" applyFont="1" applyFill="1" applyBorder="1" applyAlignment="1">
      <alignment vertical="center"/>
    </xf>
    <xf numFmtId="4" fontId="19" fillId="2" borderId="25" xfId="0" applyNumberFormat="1" applyFont="1" applyFill="1" applyBorder="1" applyAlignment="1">
      <alignment vertical="center"/>
    </xf>
    <xf numFmtId="164" fontId="40" fillId="2" borderId="24" xfId="5" applyFont="1" applyFill="1" applyBorder="1" applyAlignment="1">
      <alignment vertical="center"/>
    </xf>
    <xf numFmtId="49" fontId="45" fillId="0" borderId="1" xfId="0" applyNumberFormat="1" applyFont="1" applyBorder="1" applyAlignment="1">
      <alignment horizontal="left"/>
    </xf>
    <xf numFmtId="49" fontId="45" fillId="0" borderId="1" xfId="0" applyNumberFormat="1" applyFont="1" applyBorder="1" applyAlignment="1">
      <alignment horizontal="left" wrapText="1"/>
    </xf>
    <xf numFmtId="166" fontId="19" fillId="2" borderId="1" xfId="0" applyNumberFormat="1" applyFont="1" applyFill="1" applyBorder="1" applyAlignment="1">
      <alignment vertical="center"/>
    </xf>
    <xf numFmtId="0" fontId="35" fillId="0" borderId="31" xfId="0" applyFont="1" applyBorder="1" applyAlignment="1">
      <alignment horizontal="center" wrapText="1"/>
    </xf>
    <xf numFmtId="0" fontId="35" fillId="0" borderId="32" xfId="0" applyFont="1" applyBorder="1" applyAlignment="1">
      <alignment horizontal="center"/>
    </xf>
    <xf numFmtId="164" fontId="35" fillId="0" borderId="32" xfId="0" applyNumberFormat="1" applyFont="1" applyBorder="1"/>
    <xf numFmtId="164" fontId="35" fillId="0" borderId="32" xfId="0" applyNumberFormat="1" applyFont="1" applyBorder="1" applyAlignment="1">
      <alignment horizontal="center"/>
    </xf>
    <xf numFmtId="164" fontId="35" fillId="0" borderId="32" xfId="0" applyNumberFormat="1" applyFont="1" applyBorder="1" applyAlignment="1">
      <alignment wrapText="1"/>
    </xf>
    <xf numFmtId="164" fontId="35" fillId="0" borderId="33" xfId="0" applyNumberFormat="1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164" fontId="35" fillId="0" borderId="0" xfId="0" applyNumberFormat="1" applyFont="1"/>
    <xf numFmtId="164" fontId="35" fillId="0" borderId="0" xfId="0" applyNumberFormat="1" applyFont="1" applyAlignment="1">
      <alignment wrapText="1"/>
    </xf>
    <xf numFmtId="0" fontId="9" fillId="2" borderId="0" xfId="0" applyFont="1" applyFill="1"/>
    <xf numFmtId="0" fontId="34" fillId="2" borderId="0" xfId="4" applyFont="1" applyFill="1" applyAlignment="1">
      <alignment horizontal="center"/>
    </xf>
    <xf numFmtId="0" fontId="42" fillId="2" borderId="0" xfId="4" applyFont="1" applyFill="1" applyAlignment="1" applyProtection="1">
      <alignment horizontal="center"/>
      <protection locked="0"/>
    </xf>
    <xf numFmtId="0" fontId="19" fillId="2" borderId="34" xfId="0" applyFont="1" applyFill="1" applyBorder="1" applyAlignment="1">
      <alignment wrapText="1"/>
    </xf>
    <xf numFmtId="164" fontId="19" fillId="2" borderId="1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 horizontal="center"/>
    </xf>
    <xf numFmtId="49" fontId="15" fillId="3" borderId="4" xfId="4" applyNumberFormat="1" applyFont="1" applyFill="1" applyBorder="1" applyAlignment="1">
      <alignment horizontal="center"/>
    </xf>
    <xf numFmtId="49" fontId="17" fillId="3" borderId="4" xfId="2" applyNumberFormat="1" applyFont="1" applyFill="1" applyBorder="1" applyAlignment="1">
      <alignment horizontal="center"/>
    </xf>
    <xf numFmtId="49" fontId="22" fillId="2" borderId="1" xfId="6" applyNumberFormat="1" applyFont="1" applyFill="1" applyBorder="1" applyAlignment="1">
      <alignment horizontal="left"/>
    </xf>
    <xf numFmtId="0" fontId="23" fillId="2" borderId="1" xfId="2" applyFont="1" applyFill="1" applyBorder="1" applyAlignment="1">
      <alignment vertical="center"/>
    </xf>
    <xf numFmtId="164" fontId="19" fillId="0" borderId="1" xfId="1" applyFont="1" applyBorder="1" applyAlignment="1"/>
    <xf numFmtId="49" fontId="45" fillId="0" borderId="0" xfId="0" applyNumberFormat="1" applyFont="1" applyAlignment="1">
      <alignment horizontal="left"/>
    </xf>
    <xf numFmtId="164" fontId="42" fillId="2" borderId="0" xfId="4" applyNumberFormat="1" applyFont="1" applyFill="1" applyAlignment="1" applyProtection="1">
      <alignment horizontal="center"/>
      <protection locked="0"/>
    </xf>
    <xf numFmtId="4" fontId="47" fillId="2" borderId="1" xfId="2" applyNumberFormat="1" applyFont="1" applyFill="1" applyBorder="1"/>
    <xf numFmtId="164" fontId="0" fillId="0" borderId="0" xfId="1" applyFont="1"/>
    <xf numFmtId="164" fontId="48" fillId="0" borderId="0" xfId="1" applyFont="1"/>
    <xf numFmtId="164" fontId="48" fillId="0" borderId="0" xfId="0" applyNumberFormat="1" applyFont="1" applyFill="1"/>
    <xf numFmtId="164" fontId="48" fillId="0" borderId="0" xfId="1" applyFont="1" applyFill="1"/>
    <xf numFmtId="0" fontId="48" fillId="0" borderId="0" xfId="0" applyFont="1" applyFill="1"/>
    <xf numFmtId="0" fontId="42" fillId="2" borderId="0" xfId="4" applyFont="1" applyFill="1" applyAlignment="1" applyProtection="1">
      <alignment horizontal="center"/>
      <protection locked="0"/>
    </xf>
    <xf numFmtId="0" fontId="42" fillId="2" borderId="0" xfId="4" applyFont="1" applyFill="1" applyAlignment="1">
      <alignment horizontal="center"/>
    </xf>
    <xf numFmtId="164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4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64" fontId="19" fillId="0" borderId="1" xfId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64" fontId="19" fillId="0" borderId="1" xfId="1" applyFont="1" applyFill="1" applyBorder="1" applyAlignment="1">
      <alignment vertical="center"/>
    </xf>
    <xf numFmtId="4" fontId="19" fillId="0" borderId="25" xfId="0" applyNumberFormat="1" applyFont="1" applyFill="1" applyBorder="1" applyAlignment="1">
      <alignment vertical="center"/>
    </xf>
    <xf numFmtId="164" fontId="40" fillId="0" borderId="24" xfId="5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left"/>
    </xf>
    <xf numFmtId="49" fontId="45" fillId="0" borderId="1" xfId="0" applyNumberFormat="1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0" fontId="34" fillId="2" borderId="0" xfId="4" applyFont="1" applyFill="1" applyAlignment="1" applyProtection="1">
      <alignment horizontal="center"/>
      <protection locked="0"/>
    </xf>
    <xf numFmtId="0" fontId="50" fillId="0" borderId="0" xfId="0" applyFont="1"/>
    <xf numFmtId="0" fontId="34" fillId="2" borderId="0" xfId="4" applyFont="1" applyFill="1" applyAlignment="1" applyProtection="1">
      <protection locked="0"/>
    </xf>
    <xf numFmtId="0" fontId="46" fillId="2" borderId="0" xfId="4" applyFont="1" applyFill="1" applyAlignment="1" applyProtection="1">
      <protection locked="0"/>
    </xf>
    <xf numFmtId="0" fontId="34" fillId="2" borderId="0" xfId="4" applyFont="1" applyFill="1" applyBorder="1" applyAlignment="1" applyProtection="1">
      <protection locked="0"/>
    </xf>
    <xf numFmtId="0" fontId="10" fillId="2" borderId="34" xfId="4" applyFont="1" applyFill="1" applyBorder="1" applyAlignment="1" applyProtection="1">
      <alignment horizontal="center"/>
      <protection locked="0"/>
    </xf>
    <xf numFmtId="0" fontId="42" fillId="2" borderId="0" xfId="4" applyFont="1" applyFill="1" applyBorder="1" applyAlignment="1" applyProtection="1">
      <protection locked="0"/>
    </xf>
    <xf numFmtId="14" fontId="11" fillId="2" borderId="8" xfId="0" applyNumberFormat="1" applyFont="1" applyFill="1" applyBorder="1"/>
    <xf numFmtId="0" fontId="42" fillId="2" borderId="0" xfId="4" applyFont="1" applyFill="1" applyAlignment="1" applyProtection="1">
      <protection locked="0"/>
    </xf>
    <xf numFmtId="49" fontId="20" fillId="2" borderId="1" xfId="2" applyNumberFormat="1" applyFont="1" applyFill="1" applyBorder="1" applyAlignment="1">
      <alignment wrapText="1"/>
    </xf>
    <xf numFmtId="0" fontId="18" fillId="2" borderId="1" xfId="4" applyFont="1" applyFill="1" applyBorder="1" applyAlignment="1">
      <alignment horizontal="right" wrapText="1"/>
    </xf>
    <xf numFmtId="49" fontId="24" fillId="2" borderId="1" xfId="7" applyNumberFormat="1" applyFont="1" applyFill="1" applyBorder="1" applyAlignment="1">
      <alignment horizontal="center" wrapText="1"/>
    </xf>
    <xf numFmtId="49" fontId="25" fillId="2" borderId="1" xfId="8" applyNumberFormat="1" applyFont="1" applyFill="1" applyBorder="1" applyAlignment="1">
      <alignment horizontal="right" wrapText="1"/>
    </xf>
    <xf numFmtId="49" fontId="20" fillId="2" borderId="1" xfId="2" applyNumberFormat="1" applyFont="1" applyFill="1" applyBorder="1" applyAlignment="1">
      <alignment horizontal="center" vertical="center" wrapText="1"/>
    </xf>
    <xf numFmtId="4" fontId="20" fillId="2" borderId="1" xfId="5" applyNumberFormat="1" applyFont="1" applyFill="1" applyBorder="1" applyAlignment="1">
      <alignment wrapText="1"/>
    </xf>
    <xf numFmtId="49" fontId="21" fillId="2" borderId="1" xfId="4" applyNumberFormat="1" applyFont="1" applyFill="1" applyBorder="1" applyAlignment="1">
      <alignment horizontal="center" wrapText="1"/>
    </xf>
    <xf numFmtId="0" fontId="4" fillId="2" borderId="0" xfId="2" applyFont="1" applyFill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33" fillId="0" borderId="0" xfId="0" applyFont="1" applyAlignment="1">
      <alignment horizontal="center"/>
    </xf>
    <xf numFmtId="164" fontId="34" fillId="0" borderId="0" xfId="1" applyFont="1" applyAlignment="1">
      <alignment horizontal="center" vertical="center"/>
    </xf>
    <xf numFmtId="164" fontId="33" fillId="0" borderId="8" xfId="1" applyFont="1" applyBorder="1" applyAlignment="1">
      <alignment horizontal="center" vertical="center"/>
    </xf>
    <xf numFmtId="0" fontId="35" fillId="0" borderId="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46" fillId="2" borderId="0" xfId="4" applyFont="1" applyFill="1" applyAlignment="1" applyProtection="1">
      <alignment horizontal="center"/>
      <protection locked="0"/>
    </xf>
    <xf numFmtId="0" fontId="42" fillId="2" borderId="34" xfId="4" applyFont="1" applyFill="1" applyBorder="1" applyAlignment="1" applyProtection="1">
      <alignment horizontal="center"/>
      <protection locked="0"/>
    </xf>
    <xf numFmtId="0" fontId="42" fillId="2" borderId="0" xfId="4" applyFont="1" applyFill="1" applyAlignment="1" applyProtection="1">
      <alignment horizontal="center"/>
      <protection locked="0"/>
    </xf>
    <xf numFmtId="0" fontId="42" fillId="2" borderId="0" xfId="4" applyFont="1" applyFill="1" applyProtection="1">
      <protection locked="0"/>
    </xf>
    <xf numFmtId="0" fontId="42" fillId="2" borderId="0" xfId="4" applyFont="1" applyFill="1" applyBorder="1" applyAlignment="1" applyProtection="1">
      <alignment horizontal="center"/>
      <protection locked="0"/>
    </xf>
    <xf numFmtId="0" fontId="42" fillId="2" borderId="0" xfId="0" applyFont="1" applyFill="1" applyAlignment="1">
      <alignment horizontal="center"/>
    </xf>
    <xf numFmtId="0" fontId="42" fillId="2" borderId="0" xfId="4" applyFont="1" applyFill="1" applyAlignment="1">
      <alignment horizontal="center"/>
    </xf>
    <xf numFmtId="0" fontId="34" fillId="8" borderId="9" xfId="0" applyFont="1" applyFill="1" applyBorder="1" applyAlignment="1">
      <alignment horizontal="center" wrapText="1"/>
    </xf>
    <xf numFmtId="0" fontId="34" fillId="8" borderId="10" xfId="0" applyFont="1" applyFill="1" applyBorder="1" applyAlignment="1">
      <alignment horizontal="center" wrapText="1"/>
    </xf>
    <xf numFmtId="0" fontId="34" fillId="8" borderId="11" xfId="0" applyFont="1" applyFill="1" applyBorder="1" applyAlignment="1">
      <alignment horizontal="center" wrapText="1"/>
    </xf>
    <xf numFmtId="0" fontId="34" fillId="8" borderId="12" xfId="0" applyFont="1" applyFill="1" applyBorder="1" applyAlignment="1">
      <alignment horizontal="center" wrapText="1"/>
    </xf>
    <xf numFmtId="0" fontId="34" fillId="8" borderId="13" xfId="0" applyFont="1" applyFill="1" applyBorder="1" applyAlignment="1">
      <alignment horizontal="center" wrapText="1"/>
    </xf>
    <xf numFmtId="0" fontId="34" fillId="8" borderId="30" xfId="0" applyFont="1" applyFill="1" applyBorder="1" applyAlignment="1">
      <alignment horizontal="center" wrapText="1"/>
    </xf>
    <xf numFmtId="0" fontId="46" fillId="2" borderId="34" xfId="4" applyFont="1" applyFill="1" applyBorder="1" applyAlignment="1" applyProtection="1">
      <alignment horizontal="center"/>
      <protection locked="0"/>
    </xf>
    <xf numFmtId="0" fontId="10" fillId="2" borderId="34" xfId="4" applyFont="1" applyFill="1" applyBorder="1" applyAlignment="1" applyProtection="1">
      <alignment horizontal="center"/>
      <protection locked="0"/>
    </xf>
    <xf numFmtId="0" fontId="42" fillId="2" borderId="35" xfId="4" applyFont="1" applyFill="1" applyBorder="1" applyAlignment="1" applyProtection="1">
      <alignment horizontal="center"/>
      <protection locked="0"/>
    </xf>
    <xf numFmtId="0" fontId="34" fillId="2" borderId="0" xfId="4" applyFont="1" applyFill="1" applyAlignment="1" applyProtection="1">
      <alignment horizontal="center"/>
      <protection locked="0"/>
    </xf>
    <xf numFmtId="0" fontId="34" fillId="2" borderId="34" xfId="4" applyFont="1" applyFill="1" applyBorder="1" applyAlignment="1" applyProtection="1">
      <alignment horizontal="center"/>
      <protection locked="0"/>
    </xf>
    <xf numFmtId="0" fontId="34" fillId="2" borderId="0" xfId="4" applyFont="1" applyFill="1" applyBorder="1" applyAlignment="1" applyProtection="1">
      <alignment horizontal="center"/>
      <protection locked="0"/>
    </xf>
    <xf numFmtId="0" fontId="34" fillId="2" borderId="0" xfId="4" applyFont="1" applyFill="1" applyProtection="1">
      <protection locked="0"/>
    </xf>
  </cellXfs>
  <cellStyles count="10">
    <cellStyle name="Millares" xfId="1" builtinId="3"/>
    <cellStyle name="Millares 11 2" xfId="5" xr:uid="{00000000-0005-0000-0000-000001000000}"/>
    <cellStyle name="Millares 2" xfId="9" xr:uid="{00000000-0005-0000-0000-000002000000}"/>
    <cellStyle name="Normal" xfId="0" builtinId="0"/>
    <cellStyle name="Normal 13" xfId="7" xr:uid="{00000000-0005-0000-0000-000004000000}"/>
    <cellStyle name="Normal 2" xfId="2" xr:uid="{00000000-0005-0000-0000-000005000000}"/>
    <cellStyle name="Normal 2 2 2" xfId="4" xr:uid="{00000000-0005-0000-0000-000006000000}"/>
    <cellStyle name="Normal 3" xfId="6" xr:uid="{00000000-0005-0000-0000-000007000000}"/>
    <cellStyle name="Normal 3 2" xfId="8" xr:uid="{00000000-0005-0000-0000-000008000000}"/>
    <cellStyle name="Normal 8 4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333376</xdr:colOff>
      <xdr:row>1</xdr:row>
      <xdr:rowOff>19050</xdr:rowOff>
    </xdr:from>
    <xdr:to>
      <xdr:col>4</xdr:col>
      <xdr:colOff>1209676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BF83F4-981F-4E9F-95B1-7D3D354CE1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209550"/>
          <a:ext cx="8763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400051</xdr:colOff>
      <xdr:row>0</xdr:row>
      <xdr:rowOff>28575</xdr:rowOff>
    </xdr:from>
    <xdr:to>
      <xdr:col>4</xdr:col>
      <xdr:colOff>1276351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EDAF16-562A-4C3A-AEDC-D6F0038EFA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28575"/>
          <a:ext cx="876300" cy="752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104775</xdr:rowOff>
    </xdr:from>
    <xdr:to>
      <xdr:col>11</xdr:col>
      <xdr:colOff>704850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05DEF-31D7-47D3-9649-E1F8C37308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95275"/>
          <a:ext cx="704850" cy="371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1</xdr:row>
      <xdr:rowOff>95250</xdr:rowOff>
    </xdr:from>
    <xdr:to>
      <xdr:col>13</xdr:col>
      <xdr:colOff>295275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292F71-03EF-454F-B9D2-5B0FDA9C4E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85750"/>
          <a:ext cx="704850" cy="3714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930275</xdr:colOff>
      <xdr:row>0</xdr:row>
      <xdr:rowOff>121708</xdr:rowOff>
    </xdr:from>
    <xdr:to>
      <xdr:col>7</xdr:col>
      <xdr:colOff>66887</xdr:colOff>
      <xdr:row>4</xdr:row>
      <xdr:rowOff>28152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F26C8F-B2FB-4E29-8EE0-F0A58DAE2E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0" y="121708"/>
          <a:ext cx="1355937" cy="66844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0</xdr:row>
      <xdr:rowOff>0</xdr:rowOff>
    </xdr:from>
    <xdr:to>
      <xdr:col>6</xdr:col>
      <xdr:colOff>714376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88D21B-D2AC-4C85-8B26-0A52686B20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0"/>
          <a:ext cx="10096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57150</xdr:rowOff>
    </xdr:from>
    <xdr:to>
      <xdr:col>4</xdr:col>
      <xdr:colOff>1228726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ACFF59-9DE7-40C3-A94E-1AB668925A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57150"/>
          <a:ext cx="876300" cy="5524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342901</xdr:colOff>
      <xdr:row>0</xdr:row>
      <xdr:rowOff>0</xdr:rowOff>
    </xdr:from>
    <xdr:to>
      <xdr:col>4</xdr:col>
      <xdr:colOff>1171575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1B8DC4-2426-480D-A55F-26D2703A49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6" y="0"/>
          <a:ext cx="828674" cy="7048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elisse.vargas\Downloads\0%20FORMULARIO%20DE%20CORTE%202020%20A%20SER%20REMITI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ciliación Banc"/>
      <sheetName val="ESTADOS MOV. BANCARIOS"/>
      <sheetName val="Movimientos Ant. Fin."/>
      <sheetName val="Arqueo de Caja"/>
      <sheetName val="Arqueo de cheques"/>
      <sheetName val="Transf. Recibidas"/>
      <sheetName val="Deuda Administrativa"/>
      <sheetName val="Cuadro Comparativo de Bienes"/>
      <sheetName val="Baja de Bienes"/>
      <sheetName val="Adq. de Bienes para Transf."/>
      <sheetName val="Lev. Adq. de Inmuebles"/>
      <sheetName val="Cheques Ant. Fin."/>
      <sheetName val="Obras en Proceso"/>
      <sheetName val="Ejec. Captación Directa"/>
      <sheetName val="Bienes  de Consumo"/>
      <sheetName val="Planilla Ejec. Rec Ext "/>
      <sheetName val="Bienes Inmuebles"/>
      <sheetName val="Amortización Póliza"/>
      <sheetName val="Alq, y Pagos Anticipados"/>
      <sheetName val="Licencias y Sofware"/>
      <sheetName val="Formulario Inversiones"/>
      <sheetName val="Propuestas de Asientos "/>
      <sheetName val="Trasferencia de la Presidencia"/>
      <sheetName val="Cuentas Por Cobrar Org. Rec."/>
      <sheetName val="Anticipo de Credito Impositivo"/>
      <sheetName val="Resumen de Valores "/>
    </sheetNames>
    <sheetDataSet>
      <sheetData sheetId="0">
        <row r="13">
          <cell r="D13"/>
        </row>
        <row r="14">
          <cell r="B14"/>
          <cell r="C14"/>
          <cell r="D14"/>
        </row>
        <row r="16">
          <cell r="B16" t="str">
            <v>Enc.</v>
          </cell>
          <cell r="C16" t="str">
            <v>Enc.</v>
          </cell>
          <cell r="D16" t="str">
            <v>Gerente Financiero</v>
          </cell>
        </row>
        <row r="17">
          <cell r="B17" t="str">
            <v>Preparado por</v>
          </cell>
          <cell r="C17" t="str">
            <v>Revisado por</v>
          </cell>
          <cell r="D17" t="str">
            <v>Aprobado por</v>
          </cell>
        </row>
        <row r="19">
          <cell r="B19" t="str">
            <v>Fecha de Preparación</v>
          </cell>
          <cell r="C19" t="str">
            <v>Fecha de Revisión</v>
          </cell>
          <cell r="D19" t="str">
            <v>Fecha de Aprobación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workbookViewId="0">
      <selection activeCell="E7" sqref="E7"/>
    </sheetView>
  </sheetViews>
  <sheetFormatPr baseColWidth="10" defaultRowHeight="15" x14ac:dyDescent="0.25"/>
  <cols>
    <col min="3" max="3" width="14.85546875" customWidth="1"/>
    <col min="4" max="4" width="15.7109375" customWidth="1"/>
    <col min="5" max="5" width="26.28515625" customWidth="1"/>
    <col min="6" max="6" width="13.5703125" customWidth="1"/>
    <col min="7" max="7" width="15.7109375" customWidth="1"/>
    <col min="9" max="9" width="13.140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3"/>
      <c r="E2" s="3"/>
      <c r="F2" s="2"/>
      <c r="G2" s="2"/>
      <c r="H2" s="2"/>
    </row>
    <row r="3" spans="1:8" ht="18.75" x14ac:dyDescent="0.3">
      <c r="A3" s="245"/>
      <c r="B3" s="245"/>
      <c r="C3" s="245"/>
      <c r="D3" s="245"/>
      <c r="E3" s="245"/>
      <c r="F3" s="245"/>
      <c r="G3" s="245"/>
      <c r="H3" s="2"/>
    </row>
    <row r="4" spans="1:8" ht="18.75" x14ac:dyDescent="0.3">
      <c r="A4" s="245"/>
      <c r="B4" s="245"/>
      <c r="C4" s="245"/>
      <c r="D4" s="245"/>
      <c r="E4" s="245"/>
      <c r="F4" s="245"/>
      <c r="G4" s="245"/>
      <c r="H4" s="245"/>
    </row>
    <row r="5" spans="1:8" ht="18.75" x14ac:dyDescent="0.3">
      <c r="A5" s="245" t="s">
        <v>0</v>
      </c>
      <c r="B5" s="245"/>
      <c r="C5" s="245"/>
      <c r="D5" s="245"/>
      <c r="E5" s="245"/>
      <c r="F5" s="245"/>
      <c r="G5" s="245"/>
      <c r="H5" s="245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8.75" x14ac:dyDescent="0.3">
      <c r="A7" s="4"/>
      <c r="B7" s="4" t="s">
        <v>1</v>
      </c>
      <c r="C7" s="5" t="s">
        <v>2</v>
      </c>
      <c r="D7" s="6" t="s">
        <v>3</v>
      </c>
      <c r="E7" s="7"/>
      <c r="F7" s="8"/>
      <c r="G7" s="9"/>
      <c r="H7" s="10"/>
    </row>
    <row r="8" spans="1:8" ht="18.75" x14ac:dyDescent="0.3">
      <c r="A8" s="4"/>
      <c r="B8" s="4" t="s">
        <v>4</v>
      </c>
      <c r="C8" s="5" t="s">
        <v>5</v>
      </c>
      <c r="D8" s="11"/>
      <c r="E8" s="12"/>
      <c r="F8" s="8"/>
      <c r="G8" s="13"/>
      <c r="H8" s="14"/>
    </row>
    <row r="9" spans="1:8" ht="18.75" x14ac:dyDescent="0.3">
      <c r="A9" s="4"/>
      <c r="B9" s="4" t="s">
        <v>6</v>
      </c>
      <c r="C9" s="5" t="s">
        <v>7</v>
      </c>
      <c r="D9" s="11"/>
      <c r="E9" s="15"/>
      <c r="F9" s="8"/>
      <c r="G9" s="13"/>
      <c r="H9" s="16"/>
    </row>
    <row r="10" spans="1:8" ht="18.75" x14ac:dyDescent="0.3">
      <c r="A10" s="17"/>
      <c r="B10" s="18" t="s">
        <v>8</v>
      </c>
      <c r="C10" s="5" t="s">
        <v>9</v>
      </c>
      <c r="D10" s="11"/>
      <c r="E10" s="19"/>
      <c r="F10" s="8"/>
      <c r="G10" s="13"/>
      <c r="H10" s="16"/>
    </row>
    <row r="11" spans="1:8" x14ac:dyDescent="0.25">
      <c r="A11" s="20"/>
      <c r="B11" s="21"/>
      <c r="C11" s="21"/>
      <c r="D11" s="21"/>
      <c r="E11" s="22"/>
      <c r="F11" s="23"/>
      <c r="G11" s="23"/>
      <c r="H11" s="24"/>
    </row>
    <row r="12" spans="1:8" ht="15.75" x14ac:dyDescent="0.25">
      <c r="A12" s="25" t="s">
        <v>10</v>
      </c>
      <c r="B12" s="26" t="s">
        <v>11</v>
      </c>
      <c r="C12" s="27" t="s">
        <v>12</v>
      </c>
      <c r="D12" s="26" t="s">
        <v>13</v>
      </c>
      <c r="E12" s="28" t="s">
        <v>14</v>
      </c>
      <c r="F12" s="29" t="s">
        <v>15</v>
      </c>
      <c r="G12" s="29" t="s">
        <v>16</v>
      </c>
      <c r="H12" s="30" t="s">
        <v>17</v>
      </c>
    </row>
    <row r="13" spans="1:8" x14ac:dyDescent="0.25">
      <c r="A13" s="31">
        <v>1</v>
      </c>
      <c r="B13" s="32" t="s">
        <v>18</v>
      </c>
      <c r="C13" s="32" t="s">
        <v>19</v>
      </c>
      <c r="D13" s="32" t="s">
        <v>133</v>
      </c>
      <c r="E13" s="33" t="s">
        <v>134</v>
      </c>
      <c r="F13" s="34">
        <v>1561363.17</v>
      </c>
      <c r="G13" s="35"/>
      <c r="H13" s="36"/>
    </row>
    <row r="14" spans="1:8" x14ac:dyDescent="0.25">
      <c r="A14" s="31">
        <v>2</v>
      </c>
      <c r="B14" s="32" t="s">
        <v>18</v>
      </c>
      <c r="C14" s="37"/>
      <c r="D14" s="38" t="s">
        <v>22</v>
      </c>
      <c r="E14" s="39" t="s">
        <v>23</v>
      </c>
      <c r="F14" s="35"/>
      <c r="G14" s="35">
        <v>1561363.17</v>
      </c>
      <c r="H14" s="36"/>
    </row>
    <row r="15" spans="1:8" x14ac:dyDescent="0.25">
      <c r="A15" s="31">
        <v>3</v>
      </c>
      <c r="B15" s="40"/>
      <c r="C15" s="41"/>
      <c r="D15" s="42"/>
      <c r="E15" s="43"/>
      <c r="F15" s="35"/>
      <c r="G15" s="37"/>
      <c r="H15" s="36"/>
    </row>
    <row r="16" spans="1:8" x14ac:dyDescent="0.25">
      <c r="A16" s="31">
        <v>4</v>
      </c>
      <c r="B16" s="40"/>
      <c r="C16" s="41"/>
      <c r="D16" s="42"/>
      <c r="E16" s="43"/>
      <c r="F16" s="35"/>
      <c r="G16" s="35"/>
      <c r="H16" s="36"/>
    </row>
    <row r="17" spans="1:9" x14ac:dyDescent="0.25">
      <c r="A17" s="31">
        <v>5</v>
      </c>
      <c r="B17" s="40"/>
      <c r="C17" s="41"/>
      <c r="D17" s="42"/>
      <c r="E17" s="43"/>
      <c r="F17" s="35"/>
      <c r="G17" s="35"/>
      <c r="H17" s="36"/>
    </row>
    <row r="18" spans="1:9" ht="120" x14ac:dyDescent="0.25">
      <c r="A18" s="31">
        <v>6</v>
      </c>
      <c r="B18" s="40"/>
      <c r="C18" s="41"/>
      <c r="D18" s="42"/>
      <c r="E18" s="44" t="s">
        <v>124</v>
      </c>
      <c r="F18" s="35"/>
      <c r="G18" s="35"/>
      <c r="H18" s="36"/>
      <c r="I18" s="207"/>
    </row>
    <row r="19" spans="1:9" x14ac:dyDescent="0.25">
      <c r="A19" s="31">
        <v>7</v>
      </c>
      <c r="B19" s="40"/>
      <c r="C19" s="41"/>
      <c r="D19" s="42"/>
      <c r="E19" s="43"/>
      <c r="F19" s="35"/>
      <c r="G19" s="35"/>
      <c r="H19" s="36"/>
    </row>
    <row r="20" spans="1:9" x14ac:dyDescent="0.25">
      <c r="A20" s="31">
        <v>8</v>
      </c>
      <c r="B20" s="40"/>
      <c r="C20" s="41"/>
      <c r="D20" s="42"/>
      <c r="E20" s="43"/>
      <c r="F20" s="35"/>
      <c r="G20" s="35"/>
      <c r="H20" s="36"/>
    </row>
    <row r="21" spans="1:9" x14ac:dyDescent="0.25">
      <c r="A21" s="31">
        <v>9</v>
      </c>
      <c r="B21" s="40"/>
      <c r="C21" s="41"/>
      <c r="D21" s="42"/>
      <c r="E21" s="43"/>
      <c r="F21" s="35"/>
      <c r="G21" s="35"/>
      <c r="H21" s="36"/>
    </row>
    <row r="22" spans="1:9" x14ac:dyDescent="0.25">
      <c r="A22" s="31">
        <v>10</v>
      </c>
      <c r="B22" s="40"/>
      <c r="C22" s="41"/>
      <c r="D22" s="42"/>
      <c r="E22" s="43"/>
      <c r="F22" s="35"/>
      <c r="G22" s="35"/>
      <c r="H22" s="36"/>
    </row>
    <row r="23" spans="1:9" x14ac:dyDescent="0.25">
      <c r="A23" s="31">
        <v>11</v>
      </c>
      <c r="B23" s="40"/>
      <c r="C23" s="41"/>
      <c r="D23" s="42"/>
      <c r="E23" s="43"/>
      <c r="F23" s="35"/>
      <c r="G23" s="35"/>
      <c r="H23" s="36"/>
    </row>
    <row r="24" spans="1:9" x14ac:dyDescent="0.25">
      <c r="A24" s="31">
        <v>12</v>
      </c>
      <c r="B24" s="40"/>
      <c r="C24" s="41"/>
      <c r="D24" s="42"/>
      <c r="E24" s="43"/>
      <c r="F24" s="35"/>
      <c r="G24" s="35"/>
      <c r="H24" s="36"/>
    </row>
    <row r="25" spans="1:9" x14ac:dyDescent="0.25">
      <c r="A25" s="31">
        <v>13</v>
      </c>
      <c r="B25" s="40"/>
      <c r="C25" s="41"/>
      <c r="D25" s="42"/>
      <c r="E25" s="43"/>
      <c r="F25" s="35"/>
      <c r="G25" s="35"/>
      <c r="H25" s="36"/>
    </row>
    <row r="26" spans="1:9" x14ac:dyDescent="0.25">
      <c r="A26" s="31">
        <v>14</v>
      </c>
      <c r="B26" s="40"/>
      <c r="C26" s="41"/>
      <c r="D26" s="42"/>
      <c r="E26" s="43"/>
      <c r="F26" s="35"/>
      <c r="G26" s="35"/>
      <c r="H26" s="36"/>
    </row>
    <row r="27" spans="1:9" x14ac:dyDescent="0.25">
      <c r="A27" s="31">
        <v>15</v>
      </c>
      <c r="B27" s="40"/>
      <c r="C27" s="41"/>
      <c r="D27" s="42"/>
      <c r="E27" s="43"/>
      <c r="F27" s="35"/>
      <c r="G27" s="45"/>
      <c r="H27" s="46"/>
    </row>
    <row r="28" spans="1:9" x14ac:dyDescent="0.25">
      <c r="A28" s="31"/>
      <c r="B28" s="40"/>
      <c r="C28" s="47"/>
      <c r="D28" s="48"/>
      <c r="E28" s="49"/>
      <c r="F28" s="50"/>
      <c r="G28" s="50"/>
      <c r="H28" s="46"/>
    </row>
    <row r="29" spans="1:9" x14ac:dyDescent="0.25">
      <c r="A29" s="51"/>
      <c r="B29" s="12"/>
      <c r="C29" s="12"/>
      <c r="D29" s="12"/>
      <c r="E29" s="52" t="s">
        <v>24</v>
      </c>
      <c r="F29" s="53">
        <f>SUM(F13:F28)</f>
        <v>1561363.17</v>
      </c>
      <c r="G29" s="53">
        <f>SUM(G14:G28)</f>
        <v>1561363.17</v>
      </c>
      <c r="H29" s="54"/>
    </row>
    <row r="30" spans="1:9" x14ac:dyDescent="0.25">
      <c r="A30" s="55"/>
      <c r="B30" s="55"/>
      <c r="C30" s="55"/>
      <c r="D30" s="55"/>
      <c r="E30" s="56"/>
      <c r="F30" s="57"/>
      <c r="G30" s="57"/>
      <c r="H30" s="24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  <c r="B32" s="58" t="s">
        <v>111</v>
      </c>
      <c r="C32" s="2"/>
      <c r="D32" s="2"/>
      <c r="E32" s="58" t="s">
        <v>112</v>
      </c>
      <c r="F32" s="2"/>
      <c r="G32" s="58" t="s">
        <v>122</v>
      </c>
      <c r="H32" s="2"/>
    </row>
    <row r="33" spans="1:8" x14ac:dyDescent="0.25">
      <c r="A33" s="2"/>
      <c r="B33" s="59" t="s">
        <v>113</v>
      </c>
      <c r="C33" s="2"/>
      <c r="D33" s="2"/>
      <c r="E33" s="59" t="s">
        <v>114</v>
      </c>
      <c r="F33" s="2"/>
      <c r="G33" s="59" t="str">
        <f>+'[1]Datos Generales'!D16</f>
        <v>Gerente Financiero</v>
      </c>
      <c r="H33" s="2"/>
    </row>
    <row r="34" spans="1:8" x14ac:dyDescent="0.25">
      <c r="A34" s="2"/>
      <c r="B34" s="59" t="str">
        <f>+'[1]Datos Generales'!B17</f>
        <v>Preparado por</v>
      </c>
      <c r="C34" s="2"/>
      <c r="D34" s="2"/>
      <c r="E34" s="59" t="str">
        <f>+'[1]Datos Generales'!C17</f>
        <v>Revisado por</v>
      </c>
      <c r="F34" s="2"/>
      <c r="G34" s="59" t="str">
        <f>+'[1]Datos Generales'!D17</f>
        <v>Aprobado por</v>
      </c>
      <c r="H34" s="2"/>
    </row>
    <row r="35" spans="1:8" x14ac:dyDescent="0.25">
      <c r="A35" s="60"/>
      <c r="B35" s="61">
        <v>44543</v>
      </c>
      <c r="C35" s="60"/>
      <c r="D35" s="60"/>
      <c r="E35" s="61">
        <v>44543</v>
      </c>
      <c r="F35" s="60"/>
      <c r="G35" s="61">
        <v>44543</v>
      </c>
      <c r="H35" s="60"/>
    </row>
    <row r="36" spans="1:8" x14ac:dyDescent="0.25">
      <c r="A36" s="2"/>
      <c r="B36" s="62" t="str">
        <f>+'[1]Datos Generales'!B19</f>
        <v>Fecha de Preparación</v>
      </c>
      <c r="C36" s="2"/>
      <c r="D36" s="2"/>
      <c r="E36" s="62" t="str">
        <f>+'[1]Datos Generales'!C19</f>
        <v>Fecha de Revisión</v>
      </c>
      <c r="F36" s="2"/>
      <c r="G36" s="63" t="str">
        <f>+'[1]Datos Generales'!D19</f>
        <v>Fecha de Aprobación</v>
      </c>
      <c r="H36" s="2"/>
    </row>
    <row r="37" spans="1:8" x14ac:dyDescent="0.25">
      <c r="A37" s="2"/>
      <c r="B37" s="2"/>
      <c r="C37" s="1"/>
      <c r="D37" s="2"/>
      <c r="E37" s="2"/>
      <c r="F37" s="2"/>
      <c r="G37" s="2"/>
      <c r="H37" s="2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</sheetData>
  <protectedRanges>
    <protectedRange sqref="A11" name="Rango1_3_1_1_1_1"/>
  </protectedRanges>
  <mergeCells count="3">
    <mergeCell ref="A3:G3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E7" sqref="E7"/>
    </sheetView>
  </sheetViews>
  <sheetFormatPr baseColWidth="10" defaultRowHeight="15" x14ac:dyDescent="0.25"/>
  <cols>
    <col min="2" max="2" width="16.85546875" customWidth="1"/>
    <col min="3" max="3" width="17.42578125" customWidth="1"/>
    <col min="4" max="4" width="16.85546875" customWidth="1"/>
    <col min="5" max="5" width="36.7109375" customWidth="1"/>
    <col min="6" max="6" width="14.28515625" customWidth="1"/>
    <col min="7" max="7" width="15.7109375" customWidth="1"/>
    <col min="9" max="9" width="13.140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2"/>
      <c r="B2" s="2"/>
      <c r="C2" s="2"/>
      <c r="D2" s="3"/>
      <c r="E2" s="3"/>
      <c r="F2" s="2"/>
      <c r="G2" s="2"/>
      <c r="H2" s="2"/>
    </row>
    <row r="3" spans="1:11" ht="18.75" x14ac:dyDescent="0.3">
      <c r="A3" s="245"/>
      <c r="B3" s="245"/>
      <c r="C3" s="245"/>
      <c r="D3" s="245"/>
      <c r="E3" s="245"/>
      <c r="F3" s="245"/>
      <c r="G3" s="245"/>
      <c r="H3" s="2"/>
    </row>
    <row r="4" spans="1:11" ht="18.75" x14ac:dyDescent="0.3">
      <c r="A4" s="245"/>
      <c r="B4" s="245"/>
      <c r="C4" s="245"/>
      <c r="D4" s="245"/>
      <c r="E4" s="245"/>
      <c r="F4" s="245"/>
      <c r="G4" s="245"/>
      <c r="H4" s="245"/>
    </row>
    <row r="5" spans="1:11" ht="18.75" x14ac:dyDescent="0.3">
      <c r="A5" s="245" t="s">
        <v>0</v>
      </c>
      <c r="B5" s="245"/>
      <c r="C5" s="245"/>
      <c r="D5" s="245"/>
      <c r="E5" s="245"/>
      <c r="F5" s="245"/>
      <c r="G5" s="245"/>
      <c r="H5" s="245"/>
    </row>
    <row r="6" spans="1:11" x14ac:dyDescent="0.25">
      <c r="A6" s="2"/>
      <c r="B6" s="2"/>
      <c r="C6" s="2"/>
      <c r="D6" s="2"/>
      <c r="E6" s="2"/>
      <c r="F6" s="2"/>
      <c r="G6" s="2"/>
      <c r="H6" s="2"/>
    </row>
    <row r="7" spans="1:11" ht="18.75" x14ac:dyDescent="0.3">
      <c r="A7" s="4"/>
      <c r="B7" s="4" t="s">
        <v>1</v>
      </c>
      <c r="C7" s="5" t="s">
        <v>2</v>
      </c>
      <c r="D7" s="6" t="s">
        <v>3</v>
      </c>
      <c r="E7" s="7"/>
      <c r="F7" s="8"/>
      <c r="G7" s="9"/>
      <c r="H7" s="10"/>
    </row>
    <row r="8" spans="1:11" ht="18.75" x14ac:dyDescent="0.3">
      <c r="A8" s="4"/>
      <c r="B8" s="4" t="s">
        <v>4</v>
      </c>
      <c r="C8" s="5" t="s">
        <v>5</v>
      </c>
      <c r="D8" s="11"/>
      <c r="E8" s="12"/>
      <c r="F8" s="8"/>
      <c r="G8" s="13"/>
      <c r="H8" s="14"/>
    </row>
    <row r="9" spans="1:11" ht="18.75" x14ac:dyDescent="0.3">
      <c r="A9" s="4"/>
      <c r="B9" s="4" t="s">
        <v>6</v>
      </c>
      <c r="C9" s="5" t="s">
        <v>7</v>
      </c>
      <c r="D9" s="11"/>
      <c r="E9" s="15"/>
      <c r="F9" s="8"/>
      <c r="G9" s="13"/>
      <c r="H9" s="16"/>
    </row>
    <row r="10" spans="1:11" ht="18.75" x14ac:dyDescent="0.3">
      <c r="A10" s="17"/>
      <c r="B10" s="18" t="s">
        <v>8</v>
      </c>
      <c r="C10" s="5" t="s">
        <v>9</v>
      </c>
      <c r="D10" s="11"/>
      <c r="E10" s="19"/>
      <c r="F10" s="8"/>
      <c r="G10" s="13"/>
      <c r="H10" s="16"/>
    </row>
    <row r="11" spans="1:11" x14ac:dyDescent="0.25">
      <c r="A11" s="20"/>
      <c r="B11" s="21"/>
      <c r="C11" s="21"/>
      <c r="D11" s="21"/>
      <c r="E11" s="22"/>
      <c r="F11" s="23"/>
      <c r="G11" s="23"/>
      <c r="H11" s="24"/>
    </row>
    <row r="12" spans="1:11" ht="15.75" x14ac:dyDescent="0.25">
      <c r="A12" s="25" t="s">
        <v>10</v>
      </c>
      <c r="B12" s="26" t="s">
        <v>11</v>
      </c>
      <c r="C12" s="27" t="s">
        <v>12</v>
      </c>
      <c r="D12" s="26" t="s">
        <v>13</v>
      </c>
      <c r="E12" s="28" t="s">
        <v>14</v>
      </c>
      <c r="F12" s="29" t="s">
        <v>15</v>
      </c>
      <c r="G12" s="29" t="s">
        <v>16</v>
      </c>
      <c r="H12" s="30" t="s">
        <v>17</v>
      </c>
      <c r="J12" s="143"/>
      <c r="K12" s="144"/>
    </row>
    <row r="13" spans="1:11" x14ac:dyDescent="0.25">
      <c r="A13" s="31">
        <v>1</v>
      </c>
      <c r="B13" s="32" t="s">
        <v>18</v>
      </c>
      <c r="C13" s="32" t="s">
        <v>19</v>
      </c>
      <c r="D13" s="38" t="s">
        <v>22</v>
      </c>
      <c r="E13" s="39" t="s">
        <v>23</v>
      </c>
      <c r="F13" s="34">
        <v>1616750.73</v>
      </c>
      <c r="G13" s="35"/>
      <c r="H13" s="36"/>
    </row>
    <row r="14" spans="1:11" x14ac:dyDescent="0.25">
      <c r="A14" s="31">
        <v>2</v>
      </c>
      <c r="B14" s="32" t="s">
        <v>18</v>
      </c>
      <c r="C14" s="32" t="s">
        <v>19</v>
      </c>
      <c r="D14" s="32" t="s">
        <v>133</v>
      </c>
      <c r="E14" s="33" t="s">
        <v>135</v>
      </c>
      <c r="F14" s="35"/>
      <c r="G14" s="35">
        <v>1616750.73</v>
      </c>
      <c r="H14" s="36"/>
    </row>
    <row r="15" spans="1:11" x14ac:dyDescent="0.25">
      <c r="A15" s="31">
        <v>3</v>
      </c>
      <c r="B15" s="40"/>
      <c r="C15" s="41"/>
      <c r="D15" s="42"/>
      <c r="F15" s="35"/>
      <c r="G15" s="37"/>
      <c r="H15" s="36"/>
      <c r="I15" s="208"/>
    </row>
    <row r="16" spans="1:11" x14ac:dyDescent="0.25">
      <c r="A16" s="31">
        <v>4</v>
      </c>
      <c r="B16" s="40"/>
      <c r="C16" s="41"/>
      <c r="D16" s="42"/>
      <c r="E16" s="43"/>
      <c r="F16" s="35"/>
      <c r="G16" s="35"/>
      <c r="H16" s="36"/>
      <c r="I16" s="208"/>
    </row>
    <row r="17" spans="1:8" x14ac:dyDescent="0.25">
      <c r="A17" s="31">
        <v>5</v>
      </c>
      <c r="B17" s="40"/>
      <c r="C17" s="41"/>
      <c r="D17" s="42"/>
      <c r="E17" s="43"/>
      <c r="F17" s="35"/>
      <c r="G17" s="35"/>
      <c r="H17" s="36"/>
    </row>
    <row r="18" spans="1:8" ht="75" x14ac:dyDescent="0.25">
      <c r="A18" s="31">
        <v>6</v>
      </c>
      <c r="B18" s="40"/>
      <c r="C18" s="41"/>
      <c r="D18" s="42"/>
      <c r="E18" s="44" t="s">
        <v>119</v>
      </c>
      <c r="F18" s="35"/>
      <c r="G18" s="35"/>
      <c r="H18" s="36"/>
    </row>
    <row r="19" spans="1:8" x14ac:dyDescent="0.25">
      <c r="A19" s="31">
        <v>7</v>
      </c>
      <c r="B19" s="40"/>
      <c r="C19" s="41"/>
      <c r="D19" s="42"/>
      <c r="E19" s="43"/>
      <c r="F19" s="35"/>
      <c r="G19" s="35"/>
      <c r="H19" s="36"/>
    </row>
    <row r="20" spans="1:8" x14ac:dyDescent="0.25">
      <c r="A20" s="31">
        <v>8</v>
      </c>
      <c r="B20" s="40"/>
      <c r="C20" s="41"/>
      <c r="D20" s="42"/>
      <c r="E20" s="43"/>
      <c r="F20" s="35"/>
      <c r="G20" s="35"/>
      <c r="H20" s="36"/>
    </row>
    <row r="21" spans="1:8" x14ac:dyDescent="0.25">
      <c r="A21" s="31">
        <v>9</v>
      </c>
      <c r="B21" s="32" t="s">
        <v>18</v>
      </c>
      <c r="C21" s="32" t="s">
        <v>19</v>
      </c>
      <c r="D21" s="38" t="s">
        <v>22</v>
      </c>
      <c r="E21" s="39" t="s">
        <v>23</v>
      </c>
      <c r="F21" s="34">
        <v>152096.57</v>
      </c>
      <c r="G21" s="35"/>
      <c r="H21" s="36"/>
    </row>
    <row r="22" spans="1:8" x14ac:dyDescent="0.25">
      <c r="A22" s="31">
        <v>10</v>
      </c>
      <c r="B22" s="32" t="s">
        <v>18</v>
      </c>
      <c r="C22" s="32" t="s">
        <v>19</v>
      </c>
      <c r="D22" s="32" t="s">
        <v>133</v>
      </c>
      <c r="E22" s="33" t="s">
        <v>136</v>
      </c>
      <c r="F22" s="35"/>
      <c r="G22" s="35">
        <v>152096.57</v>
      </c>
      <c r="H22" s="36"/>
    </row>
    <row r="23" spans="1:8" ht="75" x14ac:dyDescent="0.25">
      <c r="A23" s="31">
        <v>11</v>
      </c>
      <c r="B23" s="40"/>
      <c r="C23" s="41"/>
      <c r="D23" s="42"/>
      <c r="E23" s="44" t="s">
        <v>120</v>
      </c>
      <c r="F23" s="35"/>
      <c r="G23" s="35"/>
      <c r="H23" s="36"/>
    </row>
    <row r="24" spans="1:8" x14ac:dyDescent="0.25">
      <c r="A24" s="31">
        <v>12</v>
      </c>
      <c r="B24" s="40"/>
      <c r="C24" s="41"/>
      <c r="D24" s="42"/>
      <c r="E24" s="43"/>
      <c r="F24" s="35"/>
      <c r="G24" s="35"/>
      <c r="H24" s="36"/>
    </row>
    <row r="25" spans="1:8" x14ac:dyDescent="0.25">
      <c r="A25" s="31">
        <v>13</v>
      </c>
      <c r="B25" s="40"/>
      <c r="C25" s="41"/>
      <c r="D25" s="42"/>
      <c r="E25" s="43"/>
      <c r="F25" s="35"/>
      <c r="G25" s="35"/>
      <c r="H25" s="36"/>
    </row>
    <row r="26" spans="1:8" x14ac:dyDescent="0.25">
      <c r="A26" s="31">
        <v>14</v>
      </c>
      <c r="B26" s="40"/>
      <c r="C26" s="41"/>
      <c r="D26" s="42"/>
      <c r="E26" s="43"/>
      <c r="F26" s="35"/>
      <c r="G26" s="35"/>
      <c r="H26" s="36"/>
    </row>
    <row r="27" spans="1:8" x14ac:dyDescent="0.25">
      <c r="A27" s="31">
        <v>15</v>
      </c>
      <c r="B27" s="40"/>
      <c r="C27" s="41"/>
      <c r="D27" s="42"/>
      <c r="E27" s="43"/>
      <c r="F27" s="35"/>
      <c r="G27" s="45"/>
      <c r="H27" s="46"/>
    </row>
    <row r="28" spans="1:8" x14ac:dyDescent="0.25">
      <c r="A28" s="31"/>
      <c r="B28" s="40"/>
      <c r="C28" s="47"/>
      <c r="D28" s="48"/>
      <c r="E28" s="49"/>
      <c r="F28" s="50"/>
      <c r="G28" s="50"/>
      <c r="H28" s="46"/>
    </row>
    <row r="29" spans="1:8" x14ac:dyDescent="0.25">
      <c r="A29" s="51"/>
      <c r="B29" s="12"/>
      <c r="C29" s="12"/>
      <c r="D29" s="12"/>
      <c r="E29" s="52" t="s">
        <v>24</v>
      </c>
      <c r="F29" s="53">
        <f>SUM(F13:F28)</f>
        <v>1768847.3</v>
      </c>
      <c r="G29" s="53">
        <f>SUM(G14:G28)</f>
        <v>1768847.3</v>
      </c>
      <c r="H29" s="54"/>
    </row>
    <row r="30" spans="1:8" x14ac:dyDescent="0.25">
      <c r="A30" s="55"/>
      <c r="B30" s="55"/>
      <c r="C30" s="55"/>
      <c r="D30" s="55"/>
      <c r="E30" s="56"/>
      <c r="F30" s="57"/>
      <c r="G30" s="57"/>
      <c r="H30" s="24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58" t="s">
        <v>111</v>
      </c>
      <c r="C32" s="2"/>
      <c r="D32" s="2"/>
      <c r="E32" s="58" t="s">
        <v>112</v>
      </c>
      <c r="F32" s="2"/>
      <c r="G32" s="58" t="s">
        <v>122</v>
      </c>
      <c r="H32" s="2"/>
    </row>
    <row r="33" spans="1:8" x14ac:dyDescent="0.25">
      <c r="A33" s="2"/>
      <c r="B33" s="59" t="s">
        <v>113</v>
      </c>
      <c r="C33" s="2"/>
      <c r="D33" s="2"/>
      <c r="E33" s="59" t="s">
        <v>114</v>
      </c>
      <c r="F33" s="2"/>
      <c r="G33" s="59" t="str">
        <f>+'[1]Datos Generales'!D16</f>
        <v>Gerente Financiero</v>
      </c>
      <c r="H33" s="2"/>
    </row>
    <row r="34" spans="1:8" x14ac:dyDescent="0.25">
      <c r="A34" s="2"/>
      <c r="B34" s="59" t="str">
        <f>+'[1]Datos Generales'!B17</f>
        <v>Preparado por</v>
      </c>
      <c r="C34" s="2"/>
      <c r="D34" s="2"/>
      <c r="E34" s="59" t="str">
        <f>+'[1]Datos Generales'!C17</f>
        <v>Revisado por</v>
      </c>
      <c r="F34" s="2"/>
      <c r="G34" s="59" t="str">
        <f>+'[1]Datos Generales'!D17</f>
        <v>Aprobado por</v>
      </c>
      <c r="H34" s="2"/>
    </row>
    <row r="35" spans="1:8" x14ac:dyDescent="0.25">
      <c r="A35" s="60"/>
      <c r="B35" s="61">
        <v>44543</v>
      </c>
      <c r="C35" s="60"/>
      <c r="D35" s="60"/>
      <c r="E35" s="61">
        <v>44543</v>
      </c>
      <c r="F35" s="60"/>
      <c r="G35" s="61">
        <v>44543</v>
      </c>
      <c r="H35" s="60"/>
    </row>
    <row r="36" spans="1:8" x14ac:dyDescent="0.25">
      <c r="A36" s="2"/>
      <c r="B36" s="62" t="str">
        <f>+'[1]Datos Generales'!B19</f>
        <v>Fecha de Preparación</v>
      </c>
      <c r="C36" s="2"/>
      <c r="D36" s="2"/>
      <c r="E36" s="62" t="str">
        <f>+'[1]Datos Generales'!C19</f>
        <v>Fecha de Revisión</v>
      </c>
      <c r="F36" s="2"/>
      <c r="G36" s="63" t="str">
        <f>+'[1]Datos Generales'!D19</f>
        <v>Fecha de Aprobación</v>
      </c>
      <c r="H36" s="2"/>
    </row>
    <row r="37" spans="1:8" x14ac:dyDescent="0.25">
      <c r="A37" s="2"/>
      <c r="B37" s="2"/>
      <c r="C37" s="1"/>
      <c r="D37" s="2"/>
      <c r="E37" s="2"/>
      <c r="F37" s="2"/>
      <c r="G37" s="2"/>
      <c r="H37" s="2"/>
    </row>
  </sheetData>
  <protectedRanges>
    <protectedRange sqref="A11" name="Rango1_3_1_1_1_1"/>
  </protectedRanges>
  <mergeCells count="3">
    <mergeCell ref="A3:G3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"/>
  <sheetViews>
    <sheetView topLeftCell="B1" workbookViewId="0">
      <selection activeCell="D10" sqref="D10"/>
    </sheetView>
  </sheetViews>
  <sheetFormatPr baseColWidth="10" defaultRowHeight="15" x14ac:dyDescent="0.25"/>
  <cols>
    <col min="1" max="1" width="3.42578125" hidden="1" customWidth="1"/>
    <col min="2" max="2" width="9.42578125" customWidth="1"/>
    <col min="3" max="3" width="13.85546875" customWidth="1"/>
    <col min="4" max="4" width="15.7109375" customWidth="1"/>
    <col min="6" max="6" width="8" customWidth="1"/>
    <col min="7" max="7" width="10.42578125" customWidth="1"/>
    <col min="8" max="8" width="10.5703125" customWidth="1"/>
    <col min="21" max="21" width="12.85546875" customWidth="1"/>
  </cols>
  <sheetData>
    <row r="1" spans="1:23" x14ac:dyDescent="0.25">
      <c r="A1" s="64"/>
      <c r="B1" s="65"/>
      <c r="C1" s="64"/>
      <c r="D1" s="64"/>
      <c r="E1" s="66"/>
      <c r="F1" s="64"/>
      <c r="G1" s="64"/>
      <c r="H1" s="64"/>
      <c r="I1" s="64"/>
      <c r="J1" s="64"/>
      <c r="K1" s="64"/>
      <c r="L1" s="64"/>
      <c r="M1" s="64"/>
      <c r="N1" s="64"/>
      <c r="O1" s="64"/>
      <c r="P1" s="67"/>
      <c r="Q1" s="64"/>
      <c r="R1" s="64"/>
      <c r="S1" s="64"/>
      <c r="T1" s="64"/>
      <c r="U1" s="64"/>
      <c r="V1" s="65"/>
      <c r="W1" s="65"/>
    </row>
    <row r="2" spans="1:23" x14ac:dyDescent="0.25">
      <c r="A2" s="64"/>
      <c r="B2" s="65"/>
      <c r="C2" s="64"/>
      <c r="D2" s="64"/>
      <c r="E2" s="66"/>
      <c r="F2" s="64"/>
      <c r="G2" s="64"/>
      <c r="H2" s="64"/>
      <c r="I2" s="64"/>
      <c r="J2" s="68"/>
      <c r="K2" s="64"/>
      <c r="L2" s="64"/>
      <c r="M2" s="64"/>
      <c r="N2" s="64"/>
      <c r="O2" s="64"/>
      <c r="P2" s="67"/>
      <c r="Q2" s="64"/>
      <c r="R2" s="64"/>
      <c r="S2" s="64"/>
      <c r="T2" s="64"/>
      <c r="U2" s="64"/>
      <c r="V2" s="65"/>
      <c r="W2" s="65"/>
    </row>
    <row r="3" spans="1:23" x14ac:dyDescent="0.25">
      <c r="A3" s="64"/>
      <c r="B3" s="65"/>
      <c r="C3" s="64"/>
      <c r="D3" s="64"/>
      <c r="E3" s="66"/>
      <c r="F3" s="64"/>
      <c r="G3" s="64"/>
      <c r="H3" s="64"/>
      <c r="I3" s="64"/>
      <c r="J3" s="68"/>
      <c r="K3" s="64"/>
      <c r="L3" s="64"/>
      <c r="M3" s="64"/>
      <c r="N3" s="64"/>
      <c r="O3" s="64"/>
      <c r="P3" s="67"/>
      <c r="Q3" s="64"/>
      <c r="R3" s="64"/>
      <c r="S3" s="64"/>
      <c r="T3" s="64"/>
      <c r="U3" s="64"/>
      <c r="V3" s="65"/>
      <c r="W3" s="65"/>
    </row>
    <row r="4" spans="1:23" x14ac:dyDescent="0.25">
      <c r="A4" s="64"/>
      <c r="B4" s="65"/>
      <c r="C4" s="64"/>
      <c r="D4" s="64"/>
      <c r="E4" s="66"/>
      <c r="F4" s="64"/>
      <c r="G4" s="64"/>
      <c r="H4" s="64"/>
      <c r="I4" s="64"/>
      <c r="J4" s="68"/>
      <c r="K4" s="64"/>
      <c r="L4" s="64"/>
      <c r="M4" s="64"/>
      <c r="N4" s="64"/>
      <c r="O4" s="64"/>
      <c r="P4" s="67"/>
      <c r="Q4" s="64"/>
      <c r="R4" s="64"/>
      <c r="S4" s="64"/>
      <c r="T4" s="64"/>
      <c r="U4" s="64"/>
      <c r="V4" s="65"/>
      <c r="W4" s="65"/>
    </row>
    <row r="5" spans="1:23" x14ac:dyDescent="0.25">
      <c r="A5" s="64"/>
      <c r="B5" s="250" t="s">
        <v>25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5.75" x14ac:dyDescent="0.25">
      <c r="A6" s="64"/>
      <c r="B6" s="251" t="s">
        <v>26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</row>
    <row r="7" spans="1:23" ht="15.75" thickBot="1" x14ac:dyDescent="0.3">
      <c r="A7" s="64"/>
      <c r="B7" s="252" t="s">
        <v>27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1:23" ht="15.75" thickBot="1" x14ac:dyDescent="0.3">
      <c r="A8" s="64"/>
      <c r="B8" s="253" t="s">
        <v>28</v>
      </c>
      <c r="C8" s="254"/>
      <c r="D8" s="254"/>
      <c r="E8" s="254"/>
      <c r="F8" s="254"/>
      <c r="G8" s="254"/>
      <c r="H8" s="254"/>
      <c r="I8" s="254"/>
      <c r="J8" s="255"/>
      <c r="K8" s="253" t="s">
        <v>29</v>
      </c>
      <c r="L8" s="254"/>
      <c r="M8" s="254"/>
      <c r="N8" s="254"/>
      <c r="O8" s="254"/>
      <c r="P8" s="254"/>
      <c r="Q8" s="255"/>
      <c r="R8" s="256" t="s">
        <v>30</v>
      </c>
      <c r="S8" s="257"/>
      <c r="T8" s="257"/>
      <c r="U8" s="257"/>
      <c r="V8" s="257"/>
      <c r="W8" s="69"/>
    </row>
    <row r="9" spans="1:23" ht="48" x14ac:dyDescent="0.25">
      <c r="A9" s="64"/>
      <c r="B9" s="70" t="s">
        <v>31</v>
      </c>
      <c r="C9" s="71" t="s">
        <v>32</v>
      </c>
      <c r="D9" s="72" t="s">
        <v>33</v>
      </c>
      <c r="E9" s="72" t="s">
        <v>34</v>
      </c>
      <c r="F9" s="72" t="s">
        <v>35</v>
      </c>
      <c r="G9" s="72" t="s">
        <v>36</v>
      </c>
      <c r="H9" s="72" t="s">
        <v>37</v>
      </c>
      <c r="I9" s="72" t="s">
        <v>38</v>
      </c>
      <c r="J9" s="73" t="s">
        <v>39</v>
      </c>
      <c r="K9" s="74" t="s">
        <v>40</v>
      </c>
      <c r="L9" s="75" t="s">
        <v>41</v>
      </c>
      <c r="M9" s="75" t="s">
        <v>42</v>
      </c>
      <c r="N9" s="75" t="s">
        <v>43</v>
      </c>
      <c r="O9" s="75" t="s">
        <v>44</v>
      </c>
      <c r="P9" s="75" t="s">
        <v>45</v>
      </c>
      <c r="Q9" s="76" t="s">
        <v>46</v>
      </c>
      <c r="R9" s="77" t="s">
        <v>47</v>
      </c>
      <c r="S9" s="78" t="s">
        <v>12</v>
      </c>
      <c r="T9" s="79" t="s">
        <v>48</v>
      </c>
      <c r="U9" s="80" t="s">
        <v>49</v>
      </c>
      <c r="V9" s="81" t="s">
        <v>50</v>
      </c>
      <c r="W9" s="82" t="s">
        <v>17</v>
      </c>
    </row>
    <row r="10" spans="1:23" ht="60" x14ac:dyDescent="0.25">
      <c r="A10" s="64">
        <v>1</v>
      </c>
      <c r="B10" s="83" t="s">
        <v>51</v>
      </c>
      <c r="C10" s="84" t="s">
        <v>52</v>
      </c>
      <c r="D10" s="85" t="s">
        <v>53</v>
      </c>
      <c r="E10" s="86">
        <v>1556585.35</v>
      </c>
      <c r="F10" s="87"/>
      <c r="G10" s="87"/>
      <c r="H10" s="88">
        <v>43714</v>
      </c>
      <c r="I10" s="89" t="s">
        <v>54</v>
      </c>
      <c r="J10" s="90">
        <v>1556585.35</v>
      </c>
      <c r="K10" s="91">
        <v>43759</v>
      </c>
      <c r="L10" s="88">
        <v>44125</v>
      </c>
      <c r="M10" s="92">
        <v>44125</v>
      </c>
      <c r="N10" s="93">
        <f>+L10-K10</f>
        <v>366</v>
      </c>
      <c r="O10" s="94">
        <f t="shared" ref="O10:O11" si="0">+J10/N10</f>
        <v>4252.9654371584702</v>
      </c>
      <c r="P10" s="93">
        <f>+M10-K10</f>
        <v>366</v>
      </c>
      <c r="Q10" s="95">
        <f>+P10*O10</f>
        <v>1556585.35</v>
      </c>
      <c r="R10" s="96">
        <f>+J10-Q10</f>
        <v>0</v>
      </c>
      <c r="S10" s="32" t="s">
        <v>19</v>
      </c>
      <c r="T10" s="32" t="s">
        <v>18</v>
      </c>
      <c r="U10" s="32" t="s">
        <v>20</v>
      </c>
      <c r="V10" s="97" t="s">
        <v>21</v>
      </c>
      <c r="W10" s="98"/>
    </row>
    <row r="11" spans="1:23" ht="60" x14ac:dyDescent="0.25">
      <c r="A11" s="64">
        <v>2</v>
      </c>
      <c r="B11" s="83" t="s">
        <v>51</v>
      </c>
      <c r="C11" s="84" t="s">
        <v>52</v>
      </c>
      <c r="D11" s="85" t="s">
        <v>53</v>
      </c>
      <c r="E11" s="86">
        <v>341051.47</v>
      </c>
      <c r="F11" s="87"/>
      <c r="G11" s="87"/>
      <c r="H11" s="88">
        <v>43798</v>
      </c>
      <c r="I11" s="33" t="s">
        <v>55</v>
      </c>
      <c r="J11" s="90">
        <v>341051.47</v>
      </c>
      <c r="K11" s="91">
        <v>43797</v>
      </c>
      <c r="L11" s="88">
        <v>44125</v>
      </c>
      <c r="M11" s="92">
        <v>44125</v>
      </c>
      <c r="N11" s="93">
        <f t="shared" ref="N11" si="1">+L11-K11</f>
        <v>328</v>
      </c>
      <c r="O11" s="94">
        <f t="shared" si="0"/>
        <v>1039.7910670731706</v>
      </c>
      <c r="P11" s="93">
        <f>+M11-K11</f>
        <v>328</v>
      </c>
      <c r="Q11" s="95">
        <f>+P11*O11</f>
        <v>341051.46999999991</v>
      </c>
      <c r="R11" s="96">
        <f>+J11-Q11</f>
        <v>0</v>
      </c>
      <c r="S11" s="32" t="s">
        <v>56</v>
      </c>
      <c r="T11" s="32" t="s">
        <v>57</v>
      </c>
      <c r="U11" s="32" t="s">
        <v>20</v>
      </c>
      <c r="V11" s="97" t="s">
        <v>21</v>
      </c>
      <c r="W11" s="98"/>
    </row>
    <row r="12" spans="1:23" x14ac:dyDescent="0.25">
      <c r="A12" s="64">
        <v>3</v>
      </c>
      <c r="B12" s="83"/>
      <c r="C12" s="84"/>
      <c r="D12" s="85"/>
      <c r="E12" s="86"/>
      <c r="F12" s="87"/>
      <c r="G12" s="87"/>
      <c r="H12" s="88"/>
      <c r="I12" s="99"/>
      <c r="J12" s="177"/>
      <c r="K12" s="100"/>
      <c r="L12" s="101"/>
      <c r="M12" s="92"/>
      <c r="N12" s="93"/>
      <c r="O12" s="94"/>
      <c r="P12" s="93"/>
      <c r="Q12" s="95"/>
      <c r="R12" s="96"/>
      <c r="S12" s="32"/>
      <c r="T12" s="32"/>
      <c r="U12" s="99"/>
      <c r="V12" s="97"/>
      <c r="W12" s="98"/>
    </row>
    <row r="13" spans="1:23" x14ac:dyDescent="0.25">
      <c r="A13" s="64">
        <v>4</v>
      </c>
      <c r="B13" s="83"/>
      <c r="C13" s="84"/>
      <c r="D13" s="85"/>
      <c r="E13" s="86"/>
      <c r="F13" s="87"/>
      <c r="G13" s="87"/>
      <c r="H13" s="88"/>
      <c r="I13" s="99"/>
      <c r="J13" s="177"/>
      <c r="K13" s="100"/>
      <c r="L13" s="101"/>
      <c r="M13" s="92"/>
      <c r="N13" s="93"/>
      <c r="O13" s="94"/>
      <c r="P13" s="93"/>
      <c r="Q13" s="95"/>
      <c r="R13" s="96"/>
      <c r="S13" s="32"/>
      <c r="T13" s="32"/>
      <c r="U13" s="99"/>
      <c r="V13" s="97"/>
      <c r="W13" s="98"/>
    </row>
    <row r="14" spans="1:23" x14ac:dyDescent="0.25">
      <c r="A14" s="64">
        <v>5</v>
      </c>
      <c r="B14" s="83"/>
      <c r="C14" s="84"/>
      <c r="D14" s="85"/>
      <c r="E14" s="86"/>
      <c r="F14" s="87"/>
      <c r="G14" s="87"/>
      <c r="H14" s="88"/>
      <c r="I14" s="99"/>
      <c r="J14" s="177"/>
      <c r="K14" s="100"/>
      <c r="L14" s="101"/>
      <c r="M14" s="92"/>
      <c r="N14" s="93"/>
      <c r="O14" s="94"/>
      <c r="P14" s="93"/>
      <c r="Q14" s="95"/>
      <c r="R14" s="96"/>
      <c r="S14" s="33"/>
      <c r="T14" s="32"/>
      <c r="U14" s="99"/>
      <c r="V14" s="97"/>
      <c r="W14" s="102"/>
    </row>
    <row r="15" spans="1:23" x14ac:dyDescent="0.25">
      <c r="A15" s="64">
        <v>6</v>
      </c>
      <c r="B15" s="83"/>
      <c r="C15" s="84"/>
      <c r="D15" s="85"/>
      <c r="E15" s="86"/>
      <c r="F15" s="87"/>
      <c r="G15" s="87"/>
      <c r="H15" s="88"/>
      <c r="I15" s="99"/>
      <c r="J15" s="90"/>
      <c r="K15" s="100"/>
      <c r="L15" s="101"/>
      <c r="M15" s="92"/>
      <c r="N15" s="93"/>
      <c r="O15" s="94"/>
      <c r="P15" s="93"/>
      <c r="Q15" s="95"/>
      <c r="R15" s="96"/>
      <c r="S15" s="33"/>
      <c r="T15" s="32"/>
      <c r="U15" s="99"/>
      <c r="V15" s="97"/>
      <c r="W15" s="102"/>
    </row>
    <row r="16" spans="1:23" x14ac:dyDescent="0.25">
      <c r="A16" s="64">
        <v>7</v>
      </c>
      <c r="B16" s="83"/>
      <c r="C16" s="84"/>
      <c r="D16" s="85"/>
      <c r="E16" s="86"/>
      <c r="F16" s="87"/>
      <c r="G16" s="87"/>
      <c r="H16" s="88"/>
      <c r="I16" s="99"/>
      <c r="J16" s="90"/>
      <c r="K16" s="100"/>
      <c r="L16" s="101"/>
      <c r="M16" s="92"/>
      <c r="N16" s="93"/>
      <c r="O16" s="94"/>
      <c r="P16" s="93"/>
      <c r="Q16" s="95"/>
      <c r="R16" s="96"/>
      <c r="S16" s="104"/>
      <c r="T16" s="104"/>
      <c r="U16" s="105"/>
      <c r="V16" s="106"/>
      <c r="W16" s="102"/>
    </row>
    <row r="17" spans="1:23" x14ac:dyDescent="0.25">
      <c r="A17" s="64">
        <v>8</v>
      </c>
      <c r="B17" s="83"/>
      <c r="C17" s="84"/>
      <c r="D17" s="85"/>
      <c r="E17" s="86"/>
      <c r="F17" s="87"/>
      <c r="G17" s="87"/>
      <c r="H17" s="88"/>
      <c r="I17" s="99"/>
      <c r="J17" s="90"/>
      <c r="K17" s="100"/>
      <c r="L17" s="101"/>
      <c r="M17" s="92"/>
      <c r="N17" s="93"/>
      <c r="O17" s="94"/>
      <c r="P17" s="93"/>
      <c r="Q17" s="95"/>
      <c r="R17" s="96"/>
      <c r="S17" s="33"/>
      <c r="T17" s="33"/>
      <c r="U17" s="99"/>
      <c r="V17" s="97"/>
      <c r="W17" s="102"/>
    </row>
    <row r="18" spans="1:23" x14ac:dyDescent="0.25">
      <c r="A18" s="64">
        <v>9</v>
      </c>
      <c r="B18" s="83"/>
      <c r="C18" s="84"/>
      <c r="D18" s="85"/>
      <c r="E18" s="86"/>
      <c r="F18" s="87"/>
      <c r="G18" s="87"/>
      <c r="H18" s="88"/>
      <c r="I18" s="99"/>
      <c r="J18" s="90"/>
      <c r="K18" s="100"/>
      <c r="L18" s="101"/>
      <c r="M18" s="92"/>
      <c r="N18" s="93"/>
      <c r="O18" s="94"/>
      <c r="P18" s="93"/>
      <c r="Q18" s="95"/>
      <c r="R18" s="96"/>
      <c r="S18" s="104"/>
      <c r="T18" s="104"/>
      <c r="U18" s="105"/>
      <c r="V18" s="106"/>
      <c r="W18" s="102"/>
    </row>
    <row r="19" spans="1:23" x14ac:dyDescent="0.25">
      <c r="A19" s="64">
        <v>10</v>
      </c>
      <c r="B19" s="83"/>
      <c r="C19" s="84"/>
      <c r="D19" s="85"/>
      <c r="E19" s="86"/>
      <c r="F19" s="87"/>
      <c r="G19" s="87"/>
      <c r="H19" s="88"/>
      <c r="I19" s="99"/>
      <c r="J19" s="90"/>
      <c r="K19" s="100"/>
      <c r="L19" s="101"/>
      <c r="M19" s="92"/>
      <c r="N19" s="93"/>
      <c r="O19" s="94"/>
      <c r="P19" s="93"/>
      <c r="Q19" s="95"/>
      <c r="R19" s="96"/>
      <c r="S19" s="33"/>
      <c r="T19" s="33"/>
      <c r="U19" s="33"/>
      <c r="V19" s="97"/>
      <c r="W19" s="102"/>
    </row>
    <row r="20" spans="1:23" x14ac:dyDescent="0.25">
      <c r="A20" s="64">
        <v>11</v>
      </c>
      <c r="B20" s="83"/>
      <c r="C20" s="84"/>
      <c r="D20" s="85"/>
      <c r="E20" s="86"/>
      <c r="F20" s="87"/>
      <c r="G20" s="87"/>
      <c r="H20" s="88"/>
      <c r="I20" s="99"/>
      <c r="J20" s="90"/>
      <c r="K20" s="100"/>
      <c r="L20" s="101"/>
      <c r="M20" s="92"/>
      <c r="N20" s="93"/>
      <c r="O20" s="94"/>
      <c r="P20" s="93"/>
      <c r="Q20" s="95"/>
      <c r="R20" s="96"/>
      <c r="S20" s="33"/>
      <c r="T20" s="33"/>
      <c r="U20" s="33"/>
      <c r="V20" s="97"/>
      <c r="W20" s="102"/>
    </row>
    <row r="21" spans="1:23" x14ac:dyDescent="0.25">
      <c r="A21" s="64">
        <v>12</v>
      </c>
      <c r="B21" s="83"/>
      <c r="C21" s="84"/>
      <c r="D21" s="85"/>
      <c r="E21" s="86"/>
      <c r="F21" s="87"/>
      <c r="G21" s="87"/>
      <c r="H21" s="88"/>
      <c r="I21" s="99"/>
      <c r="J21" s="90"/>
      <c r="K21" s="100"/>
      <c r="L21" s="101"/>
      <c r="M21" s="92"/>
      <c r="N21" s="93"/>
      <c r="O21" s="94"/>
      <c r="P21" s="93"/>
      <c r="Q21" s="95"/>
      <c r="R21" s="96"/>
      <c r="S21" s="33"/>
      <c r="T21" s="33"/>
      <c r="U21" s="33"/>
      <c r="V21" s="97"/>
      <c r="W21" s="102"/>
    </row>
    <row r="22" spans="1:23" x14ac:dyDescent="0.25">
      <c r="A22" s="64">
        <v>13</v>
      </c>
      <c r="B22" s="83"/>
      <c r="C22" s="84"/>
      <c r="D22" s="85"/>
      <c r="E22" s="86"/>
      <c r="F22" s="87"/>
      <c r="G22" s="87"/>
      <c r="H22" s="88"/>
      <c r="I22" s="99"/>
      <c r="J22" s="90"/>
      <c r="K22" s="100"/>
      <c r="L22" s="101"/>
      <c r="M22" s="92"/>
      <c r="N22" s="93"/>
      <c r="O22" s="94"/>
      <c r="P22" s="93"/>
      <c r="Q22" s="95"/>
      <c r="R22" s="96"/>
      <c r="S22" s="33"/>
      <c r="T22" s="33"/>
      <c r="U22" s="33"/>
      <c r="V22" s="97"/>
      <c r="W22" s="102"/>
    </row>
    <row r="23" spans="1:23" x14ac:dyDescent="0.25">
      <c r="A23" s="64">
        <v>14</v>
      </c>
      <c r="B23" s="83"/>
      <c r="C23" s="84"/>
      <c r="D23" s="85"/>
      <c r="E23" s="86"/>
      <c r="F23" s="87"/>
      <c r="G23" s="87"/>
      <c r="H23" s="88"/>
      <c r="I23" s="99"/>
      <c r="J23" s="90"/>
      <c r="K23" s="91"/>
      <c r="L23" s="88"/>
      <c r="M23" s="103"/>
      <c r="N23" s="93"/>
      <c r="O23" s="94"/>
      <c r="P23" s="93"/>
      <c r="Q23" s="95"/>
      <c r="R23" s="96"/>
      <c r="S23" s="33"/>
      <c r="T23" s="33"/>
      <c r="U23" s="33"/>
      <c r="V23" s="97"/>
      <c r="W23" s="102"/>
    </row>
    <row r="24" spans="1:23" x14ac:dyDescent="0.25">
      <c r="A24" s="64">
        <v>15</v>
      </c>
      <c r="B24" s="83"/>
      <c r="C24" s="84"/>
      <c r="D24" s="85"/>
      <c r="E24" s="86"/>
      <c r="F24" s="87"/>
      <c r="G24" s="87"/>
      <c r="H24" s="88"/>
      <c r="I24" s="99"/>
      <c r="J24" s="90"/>
      <c r="K24" s="91"/>
      <c r="L24" s="88"/>
      <c r="M24" s="103"/>
      <c r="N24" s="93"/>
      <c r="O24" s="94"/>
      <c r="P24" s="93"/>
      <c r="Q24" s="95"/>
      <c r="R24" s="96"/>
      <c r="S24" s="33"/>
      <c r="T24" s="33"/>
      <c r="U24" s="33"/>
      <c r="V24" s="97"/>
      <c r="W24" s="102"/>
    </row>
    <row r="25" spans="1:23" x14ac:dyDescent="0.25">
      <c r="A25" s="64"/>
      <c r="B25" s="107"/>
      <c r="C25" s="108"/>
      <c r="D25" s="108"/>
      <c r="E25" s="109"/>
      <c r="F25" s="108"/>
      <c r="G25" s="108"/>
      <c r="H25" s="108"/>
      <c r="I25" s="108"/>
      <c r="J25" s="110"/>
      <c r="K25" s="108"/>
      <c r="L25" s="108"/>
      <c r="M25" s="108"/>
      <c r="N25" s="108"/>
      <c r="O25" s="108"/>
      <c r="P25" s="111"/>
      <c r="Q25" s="108"/>
      <c r="R25" s="112"/>
      <c r="S25" s="108"/>
      <c r="T25" s="108"/>
      <c r="U25" s="108"/>
      <c r="V25" s="113"/>
      <c r="W25" s="114"/>
    </row>
    <row r="26" spans="1:23" ht="15.75" thickBot="1" x14ac:dyDescent="0.3">
      <c r="A26" s="64"/>
      <c r="B26" s="115"/>
      <c r="C26" s="116"/>
      <c r="D26" s="116"/>
      <c r="E26" s="117">
        <f>SUM(E9:E25)</f>
        <v>1897636.82</v>
      </c>
      <c r="F26" s="116"/>
      <c r="G26" s="116"/>
      <c r="H26" s="116"/>
      <c r="I26" s="116" t="s">
        <v>58</v>
      </c>
      <c r="J26" s="118">
        <f>SUM(J9:J25)</f>
        <v>1897636.82</v>
      </c>
      <c r="K26" s="119"/>
      <c r="L26" s="119"/>
      <c r="M26" s="119"/>
      <c r="N26" s="119"/>
      <c r="O26" s="120"/>
      <c r="P26" s="116"/>
      <c r="Q26" s="118">
        <f>SUM(Q9:Q25)</f>
        <v>1897636.82</v>
      </c>
      <c r="R26" s="118">
        <f>SUM(R9:R25)</f>
        <v>0</v>
      </c>
      <c r="S26" s="117"/>
      <c r="T26" s="117"/>
      <c r="U26" s="117"/>
      <c r="V26" s="121"/>
      <c r="W26" s="122"/>
    </row>
    <row r="27" spans="1:23" ht="15.75" thickTop="1" x14ac:dyDescent="0.25">
      <c r="A27" s="64"/>
      <c r="B27" s="65"/>
      <c r="C27" s="64"/>
      <c r="D27" s="64"/>
      <c r="E27" s="66"/>
      <c r="F27" s="64"/>
      <c r="G27" s="64"/>
      <c r="H27" s="64"/>
      <c r="I27" s="64"/>
      <c r="J27" s="64"/>
      <c r="K27" s="64"/>
      <c r="L27" s="64"/>
      <c r="M27" s="64"/>
      <c r="N27" s="123"/>
      <c r="O27" s="124" t="s">
        <v>59</v>
      </c>
      <c r="P27" s="125"/>
      <c r="Q27" s="126">
        <f>-71*O10</f>
        <v>-301960.54603825137</v>
      </c>
      <c r="R27" s="123"/>
      <c r="S27" s="123"/>
      <c r="T27" s="64"/>
      <c r="U27" s="64"/>
      <c r="V27" s="65"/>
      <c r="W27" s="127" t="s">
        <v>60</v>
      </c>
    </row>
    <row r="28" spans="1:23" x14ac:dyDescent="0.25">
      <c r="A28" s="64"/>
      <c r="B28" s="65"/>
      <c r="C28" s="64"/>
      <c r="D28" s="64"/>
      <c r="E28" s="66"/>
      <c r="F28" s="64"/>
      <c r="G28" s="64"/>
      <c r="H28" s="64"/>
      <c r="I28" s="64"/>
      <c r="J28" s="64"/>
      <c r="K28" s="64"/>
      <c r="L28" s="64"/>
      <c r="M28" s="64"/>
      <c r="N28" s="123">
        <v>31</v>
      </c>
      <c r="O28" s="123" t="s">
        <v>61</v>
      </c>
      <c r="P28" s="124"/>
      <c r="Q28" s="126">
        <f>-33*O11</f>
        <v>-34313.10521341463</v>
      </c>
      <c r="R28" s="128"/>
      <c r="S28" s="128"/>
      <c r="T28" s="129"/>
      <c r="U28" s="130"/>
      <c r="V28" s="131"/>
      <c r="W28" s="131"/>
    </row>
    <row r="29" spans="1:23" x14ac:dyDescent="0.25">
      <c r="A29" s="64"/>
      <c r="B29" s="65"/>
      <c r="C29" s="64"/>
      <c r="D29" s="64"/>
      <c r="E29" s="66"/>
      <c r="F29" s="64"/>
      <c r="G29" s="64"/>
      <c r="H29" s="64"/>
      <c r="I29" s="64"/>
      <c r="J29" s="64"/>
      <c r="K29" s="64"/>
      <c r="L29" s="64"/>
      <c r="M29" s="64"/>
      <c r="N29" s="123"/>
      <c r="O29" s="123"/>
      <c r="P29" s="124"/>
      <c r="Q29" s="126">
        <f>SUM(Q26:Q28)</f>
        <v>1561363.1687483341</v>
      </c>
      <c r="R29" s="132"/>
      <c r="S29" s="133">
        <f>963281.68+598081.48</f>
        <v>1561363.1600000001</v>
      </c>
      <c r="T29" s="64"/>
      <c r="U29" s="64"/>
      <c r="V29" s="134"/>
      <c r="W29" s="65"/>
    </row>
    <row r="30" spans="1:23" x14ac:dyDescent="0.25">
      <c r="A30" s="64"/>
      <c r="B30" s="65"/>
      <c r="C30" s="64"/>
      <c r="D30" s="64"/>
      <c r="E30" s="66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7"/>
      <c r="Q30" s="64"/>
      <c r="R30" s="64"/>
      <c r="S30" s="64"/>
      <c r="T30" s="64"/>
      <c r="U30" s="64"/>
      <c r="V30" s="65"/>
      <c r="W30" s="65"/>
    </row>
    <row r="31" spans="1:23" x14ac:dyDescent="0.25">
      <c r="A31" s="64"/>
      <c r="B31" s="65"/>
      <c r="C31" s="64"/>
      <c r="D31" s="64"/>
      <c r="E31" s="66"/>
      <c r="F31" s="64"/>
      <c r="G31" s="64"/>
      <c r="H31" s="64"/>
      <c r="I31" s="64"/>
      <c r="J31" s="64"/>
      <c r="K31" s="64"/>
      <c r="L31" s="64"/>
      <c r="M31" s="64"/>
      <c r="V31" s="135"/>
      <c r="W31" s="136"/>
    </row>
    <row r="32" spans="1:23" x14ac:dyDescent="0.25">
      <c r="A32" s="64"/>
      <c r="B32" s="65"/>
      <c r="C32" s="64"/>
      <c r="D32" s="137" t="s">
        <v>111</v>
      </c>
      <c r="E32" s="66"/>
      <c r="F32" s="64"/>
      <c r="G32" s="64"/>
      <c r="H32" s="64"/>
      <c r="I32" s="64"/>
      <c r="J32" s="64"/>
      <c r="K32" s="64"/>
      <c r="L32" s="246" t="s">
        <v>112</v>
      </c>
      <c r="M32" s="246"/>
      <c r="N32" s="246"/>
      <c r="U32" s="137" t="s">
        <v>115</v>
      </c>
      <c r="V32" s="65"/>
      <c r="W32" s="64"/>
    </row>
    <row r="33" spans="1:23" x14ac:dyDescent="0.25">
      <c r="A33" s="64"/>
      <c r="B33" s="65"/>
      <c r="C33" s="64"/>
      <c r="D33" s="215" t="str">
        <f>+'[1]Datos Generales'!B17</f>
        <v>Preparado por</v>
      </c>
      <c r="E33" s="66"/>
      <c r="F33" s="64"/>
      <c r="G33" s="64"/>
      <c r="H33" s="64"/>
      <c r="I33" s="64"/>
      <c r="J33" s="64"/>
      <c r="K33" s="64"/>
      <c r="L33" s="247" t="str">
        <f>+'[1]Datos Generales'!C17</f>
        <v>Revisado por</v>
      </c>
      <c r="M33" s="247"/>
      <c r="N33" s="247"/>
      <c r="U33" s="138" t="str">
        <f>+'[1]Datos Generales'!D17</f>
        <v>Aprobado por</v>
      </c>
      <c r="V33" s="139"/>
      <c r="W33" s="64"/>
    </row>
    <row r="34" spans="1:23" x14ac:dyDescent="0.25">
      <c r="A34" s="64"/>
      <c r="B34" s="65"/>
      <c r="C34" s="64"/>
      <c r="D34" t="s">
        <v>113</v>
      </c>
      <c r="E34" s="66"/>
      <c r="F34" s="64"/>
      <c r="G34" s="64"/>
      <c r="H34" s="64"/>
      <c r="I34" s="64"/>
      <c r="J34" s="64"/>
      <c r="K34" s="64"/>
      <c r="M34" t="s">
        <v>114</v>
      </c>
      <c r="U34" s="138" t="str">
        <f>+'[1]Datos Generales'!D16</f>
        <v>Gerente Financiero</v>
      </c>
      <c r="V34" s="65"/>
      <c r="W34" s="64"/>
    </row>
    <row r="35" spans="1:23" x14ac:dyDescent="0.25">
      <c r="A35" s="64"/>
      <c r="B35" s="65"/>
      <c r="C35" s="64"/>
      <c r="D35" s="140"/>
      <c r="E35" s="66"/>
      <c r="F35" s="64"/>
      <c r="G35" s="64"/>
      <c r="H35" s="64"/>
      <c r="I35" s="64"/>
      <c r="J35" s="64"/>
      <c r="K35" s="64"/>
      <c r="L35" s="248"/>
      <c r="M35" s="248"/>
      <c r="N35" s="248"/>
      <c r="U35" s="140"/>
      <c r="V35" s="65"/>
      <c r="W35" s="64"/>
    </row>
    <row r="36" spans="1:23" x14ac:dyDescent="0.25">
      <c r="A36" s="64"/>
      <c r="B36" s="65"/>
      <c r="C36" s="64"/>
      <c r="D36" s="141"/>
      <c r="E36" s="66"/>
      <c r="F36" s="64"/>
      <c r="G36" s="64"/>
      <c r="H36" s="64"/>
      <c r="I36" s="64"/>
      <c r="J36" s="64"/>
      <c r="K36" s="64"/>
      <c r="L36" s="249"/>
      <c r="M36" s="249"/>
      <c r="N36" s="249"/>
      <c r="V36" s="65"/>
      <c r="W36" s="64"/>
    </row>
    <row r="37" spans="1:23" x14ac:dyDescent="0.25">
      <c r="U37" s="142"/>
    </row>
  </sheetData>
  <mergeCells count="10">
    <mergeCell ref="L32:N32"/>
    <mergeCell ref="L33:N33"/>
    <mergeCell ref="L35:N35"/>
    <mergeCell ref="L36:N36"/>
    <mergeCell ref="B5:W5"/>
    <mergeCell ref="B6:W6"/>
    <mergeCell ref="B7:W7"/>
    <mergeCell ref="B8:J8"/>
    <mergeCell ref="K8:Q8"/>
    <mergeCell ref="R8:V8"/>
  </mergeCells>
  <pageMargins left="0.19685039370078741" right="0.19685039370078741" top="0.74803149606299213" bottom="0.74803149606299213" header="0.31496062992125984" footer="0.31496062992125984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5"/>
  <sheetViews>
    <sheetView zoomScaleNormal="100" workbookViewId="0">
      <selection activeCell="J10" sqref="J10"/>
    </sheetView>
  </sheetViews>
  <sheetFormatPr baseColWidth="10" defaultRowHeight="15" x14ac:dyDescent="0.25"/>
  <cols>
    <col min="1" max="1" width="1.28515625" customWidth="1"/>
    <col min="2" max="2" width="10.7109375" customWidth="1"/>
    <col min="3" max="3" width="14" customWidth="1"/>
    <col min="4" max="4" width="14.140625" customWidth="1"/>
    <col min="6" max="6" width="10.85546875" customWidth="1"/>
    <col min="7" max="7" width="9.85546875" customWidth="1"/>
    <col min="8" max="9" width="9.28515625" customWidth="1"/>
    <col min="10" max="11" width="10.85546875" customWidth="1"/>
    <col min="12" max="12" width="10.28515625" customWidth="1"/>
    <col min="18" max="18" width="14.5703125" customWidth="1"/>
    <col min="21" max="21" width="15" customWidth="1"/>
    <col min="22" max="22" width="12.85546875" customWidth="1"/>
  </cols>
  <sheetData>
    <row r="1" spans="1:23" x14ac:dyDescent="0.25">
      <c r="A1" s="64"/>
      <c r="B1" s="65"/>
      <c r="C1" s="64"/>
      <c r="D1" s="64"/>
      <c r="E1" s="66"/>
      <c r="F1" s="64"/>
      <c r="G1" s="64"/>
      <c r="H1" s="64"/>
      <c r="I1" s="64"/>
      <c r="J1" s="64"/>
      <c r="K1" s="64"/>
      <c r="L1" s="64"/>
      <c r="M1" s="64"/>
      <c r="N1" s="64"/>
      <c r="O1" s="64"/>
      <c r="P1" s="67"/>
      <c r="Q1" s="64"/>
      <c r="R1" s="64"/>
      <c r="S1" s="64"/>
      <c r="T1" s="64"/>
      <c r="U1" s="64"/>
      <c r="V1" s="65"/>
      <c r="W1" s="65"/>
    </row>
    <row r="2" spans="1:23" x14ac:dyDescent="0.25">
      <c r="A2" s="64"/>
      <c r="B2" s="65"/>
      <c r="C2" s="64"/>
      <c r="D2" s="64"/>
      <c r="E2" s="66"/>
      <c r="F2" s="64"/>
      <c r="G2" s="64"/>
      <c r="H2" s="64"/>
      <c r="I2" s="64"/>
      <c r="J2" s="68"/>
      <c r="K2" s="64"/>
      <c r="L2" s="64"/>
      <c r="M2" s="64"/>
      <c r="N2" s="64"/>
      <c r="O2" s="64"/>
      <c r="P2" s="67"/>
      <c r="Q2" s="64"/>
      <c r="R2" s="64"/>
      <c r="S2" s="64"/>
      <c r="T2" s="64"/>
      <c r="U2" s="64"/>
      <c r="V2" s="65"/>
      <c r="W2" s="65"/>
    </row>
    <row r="3" spans="1:23" x14ac:dyDescent="0.25">
      <c r="A3" s="64"/>
      <c r="B3" s="65"/>
      <c r="C3" s="64"/>
      <c r="D3" s="64"/>
      <c r="E3" s="66"/>
      <c r="F3" s="64"/>
      <c r="G3" s="64"/>
      <c r="H3" s="64"/>
      <c r="I3" s="64"/>
      <c r="J3" s="68"/>
      <c r="K3" s="64"/>
      <c r="L3" s="64"/>
      <c r="M3" s="64"/>
      <c r="N3" s="64"/>
      <c r="O3" s="64"/>
      <c r="P3" s="67"/>
      <c r="Q3" s="64"/>
      <c r="R3" s="64"/>
      <c r="S3" s="64"/>
      <c r="T3" s="64"/>
      <c r="U3" s="64"/>
      <c r="V3" s="65"/>
      <c r="W3" s="65"/>
    </row>
    <row r="4" spans="1:23" x14ac:dyDescent="0.25">
      <c r="A4" s="64"/>
      <c r="B4" s="65"/>
      <c r="C4" s="64"/>
      <c r="D4" s="64"/>
      <c r="E4" s="66"/>
      <c r="F4" s="64"/>
      <c r="G4" s="64"/>
      <c r="H4" s="64"/>
      <c r="I4" s="64"/>
      <c r="J4" s="68"/>
      <c r="K4" s="64"/>
      <c r="L4" s="64"/>
      <c r="M4" s="64"/>
      <c r="N4" s="64"/>
      <c r="O4" s="64"/>
      <c r="P4" s="67"/>
      <c r="Q4" s="64"/>
      <c r="R4" s="64"/>
      <c r="S4" s="64"/>
      <c r="T4" s="64"/>
      <c r="U4" s="64"/>
      <c r="V4" s="65"/>
      <c r="W4" s="65"/>
    </row>
    <row r="5" spans="1:23" x14ac:dyDescent="0.25">
      <c r="A5" s="64"/>
      <c r="B5" s="250" t="s">
        <v>25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5.75" x14ac:dyDescent="0.25">
      <c r="A6" s="64"/>
      <c r="B6" s="251" t="s">
        <v>26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</row>
    <row r="7" spans="1:23" ht="15.75" thickBot="1" x14ac:dyDescent="0.3">
      <c r="A7" s="64"/>
      <c r="B7" s="252" t="s">
        <v>27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spans="1:23" ht="15.75" thickBot="1" x14ac:dyDescent="0.3">
      <c r="A8" s="64"/>
      <c r="B8" s="253" t="s">
        <v>28</v>
      </c>
      <c r="C8" s="254"/>
      <c r="D8" s="254"/>
      <c r="E8" s="254"/>
      <c r="F8" s="254"/>
      <c r="G8" s="254"/>
      <c r="H8" s="254"/>
      <c r="I8" s="254"/>
      <c r="J8" s="255"/>
      <c r="K8" s="253" t="s">
        <v>29</v>
      </c>
      <c r="L8" s="254"/>
      <c r="M8" s="254"/>
      <c r="N8" s="254"/>
      <c r="O8" s="254"/>
      <c r="P8" s="254"/>
      <c r="Q8" s="255"/>
      <c r="R8" s="256" t="s">
        <v>30</v>
      </c>
      <c r="S8" s="257"/>
      <c r="T8" s="257"/>
      <c r="U8" s="257"/>
      <c r="V8" s="257"/>
      <c r="W8" s="69"/>
    </row>
    <row r="9" spans="1:23" ht="36" x14ac:dyDescent="0.25">
      <c r="A9" s="64"/>
      <c r="B9" s="70" t="s">
        <v>31</v>
      </c>
      <c r="C9" s="71" t="s">
        <v>32</v>
      </c>
      <c r="D9" s="72" t="s">
        <v>33</v>
      </c>
      <c r="E9" s="72" t="s">
        <v>34</v>
      </c>
      <c r="F9" s="72" t="s">
        <v>35</v>
      </c>
      <c r="G9" s="72" t="s">
        <v>36</v>
      </c>
      <c r="H9" s="72" t="s">
        <v>37</v>
      </c>
      <c r="I9" s="72" t="s">
        <v>38</v>
      </c>
      <c r="J9" s="73" t="s">
        <v>39</v>
      </c>
      <c r="K9" s="74" t="s">
        <v>40</v>
      </c>
      <c r="L9" s="75" t="s">
        <v>41</v>
      </c>
      <c r="M9" s="75" t="s">
        <v>42</v>
      </c>
      <c r="N9" s="75" t="s">
        <v>43</v>
      </c>
      <c r="O9" s="75" t="s">
        <v>44</v>
      </c>
      <c r="P9" s="75" t="s">
        <v>45</v>
      </c>
      <c r="Q9" s="76" t="s">
        <v>46</v>
      </c>
      <c r="R9" s="77" t="s">
        <v>47</v>
      </c>
      <c r="S9" s="78" t="s">
        <v>12</v>
      </c>
      <c r="T9" s="79" t="s">
        <v>48</v>
      </c>
      <c r="U9" s="80" t="s">
        <v>49</v>
      </c>
      <c r="V9" s="81" t="s">
        <v>50</v>
      </c>
      <c r="W9" s="82" t="s">
        <v>17</v>
      </c>
    </row>
    <row r="10" spans="1:23" ht="48" x14ac:dyDescent="0.25">
      <c r="A10" s="64">
        <v>1</v>
      </c>
      <c r="B10" s="83" t="s">
        <v>51</v>
      </c>
      <c r="C10" s="84" t="s">
        <v>52</v>
      </c>
      <c r="D10" s="85" t="s">
        <v>53</v>
      </c>
      <c r="E10" s="86">
        <v>2007190.53</v>
      </c>
      <c r="F10" s="87"/>
      <c r="G10" s="87"/>
      <c r="H10" s="88">
        <v>44081</v>
      </c>
      <c r="I10" s="89" t="s">
        <v>62</v>
      </c>
      <c r="J10" s="90">
        <v>2007190.53</v>
      </c>
      <c r="K10" s="91">
        <v>44125</v>
      </c>
      <c r="L10" s="88">
        <v>44500</v>
      </c>
      <c r="M10" s="92">
        <v>44196</v>
      </c>
      <c r="N10" s="93">
        <v>365</v>
      </c>
      <c r="O10" s="94">
        <f t="shared" ref="O10:O11" si="0">+J10/N10</f>
        <v>5499.1521369863012</v>
      </c>
      <c r="P10" s="93">
        <f>+M10-K10</f>
        <v>71</v>
      </c>
      <c r="Q10" s="95">
        <f>+P10*O10</f>
        <v>390439.80172602739</v>
      </c>
      <c r="R10" s="96">
        <f>+J10-Q10</f>
        <v>1616750.7282739726</v>
      </c>
      <c r="S10" s="32" t="s">
        <v>19</v>
      </c>
      <c r="T10" s="32" t="s">
        <v>18</v>
      </c>
      <c r="U10" s="32" t="s">
        <v>20</v>
      </c>
      <c r="V10" s="97" t="s">
        <v>21</v>
      </c>
      <c r="W10" s="98"/>
    </row>
    <row r="11" spans="1:23" ht="48" x14ac:dyDescent="0.25">
      <c r="A11" s="64">
        <v>2</v>
      </c>
      <c r="B11" s="83" t="s">
        <v>51</v>
      </c>
      <c r="C11" s="84" t="s">
        <v>52</v>
      </c>
      <c r="D11" s="85" t="s">
        <v>53</v>
      </c>
      <c r="E11" s="86">
        <v>178152.95</v>
      </c>
      <c r="F11" s="87"/>
      <c r="G11" s="87"/>
      <c r="H11" s="88">
        <v>44158</v>
      </c>
      <c r="I11" s="33" t="s">
        <v>63</v>
      </c>
      <c r="J11" s="90">
        <v>178152.95</v>
      </c>
      <c r="K11" s="91">
        <v>44153</v>
      </c>
      <c r="L11" s="88">
        <v>44490</v>
      </c>
      <c r="M11" s="92">
        <v>44196</v>
      </c>
      <c r="N11" s="93">
        <v>294</v>
      </c>
      <c r="O11" s="94">
        <f t="shared" si="0"/>
        <v>605.96241496598645</v>
      </c>
      <c r="P11" s="93">
        <f>+M11-K11</f>
        <v>43</v>
      </c>
      <c r="Q11" s="95">
        <f>+P11*O11</f>
        <v>26056.383843537416</v>
      </c>
      <c r="R11" s="96">
        <f>+J11-Q11</f>
        <v>152096.56615646259</v>
      </c>
      <c r="S11" s="32" t="s">
        <v>19</v>
      </c>
      <c r="T11" s="32" t="s">
        <v>18</v>
      </c>
      <c r="U11" s="32" t="s">
        <v>20</v>
      </c>
      <c r="V11" s="97" t="s">
        <v>21</v>
      </c>
      <c r="W11" s="98"/>
    </row>
    <row r="12" spans="1:23" x14ac:dyDescent="0.25">
      <c r="A12" s="64">
        <v>3</v>
      </c>
      <c r="B12" s="83"/>
      <c r="C12" s="84"/>
      <c r="D12" s="85"/>
      <c r="E12" s="86"/>
      <c r="F12" s="87"/>
      <c r="G12" s="87"/>
      <c r="H12" s="88"/>
      <c r="I12" s="99"/>
      <c r="J12" s="90"/>
      <c r="K12" s="100"/>
      <c r="L12" s="101"/>
      <c r="M12" s="92"/>
      <c r="N12" s="93"/>
      <c r="O12" s="94"/>
      <c r="P12" s="93"/>
      <c r="Q12" s="95"/>
      <c r="R12" s="96"/>
      <c r="S12" s="32"/>
      <c r="T12" s="32"/>
      <c r="U12" s="99"/>
      <c r="V12" s="97"/>
      <c r="W12" s="98"/>
    </row>
    <row r="13" spans="1:23" x14ac:dyDescent="0.25">
      <c r="A13" s="64">
        <v>4</v>
      </c>
      <c r="B13" s="83"/>
      <c r="C13" s="84"/>
      <c r="D13" s="85"/>
      <c r="E13" s="86"/>
      <c r="F13" s="87"/>
      <c r="G13" s="87"/>
      <c r="H13" s="88"/>
      <c r="I13" s="99"/>
      <c r="J13" s="90"/>
      <c r="K13" s="100"/>
      <c r="L13" s="101"/>
      <c r="M13" s="92"/>
      <c r="N13" s="93"/>
      <c r="O13" s="94"/>
      <c r="P13" s="93"/>
      <c r="Q13" s="95"/>
      <c r="R13" s="96"/>
      <c r="S13" s="32"/>
      <c r="T13" s="32"/>
      <c r="U13" s="99"/>
      <c r="V13" s="97"/>
      <c r="W13" s="98"/>
    </row>
    <row r="14" spans="1:23" x14ac:dyDescent="0.25">
      <c r="A14" s="64">
        <v>5</v>
      </c>
      <c r="B14" s="83"/>
      <c r="C14" s="84"/>
      <c r="D14" s="85"/>
      <c r="E14" s="86"/>
      <c r="F14" s="87"/>
      <c r="G14" s="87"/>
      <c r="H14" s="88"/>
      <c r="I14" s="99"/>
      <c r="J14" s="90"/>
      <c r="K14" s="100"/>
      <c r="L14" s="101"/>
      <c r="M14" s="92"/>
      <c r="N14" s="93"/>
      <c r="O14" s="94"/>
      <c r="P14" s="93"/>
      <c r="Q14" s="95"/>
      <c r="R14" s="96"/>
      <c r="S14" s="33"/>
      <c r="T14" s="32"/>
      <c r="U14" s="99"/>
      <c r="V14" s="97"/>
      <c r="W14" s="102"/>
    </row>
    <row r="15" spans="1:23" x14ac:dyDescent="0.25">
      <c r="A15" s="64">
        <v>6</v>
      </c>
      <c r="B15" s="83"/>
      <c r="C15" s="84"/>
      <c r="D15" s="85"/>
      <c r="E15" s="86"/>
      <c r="F15" s="87"/>
      <c r="G15" s="87"/>
      <c r="H15" s="88"/>
      <c r="I15" s="99"/>
      <c r="J15" s="90"/>
      <c r="K15" s="91"/>
      <c r="L15" s="88"/>
      <c r="M15" s="92"/>
      <c r="N15" s="93"/>
      <c r="O15" s="94"/>
      <c r="P15" s="93"/>
      <c r="Q15" s="95"/>
      <c r="R15" s="96"/>
      <c r="S15" s="33"/>
      <c r="T15" s="32"/>
      <c r="U15" s="99"/>
      <c r="V15" s="97"/>
      <c r="W15" s="102"/>
    </row>
    <row r="16" spans="1:23" x14ac:dyDescent="0.25">
      <c r="A16" s="64">
        <v>7</v>
      </c>
      <c r="B16" s="83"/>
      <c r="C16" s="84"/>
      <c r="D16" s="85"/>
      <c r="E16" s="86"/>
      <c r="F16" s="87"/>
      <c r="G16" s="87"/>
      <c r="H16" s="88"/>
      <c r="I16" s="99"/>
      <c r="J16" s="90"/>
      <c r="K16" s="91"/>
      <c r="L16" s="88"/>
      <c r="M16" s="103"/>
      <c r="N16" s="93"/>
      <c r="O16" s="94"/>
      <c r="P16" s="93"/>
      <c r="Q16" s="95"/>
      <c r="R16" s="96"/>
      <c r="S16" s="104"/>
      <c r="T16" s="104"/>
      <c r="U16" s="105"/>
      <c r="V16" s="106"/>
      <c r="W16" s="102"/>
    </row>
    <row r="17" spans="1:23" x14ac:dyDescent="0.25">
      <c r="A17" s="64">
        <v>8</v>
      </c>
      <c r="B17" s="83"/>
      <c r="C17" s="84"/>
      <c r="D17" s="85"/>
      <c r="E17" s="86"/>
      <c r="F17" s="87"/>
      <c r="G17" s="87"/>
      <c r="H17" s="88"/>
      <c r="I17" s="99"/>
      <c r="J17" s="90"/>
      <c r="K17" s="91"/>
      <c r="L17" s="88"/>
      <c r="M17" s="103"/>
      <c r="N17" s="93"/>
      <c r="O17" s="94"/>
      <c r="P17" s="93"/>
      <c r="Q17" s="95"/>
      <c r="R17" s="96"/>
      <c r="S17" s="33"/>
      <c r="T17" s="33"/>
      <c r="U17" s="99"/>
      <c r="V17" s="97"/>
      <c r="W17" s="102"/>
    </row>
    <row r="18" spans="1:23" x14ac:dyDescent="0.25">
      <c r="A18" s="64">
        <v>9</v>
      </c>
      <c r="B18" s="83"/>
      <c r="C18" s="84"/>
      <c r="D18" s="85"/>
      <c r="E18" s="86"/>
      <c r="F18" s="87"/>
      <c r="G18" s="87"/>
      <c r="H18" s="88"/>
      <c r="I18" s="99"/>
      <c r="J18" s="90"/>
      <c r="K18" s="91"/>
      <c r="L18" s="88"/>
      <c r="M18" s="103"/>
      <c r="N18" s="93"/>
      <c r="O18" s="94"/>
      <c r="P18" s="93"/>
      <c r="Q18" s="95"/>
      <c r="R18" s="96"/>
      <c r="S18" s="104"/>
      <c r="T18" s="104"/>
      <c r="U18" s="105"/>
      <c r="V18" s="106"/>
      <c r="W18" s="102"/>
    </row>
    <row r="19" spans="1:23" x14ac:dyDescent="0.25">
      <c r="A19" s="64">
        <v>10</v>
      </c>
      <c r="B19" s="83"/>
      <c r="C19" s="84"/>
      <c r="D19" s="85"/>
      <c r="E19" s="86"/>
      <c r="F19" s="87"/>
      <c r="G19" s="87"/>
      <c r="H19" s="88"/>
      <c r="I19" s="99"/>
      <c r="J19" s="90"/>
      <c r="K19" s="91"/>
      <c r="L19" s="88"/>
      <c r="M19" s="103"/>
      <c r="N19" s="93"/>
      <c r="O19" s="94"/>
      <c r="P19" s="93"/>
      <c r="Q19" s="95"/>
      <c r="R19" s="96"/>
      <c r="S19" s="33"/>
      <c r="T19" s="33"/>
      <c r="U19" s="33"/>
      <c r="V19" s="97"/>
      <c r="W19" s="102"/>
    </row>
    <row r="20" spans="1:23" x14ac:dyDescent="0.25">
      <c r="A20" s="64">
        <v>11</v>
      </c>
      <c r="B20" s="83"/>
      <c r="C20" s="84"/>
      <c r="D20" s="85"/>
      <c r="E20" s="86"/>
      <c r="F20" s="87"/>
      <c r="G20" s="87"/>
      <c r="H20" s="88"/>
      <c r="I20" s="99"/>
      <c r="J20" s="90"/>
      <c r="K20" s="91"/>
      <c r="L20" s="88"/>
      <c r="M20" s="103"/>
      <c r="N20" s="93"/>
      <c r="O20" s="94"/>
      <c r="P20" s="93"/>
      <c r="Q20" s="95"/>
      <c r="R20" s="96"/>
      <c r="S20" s="33"/>
      <c r="T20" s="33"/>
      <c r="U20" s="33"/>
      <c r="V20" s="97"/>
      <c r="W20" s="102"/>
    </row>
    <row r="21" spans="1:23" x14ac:dyDescent="0.25">
      <c r="A21" s="64">
        <v>12</v>
      </c>
      <c r="B21" s="83"/>
      <c r="C21" s="84"/>
      <c r="D21" s="85"/>
      <c r="E21" s="86"/>
      <c r="F21" s="87"/>
      <c r="G21" s="87"/>
      <c r="H21" s="88"/>
      <c r="I21" s="99"/>
      <c r="J21" s="90"/>
      <c r="K21" s="91"/>
      <c r="L21" s="88"/>
      <c r="M21" s="103"/>
      <c r="N21" s="93"/>
      <c r="O21" s="94"/>
      <c r="P21" s="93"/>
      <c r="Q21" s="95"/>
      <c r="R21" s="96"/>
      <c r="S21" s="33"/>
      <c r="T21" s="33"/>
      <c r="U21" s="33"/>
      <c r="V21" s="97"/>
      <c r="W21" s="102"/>
    </row>
    <row r="22" spans="1:23" x14ac:dyDescent="0.25">
      <c r="A22" s="64">
        <v>13</v>
      </c>
      <c r="B22" s="83"/>
      <c r="C22" s="84"/>
      <c r="D22" s="85"/>
      <c r="E22" s="86"/>
      <c r="F22" s="87"/>
      <c r="G22" s="87"/>
      <c r="H22" s="88"/>
      <c r="I22" s="99"/>
      <c r="J22" s="90"/>
      <c r="K22" s="91"/>
      <c r="L22" s="88"/>
      <c r="M22" s="103"/>
      <c r="N22" s="93"/>
      <c r="O22" s="94"/>
      <c r="P22" s="93"/>
      <c r="Q22" s="95"/>
      <c r="R22" s="96"/>
      <c r="S22" s="33"/>
      <c r="T22" s="33"/>
      <c r="U22" s="33"/>
      <c r="V22" s="97"/>
      <c r="W22" s="102"/>
    </row>
    <row r="23" spans="1:23" x14ac:dyDescent="0.25">
      <c r="A23" s="64">
        <v>14</v>
      </c>
      <c r="B23" s="83"/>
      <c r="C23" s="84"/>
      <c r="D23" s="85"/>
      <c r="E23" s="86"/>
      <c r="F23" s="87"/>
      <c r="G23" s="87"/>
      <c r="H23" s="88"/>
      <c r="I23" s="99"/>
      <c r="J23" s="90"/>
      <c r="K23" s="91"/>
      <c r="L23" s="88"/>
      <c r="M23" s="103"/>
      <c r="N23" s="93"/>
      <c r="O23" s="94"/>
      <c r="P23" s="93"/>
      <c r="Q23" s="95"/>
      <c r="R23" s="96"/>
      <c r="S23" s="33"/>
      <c r="T23" s="33"/>
      <c r="U23" s="33"/>
      <c r="V23" s="97"/>
      <c r="W23" s="102"/>
    </row>
    <row r="24" spans="1:23" x14ac:dyDescent="0.25">
      <c r="A24" s="64">
        <v>15</v>
      </c>
      <c r="B24" s="83"/>
      <c r="C24" s="84"/>
      <c r="D24" s="85"/>
      <c r="E24" s="86"/>
      <c r="F24" s="87"/>
      <c r="G24" s="87"/>
      <c r="H24" s="88"/>
      <c r="I24" s="99"/>
      <c r="J24" s="90"/>
      <c r="K24" s="91"/>
      <c r="L24" s="88"/>
      <c r="M24" s="103"/>
      <c r="N24" s="93"/>
      <c r="O24" s="94"/>
      <c r="P24" s="93"/>
      <c r="Q24" s="95"/>
      <c r="R24" s="96"/>
      <c r="S24" s="33"/>
      <c r="T24" s="33"/>
      <c r="U24" s="33"/>
      <c r="V24" s="97"/>
      <c r="W24" s="102"/>
    </row>
    <row r="25" spans="1:23" x14ac:dyDescent="0.25">
      <c r="A25" s="64"/>
      <c r="B25" s="107"/>
      <c r="C25" s="108"/>
      <c r="D25" s="108"/>
      <c r="E25" s="109"/>
      <c r="F25" s="108"/>
      <c r="G25" s="108"/>
      <c r="H25" s="108"/>
      <c r="I25" s="108"/>
      <c r="J25" s="110"/>
      <c r="K25" s="108"/>
      <c r="L25" s="108"/>
      <c r="M25" s="108"/>
      <c r="N25" s="108"/>
      <c r="O25" s="108"/>
      <c r="P25" s="111"/>
      <c r="Q25" s="108"/>
      <c r="R25" s="112"/>
      <c r="S25" s="108"/>
      <c r="T25" s="108"/>
      <c r="U25" s="108"/>
      <c r="V25" s="113"/>
      <c r="W25" s="114"/>
    </row>
    <row r="26" spans="1:23" ht="15.75" thickBot="1" x14ac:dyDescent="0.3">
      <c r="A26" s="64"/>
      <c r="B26" s="115"/>
      <c r="C26" s="116"/>
      <c r="D26" s="116"/>
      <c r="E26" s="117">
        <f>SUM(E9:E25)</f>
        <v>2185343.48</v>
      </c>
      <c r="F26" s="116"/>
      <c r="G26" s="116"/>
      <c r="H26" s="116"/>
      <c r="I26" s="116" t="s">
        <v>58</v>
      </c>
      <c r="J26" s="118">
        <f>SUM(J9:J25)</f>
        <v>2185343.48</v>
      </c>
      <c r="K26" s="119"/>
      <c r="L26" s="119"/>
      <c r="M26" s="119"/>
      <c r="N26" s="119"/>
      <c r="O26" s="120"/>
      <c r="P26" s="116"/>
      <c r="Q26" s="118">
        <f>SUM(Q9:Q25)</f>
        <v>416496.18556956481</v>
      </c>
      <c r="R26" s="118">
        <f>SUM(R9:R25)</f>
        <v>1768847.2944304352</v>
      </c>
      <c r="S26" s="117"/>
      <c r="T26" s="117"/>
      <c r="U26" s="117"/>
      <c r="V26" s="121"/>
      <c r="W26" s="122"/>
    </row>
    <row r="27" spans="1:23" ht="15.75" thickTop="1" x14ac:dyDescent="0.25">
      <c r="A27" s="64"/>
      <c r="B27" s="65"/>
      <c r="C27" s="64"/>
      <c r="D27" s="64"/>
      <c r="E27" s="66"/>
      <c r="F27" s="64"/>
      <c r="G27" s="64"/>
      <c r="H27" s="64"/>
      <c r="I27" s="64"/>
      <c r="J27" s="64"/>
      <c r="K27" s="64"/>
      <c r="L27" s="64"/>
      <c r="M27" s="64"/>
      <c r="N27" s="123"/>
      <c r="O27" s="124"/>
      <c r="P27" s="125"/>
      <c r="Q27" s="126"/>
      <c r="R27" s="123"/>
      <c r="S27" s="123"/>
      <c r="T27" s="64"/>
      <c r="U27" s="64"/>
      <c r="V27" s="65"/>
      <c r="W27" s="127" t="s">
        <v>60</v>
      </c>
    </row>
    <row r="28" spans="1:23" x14ac:dyDescent="0.25">
      <c r="A28" s="64"/>
      <c r="B28" s="65"/>
      <c r="C28" s="64"/>
      <c r="D28" s="64"/>
      <c r="E28" s="66"/>
      <c r="F28" s="64"/>
      <c r="G28" s="64"/>
      <c r="H28" s="64"/>
      <c r="I28" s="64"/>
      <c r="J28" s="66"/>
      <c r="K28" s="64"/>
      <c r="L28" s="64"/>
      <c r="M28" s="64"/>
      <c r="N28" s="123"/>
      <c r="O28" s="123"/>
      <c r="P28" s="124"/>
      <c r="Q28" s="126"/>
      <c r="R28" s="128"/>
      <c r="S28" s="128"/>
      <c r="T28" s="129"/>
      <c r="U28" s="130"/>
      <c r="V28" s="131"/>
      <c r="W28" s="131"/>
    </row>
    <row r="29" spans="1:23" x14ac:dyDescent="0.25">
      <c r="A29" s="64"/>
      <c r="B29" s="65"/>
      <c r="C29" s="64"/>
      <c r="D29" s="64"/>
      <c r="E29" s="66"/>
      <c r="F29" s="64"/>
      <c r="G29" s="64"/>
      <c r="H29" s="64"/>
      <c r="I29" s="64"/>
      <c r="J29" s="64"/>
      <c r="K29" s="64"/>
      <c r="L29" s="64"/>
      <c r="M29" s="64"/>
      <c r="N29" s="123"/>
      <c r="O29" s="123"/>
      <c r="P29" s="124"/>
      <c r="Q29" s="126"/>
      <c r="R29" s="132"/>
      <c r="S29" s="133"/>
      <c r="T29" s="64"/>
      <c r="U29" s="64"/>
      <c r="V29" s="134"/>
      <c r="W29" s="65"/>
    </row>
    <row r="30" spans="1:23" x14ac:dyDescent="0.25">
      <c r="A30" s="64"/>
      <c r="B30" s="65"/>
      <c r="C30" s="64"/>
      <c r="D30" s="64"/>
      <c r="E30" s="66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7"/>
      <c r="Q30" s="64"/>
      <c r="R30" s="64"/>
      <c r="S30" s="64"/>
      <c r="T30" s="64"/>
      <c r="U30" s="64"/>
      <c r="V30" s="65"/>
      <c r="W30" s="65"/>
    </row>
    <row r="31" spans="1:23" x14ac:dyDescent="0.25">
      <c r="A31" s="64"/>
      <c r="B31" s="65"/>
      <c r="C31" s="64"/>
      <c r="D31" s="64"/>
      <c r="E31" s="66"/>
      <c r="F31" s="64"/>
      <c r="G31" s="64"/>
      <c r="H31" s="64"/>
      <c r="I31" s="64"/>
      <c r="J31" s="64"/>
      <c r="K31" s="64"/>
      <c r="L31" s="64"/>
      <c r="M31" s="64"/>
      <c r="V31" s="135"/>
      <c r="W31" s="136"/>
    </row>
    <row r="32" spans="1:23" x14ac:dyDescent="0.25">
      <c r="A32" s="64"/>
      <c r="B32" s="65"/>
      <c r="C32" s="64"/>
      <c r="D32" s="137" t="s">
        <v>111</v>
      </c>
      <c r="E32" s="66"/>
      <c r="F32" s="64"/>
      <c r="G32" s="64"/>
      <c r="H32" s="64"/>
      <c r="I32" s="64"/>
      <c r="J32" s="64"/>
      <c r="K32" s="64"/>
      <c r="L32" s="246" t="s">
        <v>116</v>
      </c>
      <c r="M32" s="246"/>
      <c r="N32" s="246"/>
      <c r="U32" s="137" t="s">
        <v>115</v>
      </c>
      <c r="V32" s="65"/>
      <c r="W32" s="64"/>
    </row>
    <row r="33" spans="1:23" x14ac:dyDescent="0.25">
      <c r="A33" s="64"/>
      <c r="B33" s="65"/>
      <c r="C33" s="64"/>
      <c r="D33" s="138" t="s">
        <v>113</v>
      </c>
      <c r="E33" s="66"/>
      <c r="F33" s="64"/>
      <c r="G33" s="64"/>
      <c r="H33" s="64"/>
      <c r="I33" s="64"/>
      <c r="J33" s="64"/>
      <c r="K33" s="64"/>
      <c r="L33" s="247" t="s">
        <v>114</v>
      </c>
      <c r="M33" s="247"/>
      <c r="N33" s="247"/>
      <c r="U33" s="138" t="str">
        <f>+'[1]Datos Generales'!D16</f>
        <v>Gerente Financiero</v>
      </c>
      <c r="V33" s="139"/>
      <c r="W33" s="64"/>
    </row>
    <row r="34" spans="1:23" x14ac:dyDescent="0.25">
      <c r="A34" s="64"/>
      <c r="B34" s="65"/>
      <c r="C34" s="64"/>
      <c r="D34" s="138" t="str">
        <f>+'[1]Datos Generales'!B17</f>
        <v>Preparado por</v>
      </c>
      <c r="E34" s="66"/>
      <c r="F34" s="64"/>
      <c r="G34" s="64"/>
      <c r="H34" s="64"/>
      <c r="I34" s="64"/>
      <c r="J34" s="64"/>
      <c r="K34" s="64"/>
      <c r="L34" s="247" t="str">
        <f>+'[1]Datos Generales'!C17</f>
        <v>Revisado por</v>
      </c>
      <c r="M34" s="247"/>
      <c r="N34" s="247"/>
      <c r="U34" s="138" t="str">
        <f>+'[1]Datos Generales'!D17</f>
        <v>Aprobado por</v>
      </c>
      <c r="V34" s="65"/>
      <c r="W34" s="64"/>
    </row>
    <row r="35" spans="1:23" x14ac:dyDescent="0.25">
      <c r="A35" s="64"/>
      <c r="B35" s="65"/>
      <c r="C35" s="64"/>
      <c r="D35" s="140"/>
      <c r="E35" s="66"/>
      <c r="F35" s="64"/>
      <c r="G35" s="64"/>
      <c r="H35" s="64"/>
      <c r="I35" s="64"/>
      <c r="J35" s="64"/>
      <c r="K35" s="64"/>
      <c r="L35" s="248"/>
      <c r="M35" s="248"/>
      <c r="N35" s="248"/>
      <c r="U35" s="140"/>
      <c r="V35" s="65"/>
      <c r="W35" s="64"/>
    </row>
  </sheetData>
  <mergeCells count="10">
    <mergeCell ref="L32:N32"/>
    <mergeCell ref="L33:N33"/>
    <mergeCell ref="L34:N34"/>
    <mergeCell ref="L35:N35"/>
    <mergeCell ref="B5:W5"/>
    <mergeCell ref="B6:W6"/>
    <mergeCell ref="B7:W7"/>
    <mergeCell ref="B8:J8"/>
    <mergeCell ref="K8:Q8"/>
    <mergeCell ref="R8:V8"/>
  </mergeCells>
  <pageMargins left="0.65" right="0.19685039370078741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workbookViewId="0">
      <selection activeCell="G25" sqref="G25"/>
    </sheetView>
  </sheetViews>
  <sheetFormatPr baseColWidth="10" defaultRowHeight="15" x14ac:dyDescent="0.25"/>
  <cols>
    <col min="2" max="2" width="13" customWidth="1"/>
    <col min="6" max="6" width="15.85546875" customWidth="1"/>
    <col min="7" max="7" width="17.42578125" bestFit="1" customWidth="1"/>
    <col min="12" max="12" width="15.42578125" customWidth="1"/>
    <col min="13" max="13" width="14.140625" customWidth="1"/>
  </cols>
  <sheetData>
    <row r="1" spans="1:14" x14ac:dyDescent="0.25">
      <c r="A1" s="145"/>
      <c r="B1" s="146"/>
      <c r="C1" s="146"/>
      <c r="D1" s="147"/>
      <c r="E1" s="146"/>
      <c r="F1" s="146"/>
      <c r="G1" s="146"/>
      <c r="H1" s="148"/>
      <c r="I1" s="146"/>
      <c r="J1" s="146"/>
      <c r="K1" s="146"/>
      <c r="L1" s="146"/>
      <c r="M1" s="145"/>
      <c r="N1" s="145"/>
    </row>
    <row r="2" spans="1:14" x14ac:dyDescent="0.25">
      <c r="A2" s="145"/>
      <c r="B2" s="146"/>
      <c r="C2" s="146"/>
      <c r="D2" s="147"/>
      <c r="E2" s="146"/>
      <c r="F2" s="146"/>
      <c r="G2" s="146"/>
      <c r="H2" s="148"/>
      <c r="I2" s="146"/>
      <c r="J2" s="146"/>
      <c r="K2" s="146"/>
      <c r="L2" s="146"/>
      <c r="M2" s="145"/>
      <c r="N2" s="145"/>
    </row>
    <row r="3" spans="1:14" x14ac:dyDescent="0.25">
      <c r="A3" s="145"/>
      <c r="B3" s="146"/>
      <c r="C3" s="146"/>
      <c r="D3" s="147"/>
      <c r="E3" s="146"/>
      <c r="F3" s="146"/>
      <c r="G3" s="146"/>
      <c r="H3" s="148"/>
      <c r="I3" s="146"/>
      <c r="J3" s="146"/>
      <c r="K3" s="146"/>
      <c r="L3" s="146"/>
      <c r="M3" s="145"/>
      <c r="N3" s="145"/>
    </row>
    <row r="4" spans="1:14" x14ac:dyDescent="0.25">
      <c r="A4" s="145"/>
      <c r="B4" s="146"/>
      <c r="C4" s="146"/>
      <c r="D4" s="147"/>
      <c r="E4" s="146"/>
      <c r="F4" s="146"/>
      <c r="G4" s="146"/>
      <c r="H4" s="148"/>
      <c r="I4" s="146"/>
      <c r="J4" s="146"/>
      <c r="K4" s="146"/>
      <c r="L4" s="146"/>
      <c r="M4" s="145"/>
      <c r="N4" s="145"/>
    </row>
    <row r="5" spans="1:14" x14ac:dyDescent="0.25">
      <c r="A5" s="145"/>
      <c r="B5" s="146"/>
      <c r="C5" s="146"/>
      <c r="D5" s="147"/>
      <c r="E5" s="146"/>
      <c r="F5" s="146"/>
      <c r="G5" s="146"/>
      <c r="H5" s="148"/>
      <c r="I5" s="146"/>
      <c r="J5" s="146"/>
      <c r="K5" s="146"/>
      <c r="L5" s="146"/>
      <c r="M5" s="145"/>
      <c r="N5" s="145"/>
    </row>
    <row r="6" spans="1:14" ht="20.25" x14ac:dyDescent="0.3">
      <c r="A6" s="263" t="s">
        <v>25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145"/>
    </row>
    <row r="7" spans="1:14" ht="20.25" x14ac:dyDescent="0.3">
      <c r="A7" s="264" t="s">
        <v>64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145"/>
    </row>
    <row r="8" spans="1:14" ht="20.25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5"/>
    </row>
    <row r="9" spans="1:14" ht="21" thickBot="1" x14ac:dyDescent="0.35">
      <c r="A9" s="150" t="s">
        <v>65</v>
      </c>
      <c r="B9" s="151" t="s">
        <v>3</v>
      </c>
      <c r="C9" s="152"/>
      <c r="D9" s="152"/>
      <c r="E9" s="153"/>
      <c r="F9" s="154" t="s">
        <v>66</v>
      </c>
      <c r="G9" s="153"/>
      <c r="H9" s="155" t="s">
        <v>5</v>
      </c>
      <c r="I9" s="152"/>
      <c r="J9" s="152"/>
      <c r="K9" s="152"/>
      <c r="L9" s="153"/>
      <c r="M9" s="149"/>
      <c r="N9" s="145"/>
    </row>
    <row r="10" spans="1:14" ht="21" thickBot="1" x14ac:dyDescent="0.35">
      <c r="A10" s="156" t="s">
        <v>67</v>
      </c>
      <c r="B10" s="157"/>
      <c r="C10" s="236">
        <v>44196</v>
      </c>
      <c r="D10" s="152"/>
      <c r="E10" s="153"/>
      <c r="F10" s="154" t="s">
        <v>68</v>
      </c>
      <c r="G10" s="158" t="s">
        <v>5</v>
      </c>
      <c r="H10" s="159" t="s">
        <v>69</v>
      </c>
      <c r="I10" s="159"/>
      <c r="J10" s="159"/>
      <c r="K10" s="159"/>
      <c r="L10" s="159"/>
      <c r="M10" s="149"/>
      <c r="N10" s="145"/>
    </row>
    <row r="11" spans="1:14" ht="21" thickBot="1" x14ac:dyDescent="0.35">
      <c r="A11" s="150" t="s">
        <v>70</v>
      </c>
      <c r="B11" s="160">
        <v>215</v>
      </c>
      <c r="C11" s="161"/>
      <c r="D11" s="161"/>
      <c r="E11" s="153"/>
      <c r="F11" s="154" t="s">
        <v>71</v>
      </c>
      <c r="G11" s="155" t="s">
        <v>9</v>
      </c>
      <c r="H11" s="162"/>
      <c r="I11" s="162"/>
      <c r="J11" s="162"/>
      <c r="K11" s="162"/>
      <c r="L11" s="159"/>
      <c r="M11" s="149"/>
      <c r="N11" s="145"/>
    </row>
    <row r="12" spans="1:14" ht="18.75" x14ac:dyDescent="0.3">
      <c r="A12" s="150"/>
      <c r="B12" s="150"/>
      <c r="C12" s="150"/>
      <c r="D12" s="153"/>
      <c r="E12" s="153"/>
      <c r="F12" s="153"/>
      <c r="G12" s="153"/>
      <c r="H12" s="153"/>
      <c r="I12" s="163"/>
      <c r="J12" s="163"/>
      <c r="K12" s="163"/>
      <c r="L12" s="163"/>
      <c r="M12" s="163"/>
      <c r="N12" s="145"/>
    </row>
    <row r="13" spans="1:14" ht="19.5" thickBot="1" x14ac:dyDescent="0.35">
      <c r="A13" s="164"/>
      <c r="B13" s="164"/>
      <c r="C13" s="164"/>
      <c r="D13" s="153"/>
      <c r="E13" s="153"/>
      <c r="F13" s="153"/>
      <c r="G13" s="153"/>
      <c r="H13" s="153"/>
      <c r="I13" s="163"/>
      <c r="J13" s="163"/>
      <c r="K13" s="163"/>
      <c r="L13" s="163"/>
      <c r="M13" s="163"/>
      <c r="N13" s="145"/>
    </row>
    <row r="14" spans="1:14" ht="16.5" thickBot="1" x14ac:dyDescent="0.3">
      <c r="A14" s="265" t="s">
        <v>72</v>
      </c>
      <c r="B14" s="266"/>
      <c r="C14" s="266"/>
      <c r="D14" s="266"/>
      <c r="E14" s="266"/>
      <c r="F14" s="266"/>
      <c r="G14" s="266"/>
      <c r="H14" s="267"/>
      <c r="I14" s="268" t="s">
        <v>30</v>
      </c>
      <c r="J14" s="269"/>
      <c r="K14" s="269"/>
      <c r="L14" s="269"/>
      <c r="M14" s="269"/>
      <c r="N14" s="270"/>
    </row>
    <row r="15" spans="1:14" ht="60" x14ac:dyDescent="0.25">
      <c r="A15" s="165" t="s">
        <v>67</v>
      </c>
      <c r="B15" s="166" t="s">
        <v>73</v>
      </c>
      <c r="C15" s="167" t="s">
        <v>74</v>
      </c>
      <c r="D15" s="167" t="s">
        <v>75</v>
      </c>
      <c r="E15" s="167" t="s">
        <v>76</v>
      </c>
      <c r="F15" s="167" t="s">
        <v>77</v>
      </c>
      <c r="G15" s="167" t="s">
        <v>78</v>
      </c>
      <c r="H15" s="168" t="s">
        <v>79</v>
      </c>
      <c r="I15" s="169" t="s">
        <v>80</v>
      </c>
      <c r="J15" s="170" t="s">
        <v>12</v>
      </c>
      <c r="K15" s="170" t="s">
        <v>81</v>
      </c>
      <c r="L15" s="170" t="s">
        <v>49</v>
      </c>
      <c r="M15" s="170" t="s">
        <v>50</v>
      </c>
      <c r="N15" s="171" t="s">
        <v>17</v>
      </c>
    </row>
    <row r="16" spans="1:14" ht="24.75" x14ac:dyDescent="0.25">
      <c r="A16" s="172">
        <v>43920</v>
      </c>
      <c r="B16" s="173"/>
      <c r="C16" s="174" t="s">
        <v>82</v>
      </c>
      <c r="D16" s="175" t="s">
        <v>83</v>
      </c>
      <c r="E16" s="176" t="s">
        <v>84</v>
      </c>
      <c r="F16" s="177">
        <v>171454</v>
      </c>
      <c r="G16" s="177">
        <f>F16/360*276</f>
        <v>131448.06666666668</v>
      </c>
      <c r="H16" s="178">
        <f>F16-G16</f>
        <v>40005.93333333332</v>
      </c>
      <c r="I16" s="179">
        <f>H16</f>
        <v>40005.93333333332</v>
      </c>
      <c r="J16" s="32" t="s">
        <v>85</v>
      </c>
      <c r="K16" s="32" t="s">
        <v>86</v>
      </c>
      <c r="L16" s="180" t="s">
        <v>87</v>
      </c>
      <c r="M16" s="181" t="s">
        <v>88</v>
      </c>
      <c r="N16" s="98"/>
    </row>
    <row r="17" spans="1:14" ht="96" x14ac:dyDescent="0.25">
      <c r="A17" s="172">
        <v>43920</v>
      </c>
      <c r="B17" s="173"/>
      <c r="C17" s="174" t="s">
        <v>102</v>
      </c>
      <c r="D17" s="175" t="s">
        <v>103</v>
      </c>
      <c r="E17" s="176" t="s">
        <v>104</v>
      </c>
      <c r="F17" s="177">
        <v>514742.9</v>
      </c>
      <c r="G17" s="177">
        <f>F17/360*315</f>
        <v>450400.03750000003</v>
      </c>
      <c r="H17" s="178">
        <f>F17-G17</f>
        <v>64342.862499999988</v>
      </c>
      <c r="I17" s="179">
        <f>H17</f>
        <v>64342.862499999988</v>
      </c>
      <c r="J17" s="32" t="s">
        <v>85</v>
      </c>
      <c r="K17" s="32" t="s">
        <v>86</v>
      </c>
      <c r="L17" s="204" t="s">
        <v>87</v>
      </c>
      <c r="M17" s="181" t="s">
        <v>88</v>
      </c>
      <c r="N17" s="98"/>
    </row>
    <row r="18" spans="1:14" x14ac:dyDescent="0.25">
      <c r="A18" s="83"/>
      <c r="B18" s="84"/>
      <c r="C18" s="85"/>
      <c r="D18" s="86"/>
      <c r="E18" s="87"/>
      <c r="F18" s="214"/>
      <c r="G18" s="88"/>
      <c r="H18" s="90"/>
      <c r="I18" s="96"/>
      <c r="J18" s="33"/>
      <c r="K18" s="33"/>
      <c r="L18" s="33"/>
      <c r="M18" s="97"/>
      <c r="N18" s="102"/>
    </row>
    <row r="19" spans="1:14" x14ac:dyDescent="0.25">
      <c r="A19" s="83"/>
      <c r="B19" s="84"/>
      <c r="C19" s="85"/>
      <c r="D19" s="86"/>
      <c r="E19" s="87"/>
      <c r="F19" s="87"/>
      <c r="G19" s="88"/>
      <c r="H19" s="90"/>
      <c r="I19" s="96"/>
      <c r="J19" s="104"/>
      <c r="K19" s="104"/>
      <c r="L19" s="104"/>
      <c r="M19" s="106"/>
      <c r="N19" s="102"/>
    </row>
    <row r="20" spans="1:14" x14ac:dyDescent="0.25">
      <c r="A20" s="107"/>
      <c r="B20" s="108"/>
      <c r="C20" s="108"/>
      <c r="D20" s="109"/>
      <c r="E20" s="108"/>
      <c r="F20" s="108"/>
      <c r="G20" s="108"/>
      <c r="H20" s="110"/>
      <c r="I20" s="112"/>
      <c r="J20" s="108"/>
      <c r="K20" s="108"/>
      <c r="L20" s="108"/>
      <c r="M20" s="113"/>
      <c r="N20" s="114"/>
    </row>
    <row r="21" spans="1:14" ht="15.75" thickBot="1" x14ac:dyDescent="0.3">
      <c r="A21" s="183"/>
      <c r="B21" s="184"/>
      <c r="C21" s="184"/>
      <c r="D21" s="185">
        <f>SUM(D15:D20)</f>
        <v>0</v>
      </c>
      <c r="E21" s="184"/>
      <c r="F21" s="185">
        <f>SUM(F16:F20)</f>
        <v>686196.9</v>
      </c>
      <c r="G21" s="186">
        <f>SUM(G16:G20)</f>
        <v>581848.10416666674</v>
      </c>
      <c r="H21" s="185">
        <f>SUM(H15:H20)</f>
        <v>104348.79583333331</v>
      </c>
      <c r="I21" s="186">
        <f>SUM(I16:I20)</f>
        <v>104348.79583333331</v>
      </c>
      <c r="J21" s="185"/>
      <c r="K21" s="184"/>
      <c r="L21" s="185"/>
      <c r="M21" s="187"/>
      <c r="N21" s="188"/>
    </row>
    <row r="22" spans="1:14" x14ac:dyDescent="0.25">
      <c r="A22" s="189"/>
      <c r="B22" s="190"/>
      <c r="C22" s="190"/>
      <c r="D22" s="191"/>
      <c r="E22" s="190"/>
      <c r="F22" s="198"/>
      <c r="G22" s="190"/>
      <c r="H22" s="191"/>
      <c r="I22" s="191"/>
      <c r="J22" s="191"/>
      <c r="K22" s="191"/>
      <c r="L22" s="191"/>
      <c r="M22" s="192"/>
      <c r="N22" s="192"/>
    </row>
    <row r="23" spans="1:14" ht="15.75" x14ac:dyDescent="0.25">
      <c r="A23" s="193"/>
      <c r="B23" s="1"/>
      <c r="C23" s="146"/>
      <c r="D23" s="146"/>
      <c r="E23" s="193"/>
      <c r="F23" s="1"/>
      <c r="G23" s="146"/>
      <c r="H23" s="146"/>
      <c r="I23" s="193"/>
      <c r="J23" s="1"/>
      <c r="K23" s="146"/>
      <c r="L23" s="194" t="s">
        <v>96</v>
      </c>
      <c r="M23" s="193"/>
      <c r="N23" s="1"/>
    </row>
    <row r="24" spans="1:14" ht="20.25" x14ac:dyDescent="0.3">
      <c r="A24" s="271" t="s">
        <v>117</v>
      </c>
      <c r="B24" s="271"/>
      <c r="C24" s="271"/>
      <c r="D24" s="271"/>
      <c r="E24" s="195"/>
      <c r="F24" s="195"/>
      <c r="G24" s="205"/>
      <c r="H24" s="195"/>
      <c r="I24" s="272" t="s">
        <v>115</v>
      </c>
      <c r="J24" s="272"/>
      <c r="K24" s="272"/>
      <c r="L24" s="234"/>
      <c r="M24" s="196"/>
      <c r="N24" s="145"/>
    </row>
    <row r="25" spans="1:14" ht="20.25" x14ac:dyDescent="0.3">
      <c r="A25" s="260" t="s">
        <v>97</v>
      </c>
      <c r="B25" s="260"/>
      <c r="C25" s="260"/>
      <c r="D25" s="260"/>
      <c r="E25" s="195"/>
      <c r="F25" s="195"/>
      <c r="G25" s="195"/>
      <c r="H25" s="195"/>
      <c r="I25" s="273" t="s">
        <v>98</v>
      </c>
      <c r="J25" s="273"/>
      <c r="K25" s="273"/>
      <c r="L25" s="237"/>
      <c r="M25" s="258"/>
      <c r="N25" s="258" t="s">
        <v>99</v>
      </c>
    </row>
    <row r="26" spans="1:14" ht="20.25" x14ac:dyDescent="0.3">
      <c r="A26" s="259" t="s">
        <v>100</v>
      </c>
      <c r="B26" s="259"/>
      <c r="C26" s="259"/>
      <c r="D26" s="259"/>
      <c r="E26" s="195"/>
      <c r="F26" s="195"/>
      <c r="G26" s="195"/>
      <c r="H26" s="235"/>
      <c r="I26" s="262" t="s">
        <v>125</v>
      </c>
      <c r="J26" s="262"/>
      <c r="K26" s="262"/>
      <c r="L26" s="235"/>
      <c r="M26" s="235"/>
      <c r="N26" s="235"/>
    </row>
    <row r="27" spans="1:14" ht="20.25" x14ac:dyDescent="0.3">
      <c r="A27" s="260" t="s">
        <v>101</v>
      </c>
      <c r="B27" s="260"/>
      <c r="C27" s="260"/>
      <c r="D27" s="260"/>
      <c r="E27" s="261"/>
      <c r="F27" s="261"/>
      <c r="G27" s="261"/>
      <c r="H27" s="261"/>
      <c r="I27" s="260" t="s">
        <v>101</v>
      </c>
      <c r="J27" s="260"/>
      <c r="K27" s="260"/>
      <c r="L27" s="237"/>
      <c r="M27" s="258"/>
      <c r="N27" s="258"/>
    </row>
    <row r="28" spans="1:14" ht="15.75" x14ac:dyDescent="0.2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</row>
  </sheetData>
  <mergeCells count="19">
    <mergeCell ref="A25:D25"/>
    <mergeCell ref="M25:N25"/>
    <mergeCell ref="A6:M6"/>
    <mergeCell ref="A7:M7"/>
    <mergeCell ref="A14:H14"/>
    <mergeCell ref="I14:N14"/>
    <mergeCell ref="A24:D24"/>
    <mergeCell ref="I24:K24"/>
    <mergeCell ref="I25:K25"/>
    <mergeCell ref="A28:D28"/>
    <mergeCell ref="E28:H28"/>
    <mergeCell ref="I28:L28"/>
    <mergeCell ref="M28:N28"/>
    <mergeCell ref="A26:D26"/>
    <mergeCell ref="A27:D27"/>
    <mergeCell ref="E27:H27"/>
    <mergeCell ref="M27:N27"/>
    <mergeCell ref="I27:K27"/>
    <mergeCell ref="I26:K26"/>
  </mergeCells>
  <pageMargins left="0.19685039370078741" right="0.19685039370078741" top="0.19685039370078741" bottom="0.19685039370078741" header="0.19685039370078741" footer="0.19685039370078741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48C8-2BA6-4EEC-9FB2-FEBEE07CF754}">
  <dimension ref="A1:N29"/>
  <sheetViews>
    <sheetView workbookViewId="0">
      <selection activeCell="H5" sqref="H5"/>
    </sheetView>
  </sheetViews>
  <sheetFormatPr baseColWidth="10" defaultRowHeight="15" x14ac:dyDescent="0.25"/>
  <cols>
    <col min="1" max="1" width="9.85546875" customWidth="1"/>
    <col min="2" max="2" width="15.28515625" customWidth="1"/>
    <col min="12" max="12" width="10" customWidth="1"/>
  </cols>
  <sheetData>
    <row r="1" spans="1:14" x14ac:dyDescent="0.25">
      <c r="A1" s="145"/>
      <c r="B1" s="146"/>
      <c r="C1" s="146"/>
      <c r="D1" s="147"/>
      <c r="E1" s="146"/>
      <c r="F1" s="146"/>
      <c r="G1" s="146"/>
      <c r="H1" s="148"/>
      <c r="I1" s="146"/>
      <c r="J1" s="146"/>
      <c r="K1" s="146"/>
      <c r="L1" s="146"/>
      <c r="M1" s="145"/>
      <c r="N1" s="145"/>
    </row>
    <row r="2" spans="1:14" x14ac:dyDescent="0.25">
      <c r="A2" s="145"/>
      <c r="B2" s="146"/>
      <c r="C2" s="146"/>
      <c r="D2" s="147"/>
      <c r="E2" s="146"/>
      <c r="F2" s="146"/>
      <c r="G2" s="146"/>
      <c r="H2" s="148"/>
      <c r="I2" s="146"/>
      <c r="J2" s="146"/>
      <c r="K2" s="146"/>
      <c r="L2" s="146"/>
      <c r="M2" s="145"/>
      <c r="N2" s="145"/>
    </row>
    <row r="3" spans="1:14" ht="20.25" x14ac:dyDescent="0.3">
      <c r="A3" s="263" t="s">
        <v>25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45"/>
    </row>
    <row r="4" spans="1:14" ht="20.25" x14ac:dyDescent="0.3">
      <c r="A4" s="264" t="s">
        <v>64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145"/>
    </row>
    <row r="5" spans="1:14" ht="20.25" x14ac:dyDescent="0.3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45"/>
    </row>
    <row r="6" spans="1:14" ht="21" thickBot="1" x14ac:dyDescent="0.35">
      <c r="A6" s="150" t="s">
        <v>65</v>
      </c>
      <c r="B6" s="151" t="s">
        <v>3</v>
      </c>
      <c r="C6" s="152"/>
      <c r="D6" s="152"/>
      <c r="E6" s="153"/>
      <c r="F6" s="154" t="s">
        <v>66</v>
      </c>
      <c r="G6" s="153"/>
      <c r="H6" s="155" t="s">
        <v>5</v>
      </c>
      <c r="I6" s="152"/>
      <c r="J6" s="152"/>
      <c r="K6" s="152"/>
      <c r="L6" s="153"/>
      <c r="M6" s="213"/>
      <c r="N6" s="145"/>
    </row>
    <row r="7" spans="1:14" ht="21" thickBot="1" x14ac:dyDescent="0.35">
      <c r="A7" s="156" t="s">
        <v>67</v>
      </c>
      <c r="B7" s="157">
        <v>44196</v>
      </c>
      <c r="C7" s="152"/>
      <c r="D7" s="152"/>
      <c r="E7" s="153"/>
      <c r="F7" s="154" t="s">
        <v>68</v>
      </c>
      <c r="G7" s="158" t="s">
        <v>5</v>
      </c>
      <c r="H7" s="159" t="s">
        <v>69</v>
      </c>
      <c r="I7" s="159"/>
      <c r="J7" s="159"/>
      <c r="K7" s="159"/>
      <c r="L7" s="159"/>
      <c r="M7" s="213"/>
      <c r="N7" s="145"/>
    </row>
    <row r="8" spans="1:14" ht="21" thickBot="1" x14ac:dyDescent="0.35">
      <c r="A8" s="150" t="s">
        <v>70</v>
      </c>
      <c r="B8" s="160">
        <v>215</v>
      </c>
      <c r="C8" s="161"/>
      <c r="D8" s="161"/>
      <c r="E8" s="153"/>
      <c r="F8" s="154" t="s">
        <v>71</v>
      </c>
      <c r="G8" s="155" t="s">
        <v>9</v>
      </c>
      <c r="H8" s="162"/>
      <c r="I8" s="162"/>
      <c r="J8" s="162"/>
      <c r="K8" s="162"/>
      <c r="L8" s="159"/>
      <c r="M8" s="213"/>
      <c r="N8" s="145"/>
    </row>
    <row r="9" spans="1:14" ht="18.75" x14ac:dyDescent="0.3">
      <c r="A9" s="150"/>
      <c r="B9" s="150"/>
      <c r="C9" s="150"/>
      <c r="D9" s="153"/>
      <c r="E9" s="153"/>
      <c r="F9" s="153"/>
      <c r="G9" s="153"/>
      <c r="H9" s="153"/>
      <c r="I9" s="163"/>
      <c r="J9" s="163"/>
      <c r="K9" s="163"/>
      <c r="L9" s="163"/>
      <c r="M9" s="163"/>
      <c r="N9" s="145"/>
    </row>
    <row r="10" spans="1:14" ht="19.5" thickBot="1" x14ac:dyDescent="0.35">
      <c r="A10" s="164"/>
      <c r="B10" s="164"/>
      <c r="C10" s="164"/>
      <c r="D10" s="153"/>
      <c r="E10" s="153"/>
      <c r="F10" s="153"/>
      <c r="G10" s="153"/>
      <c r="H10" s="153"/>
      <c r="I10" s="163"/>
      <c r="J10" s="163"/>
      <c r="K10" s="163"/>
      <c r="L10" s="163"/>
      <c r="M10" s="163"/>
      <c r="N10" s="145"/>
    </row>
    <row r="11" spans="1:14" ht="16.5" thickBot="1" x14ac:dyDescent="0.3">
      <c r="A11" s="265" t="s">
        <v>72</v>
      </c>
      <c r="B11" s="266"/>
      <c r="C11" s="266"/>
      <c r="D11" s="266"/>
      <c r="E11" s="266"/>
      <c r="F11" s="266"/>
      <c r="G11" s="266"/>
      <c r="H11" s="267"/>
      <c r="I11" s="268" t="s">
        <v>30</v>
      </c>
      <c r="J11" s="269"/>
      <c r="K11" s="269"/>
      <c r="L11" s="269"/>
      <c r="M11" s="269"/>
      <c r="N11" s="270"/>
    </row>
    <row r="12" spans="1:14" ht="60" x14ac:dyDescent="0.25">
      <c r="A12" s="165" t="s">
        <v>67</v>
      </c>
      <c r="B12" s="166" t="s">
        <v>73</v>
      </c>
      <c r="C12" s="167" t="s">
        <v>74</v>
      </c>
      <c r="D12" s="167" t="s">
        <v>75</v>
      </c>
      <c r="E12" s="167" t="s">
        <v>76</v>
      </c>
      <c r="F12" s="167" t="s">
        <v>77</v>
      </c>
      <c r="G12" s="167" t="s">
        <v>78</v>
      </c>
      <c r="H12" s="168" t="s">
        <v>79</v>
      </c>
      <c r="I12" s="169" t="s">
        <v>80</v>
      </c>
      <c r="J12" s="170" t="s">
        <v>12</v>
      </c>
      <c r="K12" s="170" t="s">
        <v>81</v>
      </c>
      <c r="L12" s="170" t="s">
        <v>49</v>
      </c>
      <c r="M12" s="170" t="s">
        <v>50</v>
      </c>
      <c r="N12" s="171" t="s">
        <v>17</v>
      </c>
    </row>
    <row r="13" spans="1:14" ht="48" x14ac:dyDescent="0.25">
      <c r="A13" s="216">
        <v>43990</v>
      </c>
      <c r="B13" s="217"/>
      <c r="C13" s="218" t="s">
        <v>89</v>
      </c>
      <c r="D13" s="219" t="s">
        <v>83</v>
      </c>
      <c r="E13" s="220" t="s">
        <v>90</v>
      </c>
      <c r="F13" s="221">
        <v>56905.5</v>
      </c>
      <c r="G13" s="221">
        <f>F13/360*206</f>
        <v>32562.591666666664</v>
      </c>
      <c r="H13" s="222">
        <f>F13-G13</f>
        <v>24342.908333333336</v>
      </c>
      <c r="I13" s="223">
        <f t="shared" ref="I13:I17" si="0">H13</f>
        <v>24342.908333333336</v>
      </c>
      <c r="J13" s="224" t="s">
        <v>91</v>
      </c>
      <c r="K13" s="224" t="s">
        <v>86</v>
      </c>
      <c r="L13" s="225" t="s">
        <v>106</v>
      </c>
      <c r="M13" s="226" t="s">
        <v>88</v>
      </c>
      <c r="N13" s="227"/>
    </row>
    <row r="14" spans="1:14" ht="84" x14ac:dyDescent="0.25">
      <c r="A14" s="216">
        <v>43990</v>
      </c>
      <c r="B14" s="217"/>
      <c r="C14" s="218" t="s">
        <v>92</v>
      </c>
      <c r="D14" s="219" t="s">
        <v>83</v>
      </c>
      <c r="E14" s="220" t="s">
        <v>90</v>
      </c>
      <c r="F14" s="221">
        <v>37507.480000000003</v>
      </c>
      <c r="G14" s="221">
        <f>F14/360*206</f>
        <v>21462.613555555556</v>
      </c>
      <c r="H14" s="222">
        <f t="shared" ref="H14:H17" si="1">F14-G14</f>
        <v>16044.866444444448</v>
      </c>
      <c r="I14" s="223">
        <f t="shared" si="0"/>
        <v>16044.866444444448</v>
      </c>
      <c r="J14" s="224" t="s">
        <v>91</v>
      </c>
      <c r="K14" s="224" t="s">
        <v>86</v>
      </c>
      <c r="L14" s="225" t="s">
        <v>106</v>
      </c>
      <c r="M14" s="226" t="s">
        <v>88</v>
      </c>
      <c r="N14" s="227"/>
    </row>
    <row r="15" spans="1:14" ht="60" x14ac:dyDescent="0.25">
      <c r="A15" s="216">
        <v>43990</v>
      </c>
      <c r="B15" s="217"/>
      <c r="C15" s="218" t="s">
        <v>93</v>
      </c>
      <c r="D15" s="219" t="s">
        <v>83</v>
      </c>
      <c r="E15" s="220" t="s">
        <v>90</v>
      </c>
      <c r="F15" s="221">
        <v>49342.879999999997</v>
      </c>
      <c r="G15" s="221">
        <f>F15/360*206</f>
        <v>28235.092444444443</v>
      </c>
      <c r="H15" s="222">
        <f t="shared" si="1"/>
        <v>21107.787555555555</v>
      </c>
      <c r="I15" s="223">
        <f t="shared" si="0"/>
        <v>21107.787555555555</v>
      </c>
      <c r="J15" s="224" t="s">
        <v>91</v>
      </c>
      <c r="K15" s="224" t="s">
        <v>86</v>
      </c>
      <c r="L15" s="225" t="s">
        <v>106</v>
      </c>
      <c r="M15" s="226" t="s">
        <v>88</v>
      </c>
      <c r="N15" s="227"/>
    </row>
    <row r="16" spans="1:14" ht="60" x14ac:dyDescent="0.25">
      <c r="A16" s="216">
        <v>43990</v>
      </c>
      <c r="B16" s="217"/>
      <c r="C16" s="218" t="s">
        <v>94</v>
      </c>
      <c r="D16" s="219" t="s">
        <v>83</v>
      </c>
      <c r="E16" s="220" t="s">
        <v>90</v>
      </c>
      <c r="F16" s="221">
        <v>398250</v>
      </c>
      <c r="G16" s="221">
        <f>F16/360*206</f>
        <v>227887.5</v>
      </c>
      <c r="H16" s="222">
        <f t="shared" si="1"/>
        <v>170362.5</v>
      </c>
      <c r="I16" s="223">
        <f t="shared" si="0"/>
        <v>170362.5</v>
      </c>
      <c r="J16" s="224" t="s">
        <v>91</v>
      </c>
      <c r="K16" s="224" t="s">
        <v>86</v>
      </c>
      <c r="L16" s="225" t="s">
        <v>106</v>
      </c>
      <c r="M16" s="226" t="s">
        <v>88</v>
      </c>
      <c r="N16" s="228"/>
    </row>
    <row r="17" spans="1:14" ht="48" x14ac:dyDescent="0.25">
      <c r="A17" s="216">
        <v>43990</v>
      </c>
      <c r="B17" s="217"/>
      <c r="C17" s="218" t="s">
        <v>95</v>
      </c>
      <c r="D17" s="219" t="s">
        <v>83</v>
      </c>
      <c r="E17" s="220" t="s">
        <v>90</v>
      </c>
      <c r="F17" s="221">
        <v>52993.8</v>
      </c>
      <c r="G17" s="221">
        <f>F17/360*206</f>
        <v>30324.230000000003</v>
      </c>
      <c r="H17" s="222">
        <f t="shared" si="1"/>
        <v>22669.57</v>
      </c>
      <c r="I17" s="223">
        <f t="shared" si="0"/>
        <v>22669.57</v>
      </c>
      <c r="J17" s="224" t="s">
        <v>91</v>
      </c>
      <c r="K17" s="224" t="s">
        <v>86</v>
      </c>
      <c r="L17" s="225" t="s">
        <v>106</v>
      </c>
      <c r="M17" s="226" t="s">
        <v>88</v>
      </c>
      <c r="N17" s="228"/>
    </row>
    <row r="18" spans="1:14" x14ac:dyDescent="0.25">
      <c r="A18" s="83"/>
      <c r="B18" s="173"/>
      <c r="C18" s="174"/>
      <c r="D18" s="175"/>
      <c r="E18" s="176"/>
      <c r="F18" s="197"/>
      <c r="G18" s="182"/>
      <c r="H18" s="178"/>
      <c r="I18" s="179"/>
      <c r="J18" s="104"/>
      <c r="K18" s="104"/>
      <c r="L18" s="104"/>
      <c r="M18" s="106"/>
      <c r="N18" s="102"/>
    </row>
    <row r="19" spans="1:14" x14ac:dyDescent="0.25">
      <c r="A19" s="83"/>
      <c r="B19" s="84"/>
      <c r="C19" s="85"/>
      <c r="D19" s="86"/>
      <c r="E19" s="87"/>
      <c r="F19" s="214"/>
      <c r="G19" s="88"/>
      <c r="H19" s="90"/>
      <c r="I19" s="96"/>
      <c r="J19" s="33"/>
      <c r="K19" s="33"/>
      <c r="L19" s="33"/>
      <c r="M19" s="97"/>
      <c r="N19" s="102"/>
    </row>
    <row r="20" spans="1:14" x14ac:dyDescent="0.25">
      <c r="A20" s="83"/>
      <c r="B20" s="84"/>
      <c r="C20" s="85"/>
      <c r="D20" s="86"/>
      <c r="E20" s="87"/>
      <c r="F20" s="87"/>
      <c r="G20" s="88"/>
      <c r="H20" s="90"/>
      <c r="I20" s="96"/>
      <c r="J20" s="104"/>
      <c r="K20" s="104"/>
      <c r="L20" s="104"/>
      <c r="M20" s="106"/>
      <c r="N20" s="102"/>
    </row>
    <row r="21" spans="1:14" x14ac:dyDescent="0.25">
      <c r="A21" s="107"/>
      <c r="B21" s="108"/>
      <c r="C21" s="108"/>
      <c r="D21" s="109"/>
      <c r="E21" s="108"/>
      <c r="F21" s="108"/>
      <c r="G21" s="108"/>
      <c r="H21" s="110"/>
      <c r="I21" s="112"/>
      <c r="J21" s="108"/>
      <c r="K21" s="108"/>
      <c r="L21" s="108"/>
      <c r="M21" s="113"/>
      <c r="N21" s="114"/>
    </row>
    <row r="22" spans="1:14" ht="15.75" thickBot="1" x14ac:dyDescent="0.3">
      <c r="A22" s="183"/>
      <c r="B22" s="184"/>
      <c r="C22" s="184"/>
      <c r="D22" s="185">
        <f>SUM(D12:D21)</f>
        <v>0</v>
      </c>
      <c r="E22" s="184"/>
      <c r="F22" s="185">
        <f>SUM(F13:F21)</f>
        <v>594999.66</v>
      </c>
      <c r="G22" s="186">
        <f>SUM(G13:G21)</f>
        <v>340472.02766666666</v>
      </c>
      <c r="H22" s="185">
        <f>SUM(H12:H21)</f>
        <v>254527.63233333334</v>
      </c>
      <c r="I22" s="186">
        <f>SUM(I13:I21)</f>
        <v>254527.63233333334</v>
      </c>
      <c r="J22" s="185"/>
      <c r="K22" s="184"/>
      <c r="L22" s="185"/>
      <c r="M22" s="187"/>
      <c r="N22" s="188"/>
    </row>
    <row r="23" spans="1:14" x14ac:dyDescent="0.25">
      <c r="A23" s="189"/>
      <c r="B23" s="190"/>
      <c r="C23" s="190"/>
      <c r="D23" s="191"/>
      <c r="E23" s="190"/>
      <c r="F23" s="198"/>
      <c r="G23" s="190"/>
      <c r="H23" s="191"/>
      <c r="I23" s="191"/>
      <c r="J23" s="191"/>
      <c r="K23" s="191"/>
      <c r="L23" s="191"/>
      <c r="M23" s="192"/>
      <c r="N23" s="192"/>
    </row>
    <row r="24" spans="1:14" ht="15.75" x14ac:dyDescent="0.25">
      <c r="A24" s="193"/>
      <c r="B24" s="1"/>
      <c r="C24" s="146"/>
      <c r="D24" s="146"/>
      <c r="E24" s="193"/>
      <c r="F24" s="1"/>
      <c r="G24" s="146"/>
      <c r="H24" s="146"/>
      <c r="I24" s="193"/>
      <c r="J24" s="1"/>
      <c r="K24" s="146"/>
      <c r="L24" s="194"/>
      <c r="M24" s="193"/>
      <c r="N24" s="1"/>
    </row>
    <row r="25" spans="1:14" ht="20.25" x14ac:dyDescent="0.3">
      <c r="A25" s="275" t="s">
        <v>117</v>
      </c>
      <c r="B25" s="275"/>
      <c r="C25" s="275"/>
      <c r="D25" s="275"/>
      <c r="E25" s="212"/>
      <c r="F25" s="212"/>
      <c r="G25" s="205"/>
      <c r="H25" s="275" t="s">
        <v>122</v>
      </c>
      <c r="I25" s="275"/>
      <c r="J25" s="275"/>
      <c r="K25" s="275"/>
      <c r="L25" s="275"/>
      <c r="M25" s="275"/>
      <c r="N25" s="145"/>
    </row>
    <row r="26" spans="1:14" ht="15.75" x14ac:dyDescent="0.25">
      <c r="A26" s="274" t="s">
        <v>97</v>
      </c>
      <c r="B26" s="274"/>
      <c r="C26" s="274"/>
      <c r="D26" s="274"/>
      <c r="E26" s="229"/>
      <c r="F26" s="229"/>
      <c r="G26" s="229"/>
      <c r="H26" s="276" t="s">
        <v>98</v>
      </c>
      <c r="I26" s="276"/>
      <c r="J26" s="276"/>
      <c r="K26" s="276"/>
      <c r="L26" s="276"/>
      <c r="M26" s="276"/>
      <c r="N26" s="232"/>
    </row>
    <row r="27" spans="1:14" ht="15.75" x14ac:dyDescent="0.25">
      <c r="A27" s="275" t="s">
        <v>113</v>
      </c>
      <c r="B27" s="275"/>
      <c r="C27" s="275"/>
      <c r="D27" s="275"/>
      <c r="E27" s="229"/>
      <c r="F27" s="229"/>
      <c r="G27" s="229"/>
      <c r="H27" s="275" t="s">
        <v>123</v>
      </c>
      <c r="I27" s="275"/>
      <c r="J27" s="275"/>
      <c r="K27" s="275"/>
      <c r="L27" s="275"/>
      <c r="M27" s="275"/>
      <c r="N27" s="233"/>
    </row>
    <row r="28" spans="1:14" ht="15.75" x14ac:dyDescent="0.25">
      <c r="A28" s="274" t="s">
        <v>101</v>
      </c>
      <c r="B28" s="274"/>
      <c r="C28" s="274"/>
      <c r="D28" s="274"/>
      <c r="E28" s="277"/>
      <c r="F28" s="277"/>
      <c r="G28" s="277"/>
      <c r="H28" s="277"/>
      <c r="I28" s="231"/>
      <c r="J28" s="274" t="s">
        <v>101</v>
      </c>
      <c r="K28" s="274"/>
      <c r="L28" s="231"/>
      <c r="M28" s="231"/>
      <c r="N28" s="231"/>
    </row>
    <row r="29" spans="1:14" ht="15.75" x14ac:dyDescent="0.25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</sheetData>
  <mergeCells count="13">
    <mergeCell ref="A27:D27"/>
    <mergeCell ref="A28:D28"/>
    <mergeCell ref="E28:H28"/>
    <mergeCell ref="H27:M27"/>
    <mergeCell ref="J28:K28"/>
    <mergeCell ref="A26:D26"/>
    <mergeCell ref="H25:M25"/>
    <mergeCell ref="H26:M26"/>
    <mergeCell ref="A3:M3"/>
    <mergeCell ref="A4:M4"/>
    <mergeCell ref="A11:H11"/>
    <mergeCell ref="I11:N11"/>
    <mergeCell ref="A25:D25"/>
  </mergeCells>
  <pageMargins left="0.31496062992125984" right="0.19685039370078741" top="0.19685039370078741" bottom="0.19685039370078741" header="0.31496062992125984" footer="0.19685039370078741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workbookViewId="0">
      <selection activeCell="E15" sqref="E15"/>
    </sheetView>
  </sheetViews>
  <sheetFormatPr baseColWidth="10" defaultRowHeight="15" x14ac:dyDescent="0.25"/>
  <cols>
    <col min="1" max="1" width="7.85546875" customWidth="1"/>
    <col min="2" max="2" width="12.5703125" bestFit="1" customWidth="1"/>
    <col min="3" max="3" width="14.5703125" customWidth="1"/>
    <col min="4" max="4" width="17.28515625" customWidth="1"/>
    <col min="5" max="5" width="30.7109375" customWidth="1"/>
    <col min="6" max="6" width="16" customWidth="1"/>
    <col min="7" max="7" width="15.42578125" customWidth="1"/>
    <col min="9" max="9" width="30.140625" customWidth="1"/>
    <col min="11" max="11" width="13.140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x14ac:dyDescent="0.25">
      <c r="A2" s="2"/>
      <c r="B2" s="2"/>
      <c r="C2" s="2"/>
      <c r="D2" s="3"/>
      <c r="E2" s="3"/>
      <c r="F2" s="2"/>
      <c r="G2" s="2"/>
      <c r="H2" s="2"/>
    </row>
    <row r="3" spans="1:11" ht="18.75" x14ac:dyDescent="0.3">
      <c r="A3" s="245"/>
      <c r="B3" s="245"/>
      <c r="C3" s="245"/>
      <c r="D3" s="245"/>
      <c r="E3" s="245"/>
      <c r="F3" s="245"/>
      <c r="G3" s="245"/>
      <c r="H3" s="2"/>
    </row>
    <row r="4" spans="1:11" ht="18.75" x14ac:dyDescent="0.3">
      <c r="A4" s="245"/>
      <c r="B4" s="245"/>
      <c r="C4" s="245"/>
      <c r="D4" s="245"/>
      <c r="E4" s="245"/>
      <c r="F4" s="245"/>
      <c r="G4" s="245"/>
      <c r="H4" s="245"/>
    </row>
    <row r="5" spans="1:11" ht="18.75" x14ac:dyDescent="0.3">
      <c r="A5" s="245" t="s">
        <v>0</v>
      </c>
      <c r="B5" s="245"/>
      <c r="C5" s="245"/>
      <c r="D5" s="245"/>
      <c r="E5" s="245"/>
      <c r="F5" s="245"/>
      <c r="G5" s="245"/>
      <c r="H5" s="245"/>
    </row>
    <row r="6" spans="1:11" x14ac:dyDescent="0.25">
      <c r="A6" s="2"/>
      <c r="B6" s="2"/>
      <c r="C6" s="2"/>
      <c r="D6" s="2"/>
      <c r="E6" s="2"/>
      <c r="F6" s="2"/>
      <c r="G6" s="2"/>
      <c r="H6" s="2"/>
    </row>
    <row r="7" spans="1:11" ht="18.75" x14ac:dyDescent="0.3">
      <c r="A7" s="4"/>
      <c r="B7" s="4" t="s">
        <v>1</v>
      </c>
      <c r="C7" s="5" t="s">
        <v>2</v>
      </c>
      <c r="D7" s="6" t="s">
        <v>3</v>
      </c>
      <c r="E7" s="7"/>
      <c r="F7" s="8"/>
      <c r="G7" s="9"/>
      <c r="H7" s="10"/>
    </row>
    <row r="8" spans="1:11" ht="18.75" x14ac:dyDescent="0.3">
      <c r="A8" s="4"/>
      <c r="B8" s="4" t="s">
        <v>4</v>
      </c>
      <c r="C8" s="5" t="s">
        <v>5</v>
      </c>
      <c r="D8" s="11"/>
      <c r="E8" s="12"/>
      <c r="F8" s="8"/>
      <c r="G8" s="13"/>
      <c r="H8" s="14"/>
    </row>
    <row r="9" spans="1:11" ht="18.75" x14ac:dyDescent="0.3">
      <c r="A9" s="4"/>
      <c r="B9" s="4" t="s">
        <v>6</v>
      </c>
      <c r="C9" s="5" t="s">
        <v>7</v>
      </c>
      <c r="D9" s="11"/>
      <c r="E9" s="15"/>
      <c r="F9" s="8"/>
      <c r="G9" s="13"/>
      <c r="H9" s="16"/>
    </row>
    <row r="10" spans="1:11" ht="18.75" x14ac:dyDescent="0.3">
      <c r="A10" s="17"/>
      <c r="B10" s="18" t="s">
        <v>8</v>
      </c>
      <c r="C10" s="5" t="s">
        <v>9</v>
      </c>
      <c r="D10" s="11"/>
      <c r="E10" s="19"/>
      <c r="F10" s="8"/>
      <c r="G10" s="13"/>
      <c r="H10" s="16"/>
    </row>
    <row r="11" spans="1:11" x14ac:dyDescent="0.25">
      <c r="A11" s="20"/>
      <c r="B11" s="21"/>
      <c r="C11" s="21"/>
      <c r="D11" s="21"/>
      <c r="E11" s="22"/>
      <c r="F11" s="23"/>
      <c r="G11" s="23"/>
      <c r="H11" s="24"/>
    </row>
    <row r="12" spans="1:11" ht="15.75" x14ac:dyDescent="0.25">
      <c r="A12" s="25" t="s">
        <v>10</v>
      </c>
      <c r="B12" s="199" t="s">
        <v>11</v>
      </c>
      <c r="C12" s="200" t="s">
        <v>12</v>
      </c>
      <c r="D12" s="199" t="s">
        <v>13</v>
      </c>
      <c r="E12" s="28" t="s">
        <v>14</v>
      </c>
      <c r="F12" s="29" t="s">
        <v>15</v>
      </c>
      <c r="G12" s="29" t="s">
        <v>16</v>
      </c>
      <c r="H12" s="30" t="s">
        <v>17</v>
      </c>
    </row>
    <row r="13" spans="1:11" x14ac:dyDescent="0.25">
      <c r="A13" s="31">
        <v>1</v>
      </c>
      <c r="B13" s="32" t="s">
        <v>18</v>
      </c>
      <c r="C13" s="32" t="s">
        <v>19</v>
      </c>
      <c r="D13" s="201" t="s">
        <v>22</v>
      </c>
      <c r="E13" s="202" t="s">
        <v>23</v>
      </c>
      <c r="F13" s="203">
        <v>104348.79583333331</v>
      </c>
      <c r="G13" s="35"/>
      <c r="H13" s="36"/>
    </row>
    <row r="14" spans="1:11" x14ac:dyDescent="0.25">
      <c r="A14" s="31"/>
      <c r="B14" s="32" t="s">
        <v>18</v>
      </c>
      <c r="C14" s="32"/>
      <c r="D14" s="201" t="s">
        <v>109</v>
      </c>
      <c r="E14" s="202" t="s">
        <v>110</v>
      </c>
      <c r="F14" s="203">
        <v>581848.10416666674</v>
      </c>
      <c r="G14" s="35"/>
      <c r="H14" s="36"/>
    </row>
    <row r="15" spans="1:11" x14ac:dyDescent="0.25">
      <c r="A15" s="31">
        <v>2</v>
      </c>
      <c r="B15" s="32" t="s">
        <v>18</v>
      </c>
      <c r="C15" s="32" t="s">
        <v>85</v>
      </c>
      <c r="D15" s="180" t="s">
        <v>87</v>
      </c>
      <c r="E15" s="181" t="s">
        <v>105</v>
      </c>
      <c r="F15" s="35"/>
      <c r="G15" s="35">
        <v>686196.9</v>
      </c>
      <c r="H15" s="36"/>
      <c r="I15" s="209"/>
      <c r="J15" s="210"/>
      <c r="K15" s="209"/>
    </row>
    <row r="16" spans="1:11" x14ac:dyDescent="0.25">
      <c r="A16" s="31">
        <v>4</v>
      </c>
      <c r="B16" s="40"/>
      <c r="C16" s="41"/>
      <c r="D16" s="42"/>
      <c r="E16" s="43"/>
      <c r="F16" s="35"/>
      <c r="G16" s="35"/>
      <c r="H16" s="36"/>
      <c r="I16" s="209"/>
      <c r="J16" s="211"/>
      <c r="K16" s="211"/>
    </row>
    <row r="17" spans="1:11" x14ac:dyDescent="0.25">
      <c r="A17" s="31">
        <v>5</v>
      </c>
      <c r="B17" s="40"/>
      <c r="C17" s="41"/>
      <c r="D17" s="42"/>
      <c r="E17" s="43"/>
      <c r="F17" s="35"/>
      <c r="G17" s="35"/>
      <c r="H17" s="36"/>
      <c r="I17" s="211"/>
      <c r="J17" s="211"/>
      <c r="K17" s="211"/>
    </row>
    <row r="18" spans="1:11" ht="60" x14ac:dyDescent="0.25">
      <c r="A18" s="31">
        <v>6</v>
      </c>
      <c r="B18" s="40"/>
      <c r="C18" s="41"/>
      <c r="D18" s="42"/>
      <c r="E18" s="44" t="s">
        <v>118</v>
      </c>
      <c r="F18" s="35"/>
      <c r="G18" s="35"/>
      <c r="H18" s="36"/>
    </row>
    <row r="19" spans="1:11" x14ac:dyDescent="0.25">
      <c r="A19" s="31">
        <v>7</v>
      </c>
      <c r="B19" s="40"/>
      <c r="C19" s="41"/>
      <c r="D19" s="42"/>
      <c r="E19" s="43"/>
      <c r="F19" s="35"/>
      <c r="G19" s="35"/>
      <c r="H19" s="36"/>
    </row>
    <row r="20" spans="1:11" x14ac:dyDescent="0.25">
      <c r="A20" s="31">
        <v>9</v>
      </c>
      <c r="B20" s="32" t="s">
        <v>18</v>
      </c>
      <c r="C20" s="32" t="s">
        <v>85</v>
      </c>
      <c r="D20" s="180" t="s">
        <v>107</v>
      </c>
      <c r="E20" s="181" t="s">
        <v>108</v>
      </c>
      <c r="F20" s="35">
        <v>733606.51</v>
      </c>
      <c r="G20" s="35"/>
      <c r="H20" s="36"/>
    </row>
    <row r="21" spans="1:11" x14ac:dyDescent="0.25">
      <c r="A21" s="31">
        <v>10</v>
      </c>
      <c r="B21" s="32" t="s">
        <v>18</v>
      </c>
      <c r="C21" s="32" t="s">
        <v>85</v>
      </c>
      <c r="D21" s="180" t="s">
        <v>87</v>
      </c>
      <c r="E21" s="181" t="s">
        <v>105</v>
      </c>
      <c r="F21" s="35"/>
      <c r="G21" s="35">
        <v>733606.51</v>
      </c>
      <c r="H21" s="36"/>
    </row>
    <row r="22" spans="1:11" ht="60" x14ac:dyDescent="0.25">
      <c r="A22" s="31">
        <v>11</v>
      </c>
      <c r="B22" s="40"/>
      <c r="C22" s="41"/>
      <c r="D22" s="42"/>
      <c r="E22" s="44" t="s">
        <v>121</v>
      </c>
      <c r="F22" s="35"/>
      <c r="G22" s="35"/>
      <c r="H22" s="36"/>
    </row>
    <row r="23" spans="1:11" x14ac:dyDescent="0.25">
      <c r="A23" s="31">
        <v>12</v>
      </c>
      <c r="B23" s="40"/>
      <c r="C23" s="41"/>
      <c r="D23" s="42"/>
      <c r="E23" s="43"/>
      <c r="F23" s="35"/>
      <c r="G23" s="35"/>
      <c r="H23" s="36"/>
    </row>
    <row r="24" spans="1:11" x14ac:dyDescent="0.25">
      <c r="A24" s="31">
        <v>13</v>
      </c>
      <c r="B24" s="40"/>
      <c r="C24" s="41"/>
      <c r="D24" s="42"/>
      <c r="E24" s="43"/>
      <c r="F24" s="35"/>
      <c r="G24" s="35"/>
      <c r="H24" s="36"/>
    </row>
    <row r="25" spans="1:11" x14ac:dyDescent="0.25">
      <c r="A25" s="31">
        <v>14</v>
      </c>
      <c r="B25" s="40"/>
      <c r="C25" s="41"/>
      <c r="D25" s="42"/>
      <c r="E25" s="43"/>
      <c r="F25" s="35"/>
      <c r="G25" s="35"/>
      <c r="H25" s="36"/>
    </row>
    <row r="26" spans="1:11" x14ac:dyDescent="0.25">
      <c r="A26" s="31">
        <v>15</v>
      </c>
      <c r="B26" s="40"/>
      <c r="C26" s="41"/>
      <c r="D26" s="42"/>
      <c r="E26" s="43"/>
      <c r="F26" s="35"/>
      <c r="G26" s="45"/>
      <c r="H26" s="46"/>
    </row>
    <row r="27" spans="1:11" x14ac:dyDescent="0.25">
      <c r="A27" s="31"/>
      <c r="B27" s="40"/>
      <c r="C27" s="47"/>
      <c r="D27" s="48"/>
      <c r="E27" s="49"/>
      <c r="F27" s="50"/>
      <c r="G27" s="50"/>
      <c r="H27" s="46"/>
    </row>
    <row r="28" spans="1:11" x14ac:dyDescent="0.25">
      <c r="A28" s="51"/>
      <c r="B28" s="12"/>
      <c r="C28" s="12"/>
      <c r="D28" s="12"/>
      <c r="E28" s="52" t="s">
        <v>24</v>
      </c>
      <c r="F28" s="206">
        <f>SUM(F13:F27)</f>
        <v>1419803.4100000001</v>
      </c>
      <c r="G28" s="206">
        <f>SUM(G15:G27)</f>
        <v>1419803.4100000001</v>
      </c>
      <c r="H28" s="54"/>
    </row>
    <row r="29" spans="1:11" x14ac:dyDescent="0.25">
      <c r="A29" s="55"/>
      <c r="B29" s="55"/>
      <c r="C29" s="55"/>
      <c r="D29" s="55"/>
      <c r="E29" s="56"/>
      <c r="F29" s="57"/>
      <c r="G29" s="57"/>
      <c r="H29" s="24"/>
    </row>
    <row r="30" spans="1:11" x14ac:dyDescent="0.25">
      <c r="A30" s="2"/>
      <c r="B30" s="2"/>
      <c r="C30" s="2"/>
      <c r="D30" s="2"/>
      <c r="E30" s="2"/>
      <c r="F30" s="2"/>
      <c r="G30" s="2"/>
      <c r="H30" s="2"/>
    </row>
    <row r="31" spans="1:11" x14ac:dyDescent="0.25">
      <c r="A31" s="2"/>
      <c r="B31" s="58" t="s">
        <v>111</v>
      </c>
      <c r="C31" s="2"/>
      <c r="D31" s="2"/>
      <c r="E31" s="58" t="s">
        <v>116</v>
      </c>
      <c r="F31" s="2"/>
      <c r="G31" s="58" t="s">
        <v>115</v>
      </c>
      <c r="H31" s="2"/>
    </row>
    <row r="32" spans="1:11" x14ac:dyDescent="0.25">
      <c r="A32" s="2"/>
      <c r="B32" s="59" t="s">
        <v>113</v>
      </c>
      <c r="C32" s="2"/>
      <c r="D32" s="2"/>
      <c r="E32" s="59" t="s">
        <v>114</v>
      </c>
      <c r="F32" s="2"/>
      <c r="G32" s="59" t="str">
        <f>+'[1]Datos Generales'!D16</f>
        <v>Gerente Financiero</v>
      </c>
      <c r="H32" s="2"/>
    </row>
    <row r="33" spans="1:8" x14ac:dyDescent="0.25">
      <c r="A33" s="2"/>
      <c r="B33" s="59" t="str">
        <f>+'[1]Datos Generales'!B17</f>
        <v>Preparado por</v>
      </c>
      <c r="C33" s="2"/>
      <c r="D33" s="2"/>
      <c r="E33" s="59" t="str">
        <f>+'[1]Datos Generales'!C17</f>
        <v>Revisado por</v>
      </c>
      <c r="F33" s="2"/>
      <c r="G33" s="59" t="str">
        <f>+'[1]Datos Generales'!D17</f>
        <v>Aprobado por</v>
      </c>
      <c r="H33" s="2"/>
    </row>
    <row r="34" spans="1:8" x14ac:dyDescent="0.25">
      <c r="A34" s="60"/>
      <c r="B34" s="61">
        <v>44209</v>
      </c>
      <c r="C34" s="60"/>
      <c r="D34" s="60"/>
      <c r="E34" s="61">
        <v>44209</v>
      </c>
      <c r="F34" s="60"/>
      <c r="G34" s="61">
        <v>44209</v>
      </c>
      <c r="H34" s="60"/>
    </row>
    <row r="35" spans="1:8" x14ac:dyDescent="0.25">
      <c r="A35" s="2"/>
      <c r="B35" s="62" t="str">
        <f>+'[1]Datos Generales'!B19</f>
        <v>Fecha de Preparación</v>
      </c>
      <c r="C35" s="2"/>
      <c r="D35" s="2"/>
      <c r="E35" s="62" t="str">
        <f>+'[1]Datos Generales'!C19</f>
        <v>Fecha de Revisión</v>
      </c>
      <c r="F35" s="2"/>
      <c r="G35" s="63" t="str">
        <f>+'[1]Datos Generales'!D19</f>
        <v>Fecha de Aprobación</v>
      </c>
      <c r="H35" s="2"/>
    </row>
    <row r="36" spans="1:8" x14ac:dyDescent="0.25">
      <c r="A36" s="2"/>
      <c r="B36" s="2"/>
      <c r="C36" s="1"/>
      <c r="D36" s="2"/>
      <c r="E36" s="2"/>
      <c r="F36" s="2"/>
      <c r="G36" s="2"/>
      <c r="H36" s="2"/>
    </row>
  </sheetData>
  <protectedRanges>
    <protectedRange sqref="A11" name="Rango1_3_1_1_1_1"/>
  </protectedRanges>
  <mergeCells count="3">
    <mergeCell ref="A3:G3"/>
    <mergeCell ref="A4:H4"/>
    <mergeCell ref="A5:H5"/>
  </mergeCells>
  <pageMargins left="1.02" right="0.70866141732283472" top="0.19685039370078741" bottom="0.74803149606299213" header="0.31496062992125984" footer="0.19685039370078741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AB04-E227-4386-9FFE-DE93B30D74E8}">
  <dimension ref="A1:H32"/>
  <sheetViews>
    <sheetView workbookViewId="0">
      <selection activeCell="G13" sqref="G13"/>
    </sheetView>
  </sheetViews>
  <sheetFormatPr baseColWidth="10" defaultRowHeight="15" x14ac:dyDescent="0.25"/>
  <cols>
    <col min="5" max="5" width="24.85546875" customWidth="1"/>
    <col min="7" max="7" width="14.42578125" customWidth="1"/>
  </cols>
  <sheetData>
    <row r="1" spans="1:8" ht="18.75" x14ac:dyDescent="0.3">
      <c r="A1" s="245"/>
      <c r="B1" s="245"/>
      <c r="C1" s="245"/>
      <c r="D1" s="245"/>
      <c r="E1" s="245"/>
      <c r="F1" s="245"/>
      <c r="G1" s="245"/>
      <c r="H1" s="245"/>
    </row>
    <row r="2" spans="1:8" ht="18.75" x14ac:dyDescent="0.3">
      <c r="A2" s="245" t="s">
        <v>0</v>
      </c>
      <c r="B2" s="245"/>
      <c r="C2" s="245"/>
      <c r="D2" s="245"/>
      <c r="E2" s="245"/>
      <c r="F2" s="245"/>
      <c r="G2" s="245"/>
      <c r="H2" s="245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.75" x14ac:dyDescent="0.3">
      <c r="A4" s="4"/>
      <c r="B4" s="4" t="s">
        <v>1</v>
      </c>
      <c r="C4" s="5" t="s">
        <v>2</v>
      </c>
      <c r="D4" s="6" t="s">
        <v>3</v>
      </c>
      <c r="E4" s="7"/>
      <c r="F4" s="8"/>
      <c r="G4" s="9"/>
      <c r="H4" s="10"/>
    </row>
    <row r="5" spans="1:8" ht="18.75" x14ac:dyDescent="0.3">
      <c r="A5" s="4"/>
      <c r="B5" s="4" t="s">
        <v>4</v>
      </c>
      <c r="C5" s="5" t="s">
        <v>5</v>
      </c>
      <c r="D5" s="11"/>
      <c r="E5" s="12"/>
      <c r="F5" s="8"/>
      <c r="G5" s="13"/>
      <c r="H5" s="14"/>
    </row>
    <row r="6" spans="1:8" ht="18.75" x14ac:dyDescent="0.3">
      <c r="A6" s="4"/>
      <c r="B6" s="4" t="s">
        <v>6</v>
      </c>
      <c r="C6" s="5" t="s">
        <v>7</v>
      </c>
      <c r="D6" s="11"/>
      <c r="E6" s="15"/>
      <c r="F6" s="8"/>
      <c r="G6" s="13"/>
      <c r="H6" s="16"/>
    </row>
    <row r="7" spans="1:8" ht="18.75" x14ac:dyDescent="0.3">
      <c r="A7" s="17"/>
      <c r="B7" s="18" t="s">
        <v>8</v>
      </c>
      <c r="C7" s="5" t="s">
        <v>9</v>
      </c>
      <c r="D7" s="11"/>
      <c r="E7" s="19"/>
      <c r="F7" s="8"/>
      <c r="G7" s="13"/>
      <c r="H7" s="16"/>
    </row>
    <row r="8" spans="1:8" x14ac:dyDescent="0.25">
      <c r="A8" s="20"/>
      <c r="B8" s="21"/>
      <c r="C8" s="21"/>
      <c r="D8" s="21"/>
      <c r="E8" s="22"/>
      <c r="F8" s="23"/>
      <c r="G8" s="23"/>
      <c r="H8" s="24"/>
    </row>
    <row r="9" spans="1:8" ht="15.75" x14ac:dyDescent="0.25">
      <c r="A9" s="25" t="s">
        <v>10</v>
      </c>
      <c r="B9" s="199" t="s">
        <v>11</v>
      </c>
      <c r="C9" s="200" t="s">
        <v>12</v>
      </c>
      <c r="D9" s="199" t="s">
        <v>13</v>
      </c>
      <c r="E9" s="28" t="s">
        <v>14</v>
      </c>
      <c r="F9" s="29" t="s">
        <v>15</v>
      </c>
      <c r="G9" s="29" t="s">
        <v>16</v>
      </c>
      <c r="H9" s="30" t="s">
        <v>17</v>
      </c>
    </row>
    <row r="10" spans="1:8" x14ac:dyDescent="0.25">
      <c r="A10" s="31">
        <v>1</v>
      </c>
      <c r="B10" s="32" t="s">
        <v>18</v>
      </c>
      <c r="C10" s="32"/>
      <c r="D10" s="201"/>
      <c r="E10" s="202"/>
      <c r="F10" s="203">
        <v>23246.720000000001</v>
      </c>
      <c r="G10" s="35"/>
      <c r="H10" s="36"/>
    </row>
    <row r="11" spans="1:8" ht="36.75" x14ac:dyDescent="0.25">
      <c r="A11" s="31">
        <v>3</v>
      </c>
      <c r="B11" s="32" t="s">
        <v>18</v>
      </c>
      <c r="C11" s="32" t="s">
        <v>126</v>
      </c>
      <c r="D11" s="180" t="s">
        <v>127</v>
      </c>
      <c r="E11" s="181" t="s">
        <v>128</v>
      </c>
      <c r="F11" s="35"/>
      <c r="G11" s="35">
        <v>23246.720000000001</v>
      </c>
      <c r="H11" s="36"/>
    </row>
    <row r="12" spans="1:8" x14ac:dyDescent="0.25">
      <c r="A12" s="31">
        <v>4</v>
      </c>
      <c r="B12" s="40"/>
      <c r="C12" s="41"/>
      <c r="D12" s="42"/>
      <c r="E12" s="43"/>
      <c r="F12" s="35"/>
      <c r="G12" s="35"/>
      <c r="H12" s="36"/>
    </row>
    <row r="13" spans="1:8" ht="141" x14ac:dyDescent="0.25">
      <c r="A13" s="31">
        <v>5</v>
      </c>
      <c r="B13" s="40"/>
      <c r="C13" s="41"/>
      <c r="D13" s="42"/>
      <c r="E13" s="238" t="s">
        <v>129</v>
      </c>
      <c r="F13" s="35"/>
      <c r="G13" s="35"/>
      <c r="H13" s="36"/>
    </row>
    <row r="14" spans="1:8" x14ac:dyDescent="0.25">
      <c r="A14" s="31">
        <v>6</v>
      </c>
      <c r="B14" s="40"/>
      <c r="C14" s="41"/>
      <c r="D14" s="42"/>
      <c r="E14" s="44"/>
      <c r="F14" s="35"/>
      <c r="G14" s="35"/>
      <c r="H14" s="36"/>
    </row>
    <row r="15" spans="1:8" x14ac:dyDescent="0.25">
      <c r="A15" s="31">
        <v>7</v>
      </c>
      <c r="B15" s="40"/>
      <c r="C15" s="41"/>
      <c r="D15" s="42"/>
      <c r="E15" s="43"/>
      <c r="F15" s="35"/>
      <c r="G15" s="35"/>
      <c r="H15" s="36"/>
    </row>
    <row r="16" spans="1:8" x14ac:dyDescent="0.25">
      <c r="A16" s="31">
        <v>8</v>
      </c>
      <c r="B16" s="40"/>
      <c r="C16" s="41"/>
      <c r="D16" s="42"/>
      <c r="E16" s="43"/>
      <c r="F16" s="35"/>
      <c r="G16" s="35"/>
      <c r="H16" s="36"/>
    </row>
    <row r="17" spans="1:8" x14ac:dyDescent="0.25">
      <c r="A17" s="31">
        <v>9</v>
      </c>
      <c r="B17" s="40"/>
      <c r="C17" s="41"/>
      <c r="D17" s="42"/>
      <c r="E17" s="43"/>
      <c r="F17" s="35"/>
      <c r="G17" s="35"/>
      <c r="H17" s="36"/>
    </row>
    <row r="18" spans="1:8" x14ac:dyDescent="0.25">
      <c r="A18" s="31">
        <v>10</v>
      </c>
      <c r="B18" s="40"/>
      <c r="C18" s="41"/>
      <c r="D18" s="42"/>
      <c r="E18" s="43"/>
      <c r="F18" s="35"/>
      <c r="G18" s="35"/>
      <c r="H18" s="36"/>
    </row>
    <row r="19" spans="1:8" x14ac:dyDescent="0.25">
      <c r="A19" s="31">
        <v>11</v>
      </c>
      <c r="B19" s="40"/>
      <c r="C19" s="41"/>
      <c r="D19" s="42"/>
      <c r="E19" s="43"/>
      <c r="F19" s="35"/>
      <c r="G19" s="35"/>
      <c r="H19" s="36"/>
    </row>
    <row r="20" spans="1:8" x14ac:dyDescent="0.25">
      <c r="A20" s="31">
        <v>12</v>
      </c>
      <c r="B20" s="40"/>
      <c r="C20" s="41"/>
      <c r="D20" s="42"/>
      <c r="E20" s="43"/>
      <c r="F20" s="35"/>
      <c r="G20" s="35"/>
      <c r="H20" s="36"/>
    </row>
    <row r="21" spans="1:8" x14ac:dyDescent="0.25">
      <c r="A21" s="31">
        <v>13</v>
      </c>
      <c r="B21" s="40"/>
      <c r="C21" s="41"/>
      <c r="D21" s="42"/>
      <c r="E21" s="43"/>
      <c r="F21" s="35"/>
      <c r="G21" s="35"/>
      <c r="H21" s="36"/>
    </row>
    <row r="22" spans="1:8" x14ac:dyDescent="0.25">
      <c r="A22" s="31">
        <v>14</v>
      </c>
      <c r="B22" s="40"/>
      <c r="C22" s="41"/>
      <c r="D22" s="42"/>
      <c r="E22" s="43"/>
      <c r="F22" s="35"/>
      <c r="G22" s="35"/>
      <c r="H22" s="36"/>
    </row>
    <row r="23" spans="1:8" x14ac:dyDescent="0.25">
      <c r="A23" s="31">
        <v>15</v>
      </c>
      <c r="B23" s="40"/>
      <c r="C23" s="41"/>
      <c r="D23" s="42"/>
      <c r="E23" s="43"/>
      <c r="F23" s="35"/>
      <c r="G23" s="45"/>
      <c r="H23" s="46"/>
    </row>
    <row r="24" spans="1:8" x14ac:dyDescent="0.25">
      <c r="A24" s="31"/>
      <c r="B24" s="40"/>
      <c r="C24" s="47"/>
      <c r="D24" s="48"/>
      <c r="E24" s="49"/>
      <c r="F24" s="50"/>
      <c r="G24" s="50"/>
      <c r="H24" s="46"/>
    </row>
    <row r="25" spans="1:8" x14ac:dyDescent="0.25">
      <c r="A25" s="51"/>
      <c r="B25" s="12"/>
      <c r="C25" s="12"/>
      <c r="D25" s="12"/>
      <c r="E25" s="52" t="s">
        <v>24</v>
      </c>
      <c r="F25" s="206">
        <f>SUM(F10:F24)</f>
        <v>23246.720000000001</v>
      </c>
      <c r="G25" s="206">
        <f>SUM(G11:G24)</f>
        <v>23246.720000000001</v>
      </c>
      <c r="H25" s="54"/>
    </row>
    <row r="26" spans="1:8" x14ac:dyDescent="0.25">
      <c r="A26" s="55"/>
      <c r="B26" s="55"/>
      <c r="C26" s="55"/>
      <c r="D26" s="55"/>
      <c r="E26" s="56"/>
      <c r="F26" s="57"/>
      <c r="G26" s="57"/>
      <c r="H26" s="24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58" t="s">
        <v>130</v>
      </c>
      <c r="C28" s="2"/>
      <c r="D28" s="2"/>
      <c r="E28" s="58" t="s">
        <v>112</v>
      </c>
      <c r="F28" s="2"/>
      <c r="G28" s="58" t="s">
        <v>122</v>
      </c>
      <c r="H28" s="2"/>
    </row>
    <row r="29" spans="1:8" x14ac:dyDescent="0.25">
      <c r="A29" s="2"/>
      <c r="B29" s="59" t="s">
        <v>113</v>
      </c>
      <c r="C29" s="2"/>
      <c r="D29" s="2"/>
      <c r="E29" s="59" t="s">
        <v>114</v>
      </c>
      <c r="F29" s="2"/>
      <c r="G29" s="59">
        <f>+'[1]Datos Generales'!D13</f>
        <v>0</v>
      </c>
      <c r="H29" s="2"/>
    </row>
    <row r="30" spans="1:8" x14ac:dyDescent="0.25">
      <c r="A30" s="2"/>
      <c r="B30" s="59">
        <f>+'[1]Datos Generales'!B14</f>
        <v>0</v>
      </c>
      <c r="C30" s="2"/>
      <c r="D30" s="2"/>
      <c r="E30" s="59">
        <f>+'[1]Datos Generales'!C14</f>
        <v>0</v>
      </c>
      <c r="F30" s="2"/>
      <c r="G30" s="59">
        <f>+'[1]Datos Generales'!D14</f>
        <v>0</v>
      </c>
      <c r="H30" s="2"/>
    </row>
    <row r="31" spans="1:8" x14ac:dyDescent="0.25">
      <c r="A31" s="60"/>
      <c r="B31" s="61">
        <v>44209</v>
      </c>
      <c r="C31" s="60"/>
      <c r="D31" s="60"/>
      <c r="E31" s="61">
        <v>44208</v>
      </c>
      <c r="F31" s="60"/>
      <c r="G31" s="61">
        <v>44209</v>
      </c>
      <c r="H31" s="60"/>
    </row>
    <row r="32" spans="1:8" x14ac:dyDescent="0.25">
      <c r="A32" s="2"/>
      <c r="B32" s="62" t="str">
        <f>+'[1]Datos Generales'!B16</f>
        <v>Enc.</v>
      </c>
      <c r="C32" s="2"/>
      <c r="D32" s="2"/>
      <c r="E32" s="62" t="str">
        <f>+'[1]Datos Generales'!C16</f>
        <v>Enc.</v>
      </c>
      <c r="F32" s="2"/>
      <c r="G32" s="63" t="str">
        <f>+'[1]Datos Generales'!D16</f>
        <v>Gerente Financiero</v>
      </c>
      <c r="H32" s="2"/>
    </row>
  </sheetData>
  <protectedRanges>
    <protectedRange sqref="A8" name="Rango1_3_1_1_1_1"/>
  </protectedRanges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E8BB-C090-4D52-8ACA-48908C5E6B01}">
  <dimension ref="A1:H29"/>
  <sheetViews>
    <sheetView tabSelected="1" workbookViewId="0">
      <selection activeCell="E8" sqref="E8"/>
    </sheetView>
  </sheetViews>
  <sheetFormatPr baseColWidth="10" defaultRowHeight="15" x14ac:dyDescent="0.25"/>
  <cols>
    <col min="2" max="2" width="18.28515625" bestFit="1" customWidth="1"/>
    <col min="4" max="4" width="19" customWidth="1"/>
    <col min="5" max="5" width="30.7109375" customWidth="1"/>
    <col min="7" max="7" width="17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3"/>
      <c r="E2" s="3"/>
      <c r="F2" s="2"/>
      <c r="G2" s="2"/>
      <c r="H2" s="2"/>
    </row>
    <row r="3" spans="1:8" ht="18.75" x14ac:dyDescent="0.3">
      <c r="A3" s="245"/>
      <c r="B3" s="245"/>
      <c r="C3" s="245"/>
      <c r="D3" s="245"/>
      <c r="E3" s="245"/>
      <c r="F3" s="245"/>
      <c r="G3" s="245"/>
      <c r="H3" s="2"/>
    </row>
    <row r="4" spans="1:8" ht="18.75" x14ac:dyDescent="0.3">
      <c r="A4" s="245"/>
      <c r="B4" s="245"/>
      <c r="C4" s="245"/>
      <c r="D4" s="245"/>
      <c r="E4" s="245"/>
      <c r="F4" s="245"/>
      <c r="G4" s="245"/>
      <c r="H4" s="245"/>
    </row>
    <row r="5" spans="1:8" ht="18.75" x14ac:dyDescent="0.3">
      <c r="A5" s="245" t="s">
        <v>0</v>
      </c>
      <c r="B5" s="245"/>
      <c r="C5" s="245"/>
      <c r="D5" s="245"/>
      <c r="E5" s="245"/>
      <c r="F5" s="245"/>
      <c r="G5" s="245"/>
      <c r="H5" s="245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8.75" x14ac:dyDescent="0.3">
      <c r="A7" s="4"/>
      <c r="B7" s="4" t="s">
        <v>1</v>
      </c>
      <c r="C7" s="5" t="s">
        <v>2</v>
      </c>
      <c r="D7" s="6" t="s">
        <v>3</v>
      </c>
      <c r="E7" s="7"/>
      <c r="F7" s="8"/>
      <c r="G7" s="9"/>
      <c r="H7" s="10"/>
    </row>
    <row r="8" spans="1:8" ht="18.75" x14ac:dyDescent="0.3">
      <c r="A8" s="4"/>
      <c r="B8" s="4" t="s">
        <v>4</v>
      </c>
      <c r="C8" s="5" t="s">
        <v>5</v>
      </c>
      <c r="D8" s="11"/>
      <c r="E8" s="12"/>
      <c r="F8" s="8"/>
      <c r="G8" s="13"/>
      <c r="H8" s="14"/>
    </row>
    <row r="9" spans="1:8" ht="18.75" x14ac:dyDescent="0.3">
      <c r="A9" s="4"/>
      <c r="B9" s="4" t="s">
        <v>6</v>
      </c>
      <c r="C9" s="5" t="s">
        <v>7</v>
      </c>
      <c r="D9" s="11"/>
      <c r="E9" s="15"/>
      <c r="F9" s="8"/>
      <c r="G9" s="13"/>
      <c r="H9" s="16"/>
    </row>
    <row r="10" spans="1:8" ht="18.75" x14ac:dyDescent="0.3">
      <c r="A10" s="17"/>
      <c r="B10" s="18" t="s">
        <v>8</v>
      </c>
      <c r="C10" s="5" t="s">
        <v>9</v>
      </c>
      <c r="D10" s="11"/>
      <c r="E10" s="19"/>
      <c r="F10" s="8"/>
      <c r="G10" s="13"/>
      <c r="H10" s="16"/>
    </row>
    <row r="11" spans="1:8" x14ac:dyDescent="0.25">
      <c r="A11" s="20"/>
      <c r="B11" s="21"/>
      <c r="C11" s="21"/>
      <c r="D11" s="21"/>
      <c r="E11" s="22"/>
      <c r="F11" s="23"/>
      <c r="G11" s="23"/>
      <c r="H11" s="24"/>
    </row>
    <row r="12" spans="1:8" ht="15.75" x14ac:dyDescent="0.25">
      <c r="A12" s="25" t="s">
        <v>10</v>
      </c>
      <c r="B12" s="199" t="s">
        <v>11</v>
      </c>
      <c r="C12" s="200" t="s">
        <v>12</v>
      </c>
      <c r="D12" s="199" t="s">
        <v>13</v>
      </c>
      <c r="E12" s="28" t="s">
        <v>14</v>
      </c>
      <c r="F12" s="29" t="s">
        <v>15</v>
      </c>
      <c r="G12" s="29" t="s">
        <v>16</v>
      </c>
      <c r="H12" s="30" t="s">
        <v>17</v>
      </c>
    </row>
    <row r="13" spans="1:8" ht="24.75" x14ac:dyDescent="0.25">
      <c r="A13" s="31">
        <v>2</v>
      </c>
      <c r="B13" s="32" t="s">
        <v>18</v>
      </c>
      <c r="C13" s="32" t="s">
        <v>85</v>
      </c>
      <c r="D13" s="180" t="s">
        <v>87</v>
      </c>
      <c r="E13" s="181" t="s">
        <v>105</v>
      </c>
      <c r="F13" s="35">
        <v>594999.66</v>
      </c>
      <c r="G13" s="35">
        <v>0</v>
      </c>
      <c r="H13" s="36"/>
    </row>
    <row r="14" spans="1:8" x14ac:dyDescent="0.25">
      <c r="A14" s="31">
        <v>3</v>
      </c>
      <c r="B14" s="32" t="s">
        <v>18</v>
      </c>
      <c r="C14" s="32" t="s">
        <v>91</v>
      </c>
      <c r="D14" s="204" t="s">
        <v>106</v>
      </c>
      <c r="E14" s="43" t="s">
        <v>131</v>
      </c>
      <c r="F14" s="35">
        <v>0</v>
      </c>
      <c r="G14" s="35">
        <v>594999.66</v>
      </c>
      <c r="H14" s="36"/>
    </row>
    <row r="15" spans="1:8" x14ac:dyDescent="0.25">
      <c r="A15" s="31">
        <v>4</v>
      </c>
      <c r="B15" s="40"/>
      <c r="C15" s="41"/>
      <c r="D15" s="42"/>
      <c r="E15" s="43"/>
      <c r="F15" s="35"/>
      <c r="G15" s="35"/>
      <c r="H15" s="36"/>
    </row>
    <row r="16" spans="1:8" x14ac:dyDescent="0.25">
      <c r="A16" s="31">
        <v>5</v>
      </c>
      <c r="B16" s="40"/>
      <c r="C16" s="41"/>
      <c r="D16" s="42"/>
      <c r="E16" s="43"/>
      <c r="F16" s="35"/>
      <c r="G16" s="35"/>
      <c r="H16" s="36"/>
    </row>
    <row r="17" spans="1:8" ht="105" x14ac:dyDescent="0.25">
      <c r="A17" s="239">
        <v>6</v>
      </c>
      <c r="B17" s="240"/>
      <c r="C17" s="241"/>
      <c r="D17" s="242"/>
      <c r="E17" s="44" t="s">
        <v>132</v>
      </c>
      <c r="F17" s="243"/>
      <c r="G17" s="243"/>
      <c r="H17" s="244"/>
    </row>
    <row r="18" spans="1:8" x14ac:dyDescent="0.25">
      <c r="A18" s="31">
        <v>7</v>
      </c>
      <c r="B18" s="40"/>
      <c r="C18" s="41"/>
      <c r="D18" s="42"/>
      <c r="E18" s="43"/>
      <c r="F18" s="35"/>
      <c r="G18" s="35"/>
      <c r="H18" s="36"/>
    </row>
    <row r="19" spans="1:8" x14ac:dyDescent="0.25">
      <c r="A19" s="31"/>
      <c r="B19" s="40"/>
      <c r="C19" s="41"/>
      <c r="D19" s="42"/>
      <c r="E19" s="43"/>
      <c r="F19" s="35"/>
      <c r="G19" s="45"/>
      <c r="H19" s="46"/>
    </row>
    <row r="20" spans="1:8" x14ac:dyDescent="0.25">
      <c r="A20" s="31"/>
      <c r="B20" s="40"/>
      <c r="C20" s="47"/>
      <c r="D20" s="48"/>
      <c r="E20" s="49"/>
      <c r="F20" s="50"/>
      <c r="G20" s="50"/>
      <c r="H20" s="46"/>
    </row>
    <row r="21" spans="1:8" x14ac:dyDescent="0.25">
      <c r="A21" s="51"/>
      <c r="B21" s="12"/>
      <c r="C21" s="12"/>
      <c r="D21" s="12"/>
      <c r="E21" s="52" t="s">
        <v>24</v>
      </c>
      <c r="F21" s="206">
        <f>SUM(F13:F20)</f>
        <v>594999.66</v>
      </c>
      <c r="G21" s="206">
        <f>SUM(G13:G20)</f>
        <v>594999.66</v>
      </c>
      <c r="H21" s="54"/>
    </row>
    <row r="22" spans="1:8" x14ac:dyDescent="0.25">
      <c r="A22" s="55"/>
      <c r="B22" s="55"/>
      <c r="C22" s="55"/>
      <c r="D22" s="55"/>
      <c r="E22" s="56"/>
      <c r="F22" s="57"/>
      <c r="G22" s="57"/>
      <c r="H22" s="24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58" t="s">
        <v>111</v>
      </c>
      <c r="C24" s="2"/>
      <c r="D24" s="2"/>
      <c r="E24" s="58" t="s">
        <v>116</v>
      </c>
      <c r="F24" s="2"/>
      <c r="G24" s="58" t="s">
        <v>122</v>
      </c>
      <c r="H24" s="2"/>
    </row>
    <row r="25" spans="1:8" x14ac:dyDescent="0.25">
      <c r="A25" s="2"/>
      <c r="B25" s="59" t="s">
        <v>113</v>
      </c>
      <c r="C25" s="2"/>
      <c r="D25" s="2"/>
      <c r="E25" s="59" t="s">
        <v>114</v>
      </c>
      <c r="F25" s="2"/>
      <c r="G25" s="59" t="str">
        <f>+'[1]Datos Generales'!D16</f>
        <v>Gerente Financiero</v>
      </c>
      <c r="H25" s="2"/>
    </row>
    <row r="26" spans="1:8" x14ac:dyDescent="0.25">
      <c r="A26" s="2"/>
      <c r="B26" s="59" t="str">
        <f>+'[1]Datos Generales'!B17</f>
        <v>Preparado por</v>
      </c>
      <c r="C26" s="2"/>
      <c r="D26" s="2"/>
      <c r="E26" s="59" t="str">
        <f>+'[1]Datos Generales'!C17</f>
        <v>Revisado por</v>
      </c>
      <c r="F26" s="2"/>
      <c r="G26" s="59" t="str">
        <f>+'[1]Datos Generales'!D17</f>
        <v>Aprobado por</v>
      </c>
      <c r="H26" s="2"/>
    </row>
    <row r="27" spans="1:8" x14ac:dyDescent="0.25">
      <c r="A27" s="60"/>
      <c r="B27" s="61">
        <v>44209</v>
      </c>
      <c r="C27" s="60"/>
      <c r="D27" s="60"/>
      <c r="E27" s="61">
        <v>44209</v>
      </c>
      <c r="F27" s="60"/>
      <c r="G27" s="61">
        <v>44209</v>
      </c>
      <c r="H27" s="60"/>
    </row>
    <row r="28" spans="1:8" x14ac:dyDescent="0.25">
      <c r="A28" s="2"/>
      <c r="B28" s="62" t="str">
        <f>+'[1]Datos Generales'!B19</f>
        <v>Fecha de Preparación</v>
      </c>
      <c r="C28" s="2"/>
      <c r="D28" s="2"/>
      <c r="E28" s="62" t="str">
        <f>+'[1]Datos Generales'!C19</f>
        <v>Fecha de Revisión</v>
      </c>
      <c r="F28" s="2"/>
      <c r="G28" s="63" t="str">
        <f>+'[1]Datos Generales'!D19</f>
        <v>Fecha de Aprobación</v>
      </c>
      <c r="H28" s="2"/>
    </row>
    <row r="29" spans="1:8" x14ac:dyDescent="0.25">
      <c r="A29" s="2"/>
      <c r="B29" s="2"/>
      <c r="C29" s="1"/>
      <c r="D29" s="2"/>
      <c r="E29" s="2"/>
      <c r="F29" s="2"/>
      <c r="G29" s="2"/>
      <c r="H29" s="2"/>
    </row>
  </sheetData>
  <protectedRanges>
    <protectedRange sqref="A11" name="Rango1_3_1_1_1_1"/>
  </protectedRanges>
  <mergeCells count="3">
    <mergeCell ref="A3:G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PROPUESTA ASIENTO POLIZA 2019</vt:lpstr>
      <vt:lpstr>propuesta asiento poliza2020</vt:lpstr>
      <vt:lpstr>AMORTIZ,POLIZA 2019</vt:lpstr>
      <vt:lpstr>Amortizpoliza 2020</vt:lpstr>
      <vt:lpstr>licencia sofware</vt:lpstr>
      <vt:lpstr>PROGRAMA Y COMPUTACION</vt:lpstr>
      <vt:lpstr>propuesta asientos licencias</vt:lpstr>
      <vt:lpstr>propuesta bienes a terceros</vt:lpstr>
      <vt:lpstr>Asiento Reclasificacion</vt:lpstr>
      <vt:lpstr>'AMORTIZ,POLIZA 2019'!Área_de_impresión</vt:lpstr>
      <vt:lpstr>'Amortizpoliza 2020'!Área_de_impresión</vt:lpstr>
      <vt:lpstr>'PROGRAMA Y COMPUTACION'!Área_de_impresión</vt:lpstr>
      <vt:lpstr>'propuesta asientos licencias'!Área_de_impresión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Raiza Robles</cp:lastModifiedBy>
  <cp:lastPrinted>2021-01-14T14:52:06Z</cp:lastPrinted>
  <dcterms:created xsi:type="dcterms:W3CDTF">2021-01-08T19:48:01Z</dcterms:created>
  <dcterms:modified xsi:type="dcterms:W3CDTF">2021-01-15T13:08:04Z</dcterms:modified>
</cp:coreProperties>
</file>