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FRANCISCO TRANSPARENCIA\"/>
    </mc:Choice>
  </mc:AlternateContent>
  <xr:revisionPtr revIDLastSave="0" documentId="13_ncr:1_{3A71CE36-0A8E-496D-8D2C-998351B4753F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nero ABRIL2022" sheetId="50" r:id="rId1"/>
    <sheet name="Hoja1" sheetId="51" r:id="rId2"/>
  </sheets>
  <definedNames>
    <definedName name="_xlnm._FilterDatabase" localSheetId="0" hidden="1">'enero ABRIL2022'!$D$14:$M$42</definedName>
    <definedName name="_xlnm.Print_Area" localSheetId="0">'enero ABRIL2022'!$A$1:$M$55</definedName>
    <definedName name="_xlnm.Print_Titles" localSheetId="0">'enero ABRIL2022'!$1:$14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7" i="50" l="1"/>
  <c r="J47" i="50"/>
  <c r="H47" i="50"/>
  <c r="I47" i="50"/>
  <c r="J26" i="50" l="1"/>
  <c r="J25" i="50"/>
  <c r="J24" i="50"/>
  <c r="J23" i="50"/>
  <c r="J22" i="50"/>
  <c r="J21" i="50"/>
  <c r="M15" i="50"/>
  <c r="M16" i="50" l="1"/>
  <c r="M17" i="50" s="1"/>
  <c r="H18" i="50"/>
  <c r="M18" i="50" l="1"/>
  <c r="M19" i="50" s="1"/>
  <c r="M20" i="50" s="1"/>
  <c r="M21" i="50" s="1"/>
  <c r="M22" i="50" s="1"/>
  <c r="M23" i="50" s="1"/>
  <c r="M24" i="50" s="1"/>
  <c r="M25" i="50" s="1"/>
  <c r="M26" i="50" s="1"/>
  <c r="M27" i="50" s="1"/>
  <c r="M28" i="50" s="1"/>
  <c r="M29" i="50" s="1"/>
  <c r="M30" i="50" s="1"/>
  <c r="M31" i="50" s="1"/>
  <c r="M32" i="50" s="1"/>
  <c r="M33" i="50" s="1"/>
  <c r="M34" i="50" s="1"/>
  <c r="M35" i="50" s="1"/>
  <c r="M36" i="50" s="1"/>
  <c r="M37" i="50" s="1"/>
  <c r="M38" i="50" s="1"/>
  <c r="M39" i="50" s="1"/>
  <c r="M40" i="50" s="1"/>
  <c r="M41" i="50" s="1"/>
  <c r="M42" i="50" s="1"/>
  <c r="M47" i="50" s="1"/>
</calcChain>
</file>

<file path=xl/sharedStrings.xml><?xml version="1.0" encoding="utf-8"?>
<sst xmlns="http://schemas.openxmlformats.org/spreadsheetml/2006/main" count="124" uniqueCount="67">
  <si>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</si>
  <si>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</si>
  <si>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</si>
  <si>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</si>
  <si>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</si>
  <si>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</si>
  <si>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</si>
  <si>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960-033772-8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</si>
  <si>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</si>
  <si>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</si>
  <si>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</si>
  <si>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Donacion para el fortalecimiento de  capacidades a las instituciones vinculadas a la prevención de todas formas de violencia contra mujeres y niñas(os) , la trata interna con fines de explotación sexual y /o laboral y la protección de las victimas.</t>
  </si>
  <si>
    <t>Imputacion del          Gatos (Objetal)</t>
  </si>
  <si>
    <t xml:space="preserve">Gastos en Monedas Extranjera           </t>
  </si>
  <si>
    <t>Tasa cambiaria</t>
  </si>
  <si>
    <t>transf, 4524000000004</t>
  </si>
  <si>
    <t>Aporte reunión del "Consejo de Ministras de Centro America (COMCA)</t>
  </si>
  <si>
    <t>RELACION INGRESOS Y EGRESOS</t>
  </si>
  <si>
    <t>Balance        Ingresos En Monedas Extranjera</t>
  </si>
  <si>
    <t>240-012102-2</t>
  </si>
  <si>
    <t>Aporte , Para selección de Centros Educativos , para la formación de Jovenes multipicadores 2020</t>
  </si>
  <si>
    <t>AUTORIZADO POR:</t>
  </si>
  <si>
    <t>PREPARADO POR :</t>
  </si>
  <si>
    <t>IVELISSE VARGAS S.</t>
  </si>
  <si>
    <t>RAISA ROBLES N.</t>
  </si>
  <si>
    <t>FELIX de JESUS RAMIREZ</t>
  </si>
  <si>
    <t>transf, M1805006</t>
  </si>
  <si>
    <t>operativa Recursos Directos</t>
  </si>
  <si>
    <r>
      <t xml:space="preserve">“Donacion Cooperacion Española ;  para la </t>
    </r>
    <r>
      <rPr>
        <b/>
        <i/>
        <sz val="9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</si>
  <si>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t>Transferencia</t>
  </si>
  <si>
    <t>colectora Rep.Dom</t>
  </si>
  <si>
    <t>US$54.08</t>
  </si>
  <si>
    <t>BANCO CENTROAMERICANO DE INTEGRACION ECONOMICA</t>
  </si>
  <si>
    <t>US$5,000.00</t>
  </si>
  <si>
    <t>N/A</t>
  </si>
  <si>
    <t>KOREA</t>
  </si>
  <si>
    <r>
      <t>Aporte  (</t>
    </r>
    <r>
      <rPr>
        <b/>
        <i/>
        <sz val="9"/>
        <rFont val="Calibri"/>
        <family val="2"/>
        <scheme val="minor"/>
      </rPr>
      <t>BANCO CENTROAMERICANO DE INTEGRACION ECONOMICA</t>
    </r>
    <r>
      <rPr>
        <i/>
        <sz val="9"/>
        <rFont val="Calibri"/>
        <family val="2"/>
        <scheme val="minor"/>
      </rPr>
      <t xml:space="preserve">) </t>
    </r>
    <r>
      <rPr>
        <b/>
        <i/>
        <sz val="9"/>
        <rFont val="Calibri"/>
        <family val="2"/>
        <scheme val="minor"/>
      </rPr>
      <t>BCIE</t>
    </r>
    <r>
      <rPr>
        <i/>
        <sz val="9"/>
        <rFont val="Calibri"/>
        <family val="2"/>
        <scheme val="minor"/>
      </rPr>
      <t xml:space="preserve"> (Contrapartida para las actividades de  conmeracion' dia internacional de la mujer'</t>
    </r>
  </si>
  <si>
    <t>bce al 31/03/2022</t>
  </si>
  <si>
    <t>CK.21216727</t>
  </si>
  <si>
    <t>TRANSF,</t>
  </si>
  <si>
    <t>Ingresos monedas RD$ mes abril 2022</t>
  </si>
  <si>
    <t>Trasnferencia Cta. 010-249287-5  (Ministerio de la Mujer)fondo contrapartida para cubrir execedente de gastos Proyecto Agencia Española de Cooperacion Internacional para el Desarrollo.</t>
  </si>
  <si>
    <t>Pago  a CF &amp; ASOCIADOS  BUSINESS ADVISORY SERVICE, SRL  , el NCF: B1500000007, por auditoria externa del proyecto fortalecimiento de las capacidades de las instituciones vinculadas de todas las formas de violencia contra mujeres y niñas, la trata interna con fines de explotacion sexual y/o laboral y la proteccion de las victimas.</t>
  </si>
  <si>
    <t xml:space="preserve"> Pago a al Colector de  Impuestos  Internos , las retenciones del 5% , emision de cheque  a suplidores del estado , corresponde al mes de abril 2022</t>
  </si>
  <si>
    <t xml:space="preserve"> Pago a al Colector de  Impuestos  Internos , las retenciones del 30% , del ITBIS facturado a suplidores del estado , corresponde al mes de abril 2022</t>
  </si>
  <si>
    <t xml:space="preserve"> Sobrante del monto RD$2,703.57 ,transf. De la cta.010-249287-5( FONDO REPONIBLE)</t>
  </si>
  <si>
    <t>Transf. 0000010547</t>
  </si>
  <si>
    <t>TESORERIA NACIONAL RD DO41BR00000000000102384894</t>
  </si>
  <si>
    <t xml:space="preserve">Pago  EMPRESAS INTEGRADAS , SAS, NCF B1500000519, Por concepto de compra 9 Bebederos, 9 Aires Acond. 12000BTU, Y 18 Bateris p/inversores </t>
  </si>
  <si>
    <t>Pago  EMPRESAS INTEGRADAS , SAS, NCF B1500000520, Por concepto de compra 9 inversores marca phase # 2.5 KW Y 9 Abanicos de techo de 3aSPA , MARCA KDK</t>
  </si>
  <si>
    <t>pago a Supliodor Xiomari Veloz D Lujo Fiesta ncf: b1500001284, por refrigerio y almuerzo para los encuentros de padres, madres y/o tutores de multiplicadores/as del segundo grupo de los liceos: eugenio m. hostos, ramon e. jimenez, fe y alegria y pedro h. ureña, efectuado el 15, 16 y  17 de marzo 2022.</t>
  </si>
  <si>
    <t>3er Aporte , Para selección de Centros Educativos , para la formación de Jovenes multipicadores 2022</t>
  </si>
  <si>
    <t>Nulo</t>
  </si>
  <si>
    <t>Pago viaticos  a empleado Hilario Batista  por traslado del 1er. grupo de multiplicadores del proyecto prevencion de embarazo en adolescentes en r. d. fase iii, efectuado el 31 de marzo 2022.</t>
  </si>
  <si>
    <t>pago viaticos  empleada Yudelka Bello para asistir a la presentacion del proyecto ''prevencion de embarazo en adolescentes y fortalecimiento de la salud integral de adolescentes en republica dominicana, efectuado en san juan  el 6 y 7 de abril 2022.</t>
  </si>
  <si>
    <t>transf. nomina de incentivos coordinadores abril2022</t>
  </si>
  <si>
    <t>pago  a Yovanny Corniel viaticos para asistir a la presentacion del proyecto ''prevencion de embarazo en adolescentes y fortalecimiento de la salud integral de adolescentes en republica dominicana, efectuado en san juan  el 6 y 7 de abril 2022.</t>
  </si>
  <si>
    <t>Pago  suplidor Merca Del Atlantico, SRL ncf: b1500000420, por almuerzo ofrecido en el acto de graduacion del 1er. grupo de multiplicadores/as del proyecto prevencion de embarazo en adolescentes y fortalecimiento de la salud integral de adolescentes r.d. fase iii, efectuado el 31 de marzo 2022.</t>
  </si>
  <si>
    <t>cargos bancarios corresp. Al mes   Abril2022</t>
  </si>
  <si>
    <t>Cargos por impresión talonarios de cheques</t>
  </si>
  <si>
    <r>
      <rPr>
        <b/>
        <sz val="11"/>
        <color theme="1"/>
        <rFont val="Calibri"/>
        <family val="2"/>
        <scheme val="minor"/>
      </rPr>
      <t>Balance Inicial del 31 MARZO 2022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</si>
  <si>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Balance al 30 de ABRIL 2022</t>
  </si>
  <si>
    <t>BR REF.1414100140066</t>
  </si>
  <si>
    <t>Cargos por transferencia de divisas</t>
  </si>
  <si>
    <t>BR 70366023</t>
  </si>
  <si>
    <t>Cargos por diferencia cambiaria , en transferencia de divisas</t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</si>
  <si>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31 MARZO 2022  al 30 de ABRIL  del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</si>
</sst>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indexed="8"/>
      <name val="Arial"/>
      <family val="2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4" fontId="0" fillId="0" borderId="0" xfId="0" applyNumberFormat="1"/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/>
    <xf numFmtId="169" fontId="0" fillId="0" borderId="8" xfId="0" applyNumberFormat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14" fontId="9" fillId="0" borderId="10" xfId="0" applyNumberFormat="1" applyFont="1" applyBorder="1" applyAlignment="1">
      <alignment horizontal="left" vertical="center"/>
    </xf>
    <xf numFmtId="167" fontId="9" fillId="0" borderId="10" xfId="0" applyNumberFormat="1" applyFont="1" applyBorder="1" applyAlignment="1">
      <alignment vertical="center"/>
    </xf>
    <xf numFmtId="167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5" fontId="9" fillId="0" borderId="10" xfId="1" applyFont="1" applyBorder="1" applyAlignment="1">
      <alignment vertical="center"/>
    </xf>
    <xf numFmtId="0" fontId="9" fillId="0" borderId="10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170" fontId="9" fillId="0" borderId="10" xfId="0" applyNumberFormat="1" applyFont="1" applyBorder="1" applyAlignment="1">
      <alignment horizontal="center" vertical="center"/>
    </xf>
    <xf numFmtId="43" fontId="9" fillId="0" borderId="10" xfId="3" applyFont="1" applyBorder="1" applyAlignment="1"/>
    <xf numFmtId="14" fontId="9" fillId="0" borderId="10" xfId="0" applyNumberFormat="1" applyFont="1" applyBorder="1" applyAlignment="1">
      <alignment vertical="center"/>
    </xf>
    <xf numFmtId="44" fontId="8" fillId="0" borderId="10" xfId="2" applyFont="1" applyBorder="1" applyAlignment="1"/>
    <xf numFmtId="0" fontId="2" fillId="0" borderId="11" xfId="0" applyFont="1" applyBorder="1" applyAlignment="1"/>
    <xf numFmtId="0" fontId="10" fillId="0" borderId="9" xfId="0" applyFont="1" applyBorder="1" applyAlignment="1"/>
    <xf numFmtId="167" fontId="10" fillId="0" borderId="9" xfId="0" applyNumberFormat="1" applyFont="1" applyBorder="1" applyAlignment="1"/>
    <xf numFmtId="168" fontId="10" fillId="0" borderId="9" xfId="0" applyNumberFormat="1" applyFont="1" applyBorder="1" applyAlignment="1"/>
    <xf numFmtId="165" fontId="10" fillId="0" borderId="9" xfId="0" applyNumberFormat="1" applyFont="1" applyBorder="1" applyAlignment="1"/>
    <xf numFmtId="44" fontId="10" fillId="0" borderId="14" xfId="0" applyNumberFormat="1" applyFont="1" applyBorder="1" applyAlignment="1"/>
    <xf numFmtId="0" fontId="9" fillId="0" borderId="6" xfId="0" applyFont="1" applyBorder="1" applyAlignment="1"/>
    <xf numFmtId="44" fontId="9" fillId="0" borderId="7" xfId="0" applyNumberFormat="1" applyFont="1" applyBorder="1" applyAlignment="1"/>
    <xf numFmtId="0" fontId="9" fillId="0" borderId="0" xfId="0" applyFont="1" applyAlignment="1"/>
    <xf numFmtId="168" fontId="9" fillId="0" borderId="0" xfId="0" applyNumberFormat="1" applyFont="1" applyAlignment="1"/>
    <xf numFmtId="164" fontId="9" fillId="0" borderId="0" xfId="0" applyNumberFormat="1" applyFont="1" applyAlignment="1"/>
    <xf numFmtId="44" fontId="9" fillId="0" borderId="0" xfId="0" applyNumberFormat="1" applyFont="1" applyAlignme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5" xfId="0" applyBorder="1" applyAlignment="1"/>
    <xf numFmtId="0" fontId="10" fillId="0" borderId="2" xfId="0" applyFont="1" applyFill="1" applyBorder="1" applyAlignment="1">
      <alignment horizontal="center" wrapText="1"/>
    </xf>
    <xf numFmtId="169" fontId="14" fillId="0" borderId="10" xfId="1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65" fontId="14" fillId="0" borderId="10" xfId="1" applyFont="1" applyBorder="1" applyAlignment="1">
      <alignment wrapText="1"/>
    </xf>
    <xf numFmtId="0" fontId="12" fillId="0" borderId="10" xfId="0" applyFont="1" applyBorder="1" applyAlignment="1">
      <alignment wrapText="1"/>
    </xf>
    <xf numFmtId="170" fontId="14" fillId="0" borderId="10" xfId="0" applyNumberFormat="1" applyFont="1" applyBorder="1" applyAlignment="1">
      <alignment wrapText="1"/>
    </xf>
    <xf numFmtId="43" fontId="7" fillId="0" borderId="10" xfId="3" applyFont="1" applyBorder="1"/>
    <xf numFmtId="0" fontId="9" fillId="0" borderId="10" xfId="0" applyFont="1" applyBorder="1" applyAlignment="1">
      <alignment horizontal="center"/>
    </xf>
    <xf numFmtId="43" fontId="0" fillId="0" borderId="10" xfId="3" applyFont="1" applyBorder="1"/>
    <xf numFmtId="14" fontId="0" fillId="0" borderId="0" xfId="0" applyNumberFormat="1" applyAlignment="1">
      <alignment horizontal="left"/>
    </xf>
    <xf numFmtId="43" fontId="0" fillId="0" borderId="0" xfId="0" applyNumberFormat="1"/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14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7" fillId="0" borderId="10" xfId="0" applyFont="1" applyBorder="1"/>
    <xf numFmtId="43" fontId="15" fillId="0" borderId="10" xfId="3" applyFont="1" applyBorder="1" applyAlignment="1">
      <alignment wrapText="1"/>
    </xf>
    <xf numFmtId="0" fontId="15" fillId="0" borderId="10" xfId="0" applyFont="1" applyBorder="1"/>
    <xf numFmtId="43" fontId="7" fillId="0" borderId="10" xfId="3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14" fontId="0" fillId="0" borderId="0" xfId="0" applyNumberFormat="1"/>
    <xf numFmtId="14" fontId="7" fillId="0" borderId="1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left"/>
    </xf>
    <xf numFmtId="0" fontId="9" fillId="0" borderId="10" xfId="0" applyFont="1" applyBorder="1" applyAlignment="1">
      <alignment vertical="center" wrapText="1"/>
    </xf>
    <xf numFmtId="169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3" fontId="7" fillId="0" borderId="1" xfId="3" applyFont="1" applyBorder="1"/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43" fontId="7" fillId="0" borderId="2" xfId="3" applyFont="1" applyFill="1" applyBorder="1"/>
    <xf numFmtId="44" fontId="14" fillId="0" borderId="10" xfId="2" applyFont="1" applyBorder="1" applyAlignment="1">
      <alignment wrapText="1"/>
    </xf>
    <xf numFmtId="44" fontId="7" fillId="0" borderId="10" xfId="2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Millares" xfId="1" builtinId="3"/>
    <cellStyle name="Millares 2 2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3019425</xdr:colOff>
      <xdr:row>3</xdr:row>
      <xdr:rowOff>152400</xdr:rowOff>
    </xdr:from>
    <xdr:to>
      <xdr:col>5</xdr:col>
      <xdr:colOff>285750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723900"/>
          <a:ext cx="10572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E502-1592-48EE-93D4-10E08BAAC41F}">
  <dimension ref="A4:O56"/>
  <sheetViews>
    <sheetView tabSelected="1" topLeftCell="D5" workbookViewId="0">
      <selection activeCell="I15" sqref="I15"/>
    </sheetView>
  </sheetViews>
  <sheetFormatPr baseColWidth="10" defaultRowHeight="15" x14ac:dyDescent="0.25"/>
  <cols>
    <col min="1" max="1" width="15.7109375" customWidth="1"/>
    <col min="2" max="2" width="16.140625" customWidth="1"/>
    <col min="3" max="3" width="15" customWidth="1"/>
    <col min="4" max="4" width="14.7109375" customWidth="1"/>
    <col min="5" max="5" width="56.85546875" customWidth="1"/>
    <col min="6" max="6" width="13" bestFit="1" customWidth="1"/>
    <col min="8" max="9" width="15.140625" customWidth="1"/>
    <col min="11" max="11" width="15" bestFit="1" customWidth="1"/>
    <col min="13" max="13" width="14.85546875" customWidth="1"/>
    <col min="14" max="14" width="15.7109375" customWidth="1"/>
    <col min="15" max="15" width="12.5703125" bestFit="1" customWidth="1"/>
  </cols>
  <sheetData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30"/>
      <c r="K8" s="1"/>
      <c r="L8" s="1"/>
      <c r="M8" s="1"/>
    </row>
    <row r="9" spans="1:14" ht="18.75" x14ac:dyDescent="0.25">
      <c r="A9" s="91" t="s">
        <v>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4" ht="15.75" x14ac:dyDescent="0.25">
      <c r="A10" s="92" t="s">
        <v>17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4" x14ac:dyDescent="0.25">
      <c r="A11" s="93" t="s">
        <v>66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5.75" thickBot="1" x14ac:dyDescent="0.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4" ht="75.75" thickBot="1" x14ac:dyDescent="0.3">
      <c r="A14" s="6" t="s">
        <v>0</v>
      </c>
      <c r="B14" s="5" t="s">
        <v>4</v>
      </c>
      <c r="C14" s="3" t="s">
        <v>1</v>
      </c>
      <c r="D14" s="4" t="s">
        <v>10</v>
      </c>
      <c r="E14" s="5" t="s">
        <v>2</v>
      </c>
      <c r="F14" s="4" t="s">
        <v>18</v>
      </c>
      <c r="G14" s="11" t="s">
        <v>14</v>
      </c>
      <c r="H14" s="48" t="s">
        <v>60</v>
      </c>
      <c r="I14" s="48" t="s">
        <v>40</v>
      </c>
      <c r="J14" s="49" t="s">
        <v>13</v>
      </c>
      <c r="K14" s="4" t="s">
        <v>9</v>
      </c>
      <c r="L14" s="4" t="s">
        <v>12</v>
      </c>
      <c r="M14" s="14" t="s">
        <v>61</v>
      </c>
    </row>
    <row r="15" spans="1:14" ht="48.75" x14ac:dyDescent="0.25">
      <c r="A15" s="34" t="s">
        <v>37</v>
      </c>
      <c r="B15" s="18" t="s">
        <v>5</v>
      </c>
      <c r="C15" s="19" t="s">
        <v>26</v>
      </c>
      <c r="D15" s="31" t="s">
        <v>7</v>
      </c>
      <c r="E15" s="66" t="s">
        <v>11</v>
      </c>
      <c r="F15" s="13">
        <v>5042.0021349999997</v>
      </c>
      <c r="G15" s="32">
        <v>56.2</v>
      </c>
      <c r="H15" s="35">
        <v>283360.52</v>
      </c>
      <c r="I15" s="35"/>
      <c r="J15" s="24"/>
      <c r="K15" s="28">
        <v>0</v>
      </c>
      <c r="L15" s="31"/>
      <c r="M15" s="23">
        <f>F15*G15</f>
        <v>283360.51998699998</v>
      </c>
    </row>
    <row r="16" spans="1:14" ht="24.75" x14ac:dyDescent="0.25">
      <c r="A16" s="34" t="s">
        <v>37</v>
      </c>
      <c r="B16" s="54" t="s">
        <v>27</v>
      </c>
      <c r="C16" s="19" t="s">
        <v>15</v>
      </c>
      <c r="D16" s="31" t="s">
        <v>8</v>
      </c>
      <c r="E16" s="17" t="s">
        <v>16</v>
      </c>
      <c r="F16" s="25"/>
      <c r="G16" s="26"/>
      <c r="H16" s="35">
        <v>9524.17</v>
      </c>
      <c r="I16" s="35"/>
      <c r="J16" s="27"/>
      <c r="K16" s="28">
        <v>0</v>
      </c>
      <c r="L16" s="29"/>
      <c r="M16" s="23">
        <f>M15+H16+I16-K16</f>
        <v>292884.68998699996</v>
      </c>
      <c r="N16" s="10"/>
    </row>
    <row r="17" spans="1:15" ht="24.75" x14ac:dyDescent="0.25">
      <c r="A17" s="34" t="s">
        <v>37</v>
      </c>
      <c r="B17" s="20" t="s">
        <v>35</v>
      </c>
      <c r="C17" s="12"/>
      <c r="D17" s="21" t="s">
        <v>19</v>
      </c>
      <c r="E17" s="17" t="s">
        <v>20</v>
      </c>
      <c r="G17" s="26"/>
      <c r="H17" s="35">
        <v>580771.77</v>
      </c>
      <c r="I17" s="35"/>
      <c r="J17" s="27"/>
      <c r="K17" s="28">
        <v>0</v>
      </c>
      <c r="L17" s="29"/>
      <c r="M17" s="23">
        <f t="shared" ref="M17:M42" si="0">M16+H17+I17-K17</f>
        <v>873656.45998699998</v>
      </c>
      <c r="N17" s="10"/>
    </row>
    <row r="18" spans="1:15" ht="45.75" customHeight="1" x14ac:dyDescent="0.25">
      <c r="A18" s="34" t="s">
        <v>37</v>
      </c>
      <c r="B18" s="18" t="s">
        <v>5</v>
      </c>
      <c r="C18" s="51" t="s">
        <v>29</v>
      </c>
      <c r="D18" s="21" t="s">
        <v>30</v>
      </c>
      <c r="E18" s="58" t="s">
        <v>28</v>
      </c>
      <c r="F18" s="55">
        <v>224157.73</v>
      </c>
      <c r="G18" s="59">
        <v>69.069999999999993</v>
      </c>
      <c r="H18" s="89">
        <f>F18*G18</f>
        <v>15482574.411099998</v>
      </c>
      <c r="I18" s="57"/>
      <c r="J18" s="56"/>
      <c r="K18" s="56"/>
      <c r="L18" s="29"/>
      <c r="M18" s="23">
        <f t="shared" si="0"/>
        <v>16356230.871086998</v>
      </c>
      <c r="N18" s="10"/>
    </row>
    <row r="19" spans="1:15" ht="45.75" customHeight="1" x14ac:dyDescent="0.25">
      <c r="A19" s="34" t="s">
        <v>37</v>
      </c>
      <c r="B19" s="18" t="s">
        <v>32</v>
      </c>
      <c r="C19" s="51" t="s">
        <v>29</v>
      </c>
      <c r="D19" s="31" t="s">
        <v>8</v>
      </c>
      <c r="E19" s="65" t="s">
        <v>36</v>
      </c>
      <c r="F19" s="59" t="s">
        <v>33</v>
      </c>
      <c r="G19" s="59" t="s">
        <v>31</v>
      </c>
      <c r="H19" s="90">
        <v>270414</v>
      </c>
      <c r="I19" s="60"/>
      <c r="J19" s="56"/>
      <c r="K19" s="56"/>
      <c r="L19" s="29"/>
      <c r="M19" s="23">
        <f t="shared" si="0"/>
        <v>16626644.871086998</v>
      </c>
      <c r="N19" s="10"/>
      <c r="O19" s="10"/>
    </row>
    <row r="20" spans="1:15" ht="48.75" x14ac:dyDescent="0.25">
      <c r="A20" s="67">
        <v>44663</v>
      </c>
      <c r="B20" s="18" t="s">
        <v>5</v>
      </c>
      <c r="C20" s="52" t="s">
        <v>34</v>
      </c>
      <c r="D20" s="31" t="s">
        <v>7</v>
      </c>
      <c r="E20" s="68" t="s">
        <v>41</v>
      </c>
      <c r="F20" s="25"/>
      <c r="G20" s="32"/>
      <c r="H20" s="23"/>
      <c r="I20" s="23">
        <v>2703.57</v>
      </c>
      <c r="J20" s="24"/>
      <c r="L20" s="29"/>
      <c r="M20" s="23">
        <f t="shared" si="0"/>
        <v>16629348.441086998</v>
      </c>
      <c r="N20" s="10"/>
    </row>
    <row r="21" spans="1:15" ht="60.75" x14ac:dyDescent="0.25">
      <c r="A21" s="50">
        <v>44663</v>
      </c>
      <c r="B21" s="18" t="s">
        <v>5</v>
      </c>
      <c r="C21" s="51" t="s">
        <v>38</v>
      </c>
      <c r="D21" s="31" t="s">
        <v>7</v>
      </c>
      <c r="E21" s="74" t="s">
        <v>42</v>
      </c>
      <c r="G21" s="32"/>
      <c r="H21" s="71">
        <v>0</v>
      </c>
      <c r="I21" s="71"/>
      <c r="J21" s="80">
        <f>K21/56.2</f>
        <v>4627.2462633451951</v>
      </c>
      <c r="K21" s="60">
        <v>260051.24</v>
      </c>
      <c r="L21" s="29"/>
      <c r="M21" s="23">
        <f t="shared" si="0"/>
        <v>16369297.201086998</v>
      </c>
      <c r="N21" s="10"/>
    </row>
    <row r="22" spans="1:15" ht="48.75" x14ac:dyDescent="0.25">
      <c r="A22" s="50">
        <v>44663</v>
      </c>
      <c r="B22" s="18" t="s">
        <v>5</v>
      </c>
      <c r="C22" s="69" t="s">
        <v>39</v>
      </c>
      <c r="D22" s="31" t="s">
        <v>7</v>
      </c>
      <c r="E22" s="68" t="s">
        <v>43</v>
      </c>
      <c r="F22" s="72"/>
      <c r="G22" s="32"/>
      <c r="H22" s="23"/>
      <c r="I22" s="23"/>
      <c r="J22" s="80">
        <f t="shared" ref="J22:J24" si="1">K22/56.2</f>
        <v>215.02081850533807</v>
      </c>
      <c r="K22" s="73">
        <v>12084.17</v>
      </c>
      <c r="L22" s="29"/>
      <c r="M22" s="23">
        <f t="shared" si="0"/>
        <v>16357213.031086998</v>
      </c>
      <c r="N22" s="10"/>
    </row>
    <row r="23" spans="1:15" ht="48.75" x14ac:dyDescent="0.25">
      <c r="A23" s="50">
        <v>44663</v>
      </c>
      <c r="B23" s="18" t="s">
        <v>5</v>
      </c>
      <c r="C23" s="69" t="s">
        <v>39</v>
      </c>
      <c r="D23" s="31" t="s">
        <v>7</v>
      </c>
      <c r="E23" s="68" t="s">
        <v>44</v>
      </c>
      <c r="F23" s="72"/>
      <c r="G23" s="32"/>
      <c r="H23" s="23"/>
      <c r="I23" s="23"/>
      <c r="J23" s="80">
        <f t="shared" si="1"/>
        <v>232.22241992882562</v>
      </c>
      <c r="K23" s="73">
        <v>13050.9</v>
      </c>
      <c r="L23" s="29"/>
      <c r="M23" s="23">
        <f t="shared" si="0"/>
        <v>16344162.131086998</v>
      </c>
      <c r="N23" s="10"/>
    </row>
    <row r="24" spans="1:15" ht="48.75" x14ac:dyDescent="0.25">
      <c r="A24" s="50">
        <v>44663</v>
      </c>
      <c r="B24" s="18" t="s">
        <v>5</v>
      </c>
      <c r="C24" s="69" t="s">
        <v>39</v>
      </c>
      <c r="D24" s="31" t="s">
        <v>7</v>
      </c>
      <c r="E24" s="68" t="s">
        <v>45</v>
      </c>
      <c r="F24" s="72"/>
      <c r="G24" s="32"/>
      <c r="H24" s="23"/>
      <c r="I24" s="23"/>
      <c r="J24" s="80">
        <f t="shared" si="1"/>
        <v>4.3199288256227755</v>
      </c>
      <c r="K24" s="73">
        <v>242.78</v>
      </c>
      <c r="L24" s="29"/>
      <c r="M24" s="23">
        <f t="shared" si="0"/>
        <v>16343919.351086998</v>
      </c>
      <c r="N24" s="10"/>
    </row>
    <row r="25" spans="1:15" ht="48.75" x14ac:dyDescent="0.25">
      <c r="A25" s="50">
        <v>44663</v>
      </c>
      <c r="B25" s="18" t="s">
        <v>5</v>
      </c>
      <c r="C25" s="69" t="s">
        <v>46</v>
      </c>
      <c r="D25" s="79" t="s">
        <v>47</v>
      </c>
      <c r="E25" s="68" t="s">
        <v>48</v>
      </c>
      <c r="F25" s="72"/>
      <c r="G25" s="32">
        <v>66.022499999999994</v>
      </c>
      <c r="H25" s="23"/>
      <c r="I25" s="23">
        <v>0</v>
      </c>
      <c r="J25" s="80">
        <f>K25/G25</f>
        <v>9405.8398273315925</v>
      </c>
      <c r="K25" s="73">
        <v>620997.06000000006</v>
      </c>
      <c r="L25" s="29"/>
      <c r="M25" s="23">
        <f t="shared" si="0"/>
        <v>15722922.291086998</v>
      </c>
      <c r="N25" s="10"/>
    </row>
    <row r="26" spans="1:15" ht="48.75" x14ac:dyDescent="0.25">
      <c r="A26" s="50">
        <v>44664</v>
      </c>
      <c r="B26" s="18" t="s">
        <v>5</v>
      </c>
      <c r="C26" s="69" t="s">
        <v>46</v>
      </c>
      <c r="D26" s="79" t="s">
        <v>47</v>
      </c>
      <c r="E26" s="68" t="s">
        <v>49</v>
      </c>
      <c r="F26" s="72"/>
      <c r="G26" s="32">
        <v>66.022499999999994</v>
      </c>
      <c r="H26" s="23"/>
      <c r="I26" s="23"/>
      <c r="J26" s="80">
        <f>K26/G26</f>
        <v>3316.6184255367493</v>
      </c>
      <c r="K26" s="73">
        <v>218971.44</v>
      </c>
      <c r="L26" s="29"/>
      <c r="M26" s="23">
        <f t="shared" si="0"/>
        <v>15503950.851086998</v>
      </c>
      <c r="N26" s="10"/>
    </row>
    <row r="27" spans="1:15" x14ac:dyDescent="0.25">
      <c r="A27" s="50"/>
      <c r="B27" s="20" t="s">
        <v>35</v>
      </c>
      <c r="C27" s="69"/>
      <c r="D27" s="21" t="s">
        <v>19</v>
      </c>
      <c r="E27" s="72" t="s">
        <v>59</v>
      </c>
      <c r="F27" s="72"/>
      <c r="G27" s="32"/>
      <c r="H27" s="23"/>
      <c r="I27" s="23"/>
      <c r="J27" s="24"/>
      <c r="K27" s="60">
        <v>10050.08</v>
      </c>
      <c r="L27" s="29"/>
      <c r="M27" s="23">
        <f t="shared" si="0"/>
        <v>15493900.771086998</v>
      </c>
      <c r="N27" s="10"/>
    </row>
    <row r="28" spans="1:15" ht="64.5" x14ac:dyDescent="0.25">
      <c r="A28" s="78"/>
      <c r="B28" s="20" t="s">
        <v>35</v>
      </c>
      <c r="C28" s="51">
        <v>1703</v>
      </c>
      <c r="D28" s="21" t="s">
        <v>19</v>
      </c>
      <c r="E28" s="81" t="s">
        <v>50</v>
      </c>
      <c r="F28" s="72"/>
      <c r="G28" s="32"/>
      <c r="H28" s="23"/>
      <c r="I28" s="23"/>
      <c r="J28" s="24"/>
      <c r="K28" s="60">
        <v>120888.6</v>
      </c>
      <c r="L28" s="29"/>
      <c r="M28" s="23">
        <f t="shared" si="0"/>
        <v>15373012.171086999</v>
      </c>
      <c r="N28" s="10"/>
    </row>
    <row r="29" spans="1:15" ht="30" x14ac:dyDescent="0.25">
      <c r="A29" s="63">
        <v>44669</v>
      </c>
      <c r="B29" s="20" t="s">
        <v>35</v>
      </c>
      <c r="C29" s="82"/>
      <c r="D29" s="21" t="s">
        <v>19</v>
      </c>
      <c r="E29" s="83" t="s">
        <v>51</v>
      </c>
      <c r="F29" s="72"/>
      <c r="G29" s="32"/>
      <c r="H29" s="60">
        <v>0</v>
      </c>
      <c r="I29" s="60">
        <v>2006032</v>
      </c>
      <c r="J29" s="24"/>
      <c r="K29" s="60"/>
      <c r="L29" s="29"/>
      <c r="M29" s="23">
        <f t="shared" si="0"/>
        <v>17379044.171086997</v>
      </c>
      <c r="N29" s="10"/>
    </row>
    <row r="30" spans="1:15" x14ac:dyDescent="0.25">
      <c r="A30" s="63">
        <v>44671</v>
      </c>
      <c r="B30" s="20" t="s">
        <v>35</v>
      </c>
      <c r="C30" s="51">
        <v>1704</v>
      </c>
      <c r="D30" s="21" t="s">
        <v>19</v>
      </c>
      <c r="E30" s="70" t="s">
        <v>52</v>
      </c>
      <c r="F30" s="72"/>
      <c r="G30" s="32"/>
      <c r="H30" s="23"/>
      <c r="I30" s="23"/>
      <c r="J30" s="24"/>
      <c r="K30" s="60"/>
      <c r="L30" s="29"/>
      <c r="M30" s="23">
        <f t="shared" si="0"/>
        <v>17379044.171086997</v>
      </c>
      <c r="N30" s="10"/>
    </row>
    <row r="31" spans="1:15" ht="39" x14ac:dyDescent="0.25">
      <c r="A31" s="63">
        <v>44671</v>
      </c>
      <c r="B31" s="20" t="s">
        <v>35</v>
      </c>
      <c r="C31" s="51">
        <v>1705</v>
      </c>
      <c r="D31" s="21" t="s">
        <v>19</v>
      </c>
      <c r="E31" s="81" t="s">
        <v>53</v>
      </c>
      <c r="F31" s="72"/>
      <c r="G31" s="32"/>
      <c r="H31" s="23"/>
      <c r="I31" s="23"/>
      <c r="J31" s="24"/>
      <c r="K31" s="60">
        <v>6300</v>
      </c>
      <c r="L31" s="29"/>
      <c r="M31" s="23">
        <f t="shared" si="0"/>
        <v>17372744.171086997</v>
      </c>
      <c r="N31" s="10"/>
    </row>
    <row r="32" spans="1:15" ht="75" x14ac:dyDescent="0.25">
      <c r="A32" s="63">
        <v>44671</v>
      </c>
      <c r="B32" s="20" t="s">
        <v>35</v>
      </c>
      <c r="C32" s="84">
        <v>1706</v>
      </c>
      <c r="D32" s="21" t="s">
        <v>19</v>
      </c>
      <c r="E32" s="15" t="s">
        <v>54</v>
      </c>
      <c r="F32" s="72"/>
      <c r="G32" s="32"/>
      <c r="H32" s="23"/>
      <c r="I32" s="23"/>
      <c r="J32" s="24"/>
      <c r="K32" s="85">
        <v>6100</v>
      </c>
      <c r="L32" s="29"/>
      <c r="M32" s="23">
        <f t="shared" si="0"/>
        <v>17366644.171086997</v>
      </c>
      <c r="N32" s="10"/>
    </row>
    <row r="33" spans="1:14" x14ac:dyDescent="0.25">
      <c r="A33" s="78">
        <v>44673</v>
      </c>
      <c r="B33" s="20" t="s">
        <v>35</v>
      </c>
      <c r="C33" s="51" t="s">
        <v>29</v>
      </c>
      <c r="D33" s="21" t="s">
        <v>19</v>
      </c>
      <c r="E33" s="15" t="s">
        <v>55</v>
      </c>
      <c r="F33" s="72"/>
      <c r="G33" s="32"/>
      <c r="H33" s="23"/>
      <c r="I33" s="23"/>
      <c r="J33" s="24"/>
      <c r="K33" s="60">
        <v>36000</v>
      </c>
      <c r="L33" s="29"/>
      <c r="M33" s="23">
        <f t="shared" si="0"/>
        <v>17330644.171086997</v>
      </c>
      <c r="N33" s="10"/>
    </row>
    <row r="34" spans="1:14" ht="75" x14ac:dyDescent="0.25">
      <c r="A34" s="22"/>
      <c r="B34" s="20" t="s">
        <v>35</v>
      </c>
      <c r="C34" s="51">
        <v>1707</v>
      </c>
      <c r="D34" s="21" t="s">
        <v>19</v>
      </c>
      <c r="E34" s="15" t="s">
        <v>56</v>
      </c>
      <c r="F34" s="72"/>
      <c r="G34" s="32"/>
      <c r="H34" s="23"/>
      <c r="I34" s="23"/>
      <c r="J34" s="24"/>
      <c r="K34" s="60">
        <v>5000</v>
      </c>
      <c r="L34" s="29"/>
      <c r="M34" s="23">
        <f t="shared" si="0"/>
        <v>17325644.171086997</v>
      </c>
      <c r="N34" s="10"/>
    </row>
    <row r="35" spans="1:14" ht="64.5" x14ac:dyDescent="0.25">
      <c r="A35" s="78"/>
      <c r="B35" s="20" t="s">
        <v>35</v>
      </c>
      <c r="C35" s="51">
        <v>1708</v>
      </c>
      <c r="D35" s="21" t="s">
        <v>19</v>
      </c>
      <c r="E35" s="81" t="s">
        <v>57</v>
      </c>
      <c r="F35" s="72"/>
      <c r="G35" s="32"/>
      <c r="H35" s="23"/>
      <c r="I35" s="23"/>
      <c r="J35" s="24"/>
      <c r="K35" s="60">
        <v>90835.92</v>
      </c>
      <c r="L35" s="29"/>
      <c r="M35" s="23">
        <f t="shared" si="0"/>
        <v>17234808.251086995</v>
      </c>
      <c r="N35" s="10"/>
    </row>
    <row r="36" spans="1:14" ht="36" x14ac:dyDescent="0.25">
      <c r="A36" s="75">
        <v>44655</v>
      </c>
      <c r="B36" s="54" t="s">
        <v>27</v>
      </c>
      <c r="C36" s="87" t="s">
        <v>62</v>
      </c>
      <c r="D36" s="31" t="s">
        <v>8</v>
      </c>
      <c r="E36" s="15" t="s">
        <v>63</v>
      </c>
      <c r="K36" s="88">
        <v>4400</v>
      </c>
      <c r="L36" s="29"/>
      <c r="M36" s="23">
        <f t="shared" si="0"/>
        <v>17230408.251086995</v>
      </c>
      <c r="N36" s="10"/>
    </row>
    <row r="37" spans="1:14" ht="24.75" x14ac:dyDescent="0.25">
      <c r="A37" s="75">
        <v>44663</v>
      </c>
      <c r="B37" s="54" t="s">
        <v>27</v>
      </c>
      <c r="C37" t="s">
        <v>64</v>
      </c>
      <c r="D37" s="31" t="s">
        <v>8</v>
      </c>
      <c r="E37" s="16" t="s">
        <v>65</v>
      </c>
      <c r="F37" s="72"/>
      <c r="G37" s="32"/>
      <c r="H37" s="23"/>
      <c r="I37" s="23"/>
      <c r="J37" s="24"/>
      <c r="K37" s="33">
        <v>1431.25</v>
      </c>
      <c r="L37" s="29"/>
      <c r="M37" s="23">
        <f t="shared" si="0"/>
        <v>17228977.001086995</v>
      </c>
      <c r="N37" s="10"/>
    </row>
    <row r="38" spans="1:14" ht="24.75" x14ac:dyDescent="0.25">
      <c r="A38" s="76">
        <v>44681</v>
      </c>
      <c r="B38" s="54" t="s">
        <v>27</v>
      </c>
      <c r="C38" s="86" t="s">
        <v>34</v>
      </c>
      <c r="D38" s="31" t="s">
        <v>8</v>
      </c>
      <c r="E38" s="16" t="s">
        <v>58</v>
      </c>
      <c r="F38" s="25"/>
      <c r="G38" s="32"/>
      <c r="H38" s="23"/>
      <c r="I38" s="23"/>
      <c r="J38" s="24"/>
      <c r="K38" s="62">
        <v>177.15</v>
      </c>
      <c r="L38" s="29"/>
      <c r="M38" s="23">
        <f t="shared" si="0"/>
        <v>17228799.851086996</v>
      </c>
      <c r="N38" s="10"/>
    </row>
    <row r="39" spans="1:14" x14ac:dyDescent="0.25">
      <c r="A39" s="50"/>
      <c r="B39" s="77"/>
      <c r="C39" s="61"/>
      <c r="D39" s="31"/>
      <c r="E39" s="16"/>
      <c r="F39" s="25"/>
      <c r="G39" s="32"/>
      <c r="H39" s="23"/>
      <c r="I39" s="23"/>
      <c r="J39" s="24"/>
      <c r="K39" s="62"/>
      <c r="L39" s="29"/>
      <c r="M39" s="23">
        <f t="shared" si="0"/>
        <v>17228799.851086996</v>
      </c>
      <c r="N39" s="10"/>
    </row>
    <row r="40" spans="1:14" x14ac:dyDescent="0.25">
      <c r="A40" s="76">
        <v>44681</v>
      </c>
      <c r="B40" s="20" t="s">
        <v>35</v>
      </c>
      <c r="C40" s="86" t="s">
        <v>34</v>
      </c>
      <c r="D40" s="21" t="s">
        <v>19</v>
      </c>
      <c r="E40" s="16" t="s">
        <v>58</v>
      </c>
      <c r="F40" s="72"/>
      <c r="G40" s="32"/>
      <c r="H40" s="23"/>
      <c r="I40" s="23"/>
      <c r="J40" s="24"/>
      <c r="K40">
        <v>579.36</v>
      </c>
      <c r="L40" s="29"/>
      <c r="M40" s="23">
        <f t="shared" si="0"/>
        <v>17228220.491086997</v>
      </c>
      <c r="N40" s="10"/>
    </row>
    <row r="41" spans="1:14" ht="48.75" x14ac:dyDescent="0.25">
      <c r="A41" s="50"/>
      <c r="B41" s="18" t="s">
        <v>5</v>
      </c>
      <c r="C41" s="69" t="s">
        <v>39</v>
      </c>
      <c r="D41" s="31" t="s">
        <v>7</v>
      </c>
      <c r="E41" s="16" t="s">
        <v>58</v>
      </c>
      <c r="F41" s="25"/>
      <c r="G41" s="32"/>
      <c r="H41" s="23"/>
      <c r="I41" s="23"/>
      <c r="J41" s="24"/>
      <c r="K41" s="62">
        <v>635</v>
      </c>
      <c r="L41" s="29"/>
      <c r="M41" s="23">
        <f t="shared" si="0"/>
        <v>17227585.491086997</v>
      </c>
      <c r="N41" s="10"/>
    </row>
    <row r="42" spans="1:14" x14ac:dyDescent="0.25">
      <c r="A42" s="50"/>
      <c r="B42" s="77"/>
      <c r="C42" s="61"/>
      <c r="D42" s="31"/>
      <c r="E42" s="16"/>
      <c r="F42" s="25"/>
      <c r="G42" s="32"/>
      <c r="H42" s="23"/>
      <c r="I42" s="23"/>
      <c r="J42" s="24"/>
      <c r="K42" s="62"/>
      <c r="L42" s="29"/>
      <c r="M42" s="23">
        <f t="shared" si="0"/>
        <v>17227585.491086997</v>
      </c>
      <c r="N42" s="10"/>
    </row>
    <row r="43" spans="1:14" x14ac:dyDescent="0.25">
      <c r="A43" s="50"/>
      <c r="B43" s="77"/>
      <c r="C43" s="61"/>
      <c r="D43" s="31"/>
      <c r="E43" s="16"/>
      <c r="F43" s="25"/>
      <c r="G43" s="32"/>
      <c r="H43" s="23"/>
      <c r="I43" s="23"/>
      <c r="J43" s="24"/>
      <c r="K43" s="62"/>
      <c r="L43" s="29"/>
      <c r="M43" s="23"/>
      <c r="N43" s="10"/>
    </row>
    <row r="44" spans="1:14" x14ac:dyDescent="0.25">
      <c r="A44" s="50"/>
      <c r="B44" s="77"/>
      <c r="C44" s="61"/>
      <c r="D44" s="31"/>
      <c r="E44" s="16"/>
      <c r="F44" s="25"/>
      <c r="G44" s="32"/>
      <c r="H44" s="23"/>
      <c r="I44" s="23"/>
      <c r="J44" s="24"/>
      <c r="K44" s="62"/>
      <c r="L44" s="29"/>
      <c r="M44" s="23"/>
      <c r="N44" s="10"/>
    </row>
    <row r="45" spans="1:14" x14ac:dyDescent="0.25">
      <c r="A45" s="50"/>
      <c r="B45" s="77"/>
      <c r="C45" s="61"/>
      <c r="D45" s="31"/>
      <c r="E45" s="16"/>
      <c r="F45" s="25"/>
      <c r="G45" s="32"/>
      <c r="H45" s="23"/>
      <c r="I45" s="23"/>
      <c r="J45" s="24"/>
      <c r="K45" s="62"/>
      <c r="L45" s="29"/>
      <c r="M45" s="23"/>
      <c r="N45" s="10"/>
    </row>
    <row r="46" spans="1:14" ht="15.75" thickBot="1" x14ac:dyDescent="0.3">
      <c r="A46" s="50"/>
      <c r="B46" s="77"/>
      <c r="C46" s="61"/>
      <c r="D46" s="31"/>
      <c r="E46" s="16"/>
      <c r="F46" s="25"/>
      <c r="G46" s="32"/>
      <c r="H46" s="23"/>
      <c r="I46" s="23"/>
      <c r="J46" s="24"/>
      <c r="K46" s="62"/>
      <c r="L46" s="29"/>
      <c r="M46" s="23"/>
      <c r="N46" s="10"/>
    </row>
    <row r="47" spans="1:14" x14ac:dyDescent="0.25">
      <c r="A47" s="36"/>
      <c r="B47" s="37"/>
      <c r="C47" s="37"/>
      <c r="D47" s="37"/>
      <c r="E47" s="37"/>
      <c r="F47" s="37"/>
      <c r="G47" s="37"/>
      <c r="H47" s="38">
        <f>SUBTOTAL(9,H15:H46)</f>
        <v>16626644.871099997</v>
      </c>
      <c r="I47" s="38">
        <f>SUBTOTAL(9,I17:I46)</f>
        <v>2008735.57</v>
      </c>
      <c r="J47" s="39">
        <f>SUM(J15:J46)</f>
        <v>17801.267683473321</v>
      </c>
      <c r="K47" s="40">
        <f>SUBTOTAL(9,K15:K46)</f>
        <v>1407794.9500000002</v>
      </c>
      <c r="L47" s="37"/>
      <c r="M47" s="41">
        <f>M42</f>
        <v>17227585.491086997</v>
      </c>
    </row>
    <row r="48" spans="1:14" ht="15.75" thickBot="1" x14ac:dyDescent="0.3">
      <c r="A48" s="53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3"/>
    </row>
    <row r="49" spans="1:13" x14ac:dyDescent="0.25">
      <c r="A49" s="2"/>
      <c r="B49" s="44"/>
      <c r="C49" s="44"/>
      <c r="D49" s="44"/>
      <c r="E49" s="44"/>
      <c r="F49" s="44"/>
      <c r="G49" s="44"/>
      <c r="H49" s="47"/>
      <c r="I49" s="47"/>
      <c r="J49" s="45"/>
      <c r="K49" s="46"/>
      <c r="L49" s="44"/>
      <c r="M49" s="47"/>
    </row>
    <row r="50" spans="1:13" x14ac:dyDescent="0.25">
      <c r="A50" s="2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7"/>
    </row>
    <row r="51" spans="1:13" x14ac:dyDescent="0.25">
      <c r="A51" s="2"/>
      <c r="B51" s="44"/>
      <c r="C51" s="44" t="s">
        <v>22</v>
      </c>
      <c r="D51" s="44"/>
      <c r="E51" s="44"/>
      <c r="F51" s="44" t="s">
        <v>6</v>
      </c>
      <c r="G51" s="44"/>
      <c r="H51" s="44"/>
      <c r="I51" s="44"/>
      <c r="J51" s="44"/>
      <c r="K51" s="44" t="s">
        <v>21</v>
      </c>
      <c r="L51" s="44"/>
      <c r="M51" s="47"/>
    </row>
    <row r="52" spans="1:13" x14ac:dyDescent="0.25">
      <c r="A52" s="2"/>
      <c r="B52" s="44"/>
      <c r="C52" s="44" t="s">
        <v>23</v>
      </c>
      <c r="D52" s="44"/>
      <c r="E52" s="44"/>
      <c r="F52" s="44" t="s">
        <v>24</v>
      </c>
      <c r="G52" s="44"/>
      <c r="H52" s="44"/>
      <c r="I52" s="44"/>
      <c r="J52" s="44"/>
      <c r="K52" s="44" t="s">
        <v>25</v>
      </c>
      <c r="L52" s="44"/>
      <c r="M52" s="47"/>
    </row>
    <row r="53" spans="1:13" x14ac:dyDescent="0.25">
      <c r="A53" s="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7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6" spans="1:13" x14ac:dyDescent="0.25">
      <c r="H56" s="64"/>
      <c r="I56" s="64"/>
    </row>
  </sheetData>
  <autoFilter ref="D14:M42" xr:uid="{828DE502-1592-48EE-93D4-10E08BAAC41F}"/>
  <mergeCells count="3">
    <mergeCell ref="A9:M9"/>
    <mergeCell ref="A10:M10"/>
    <mergeCell ref="A11:M11"/>
  </mergeCells>
  <pageMargins left="1.2598425196850394" right="0.51181102362204722" top="0.27559055118110237" bottom="0.19685039370078741" header="0.31496062992125984" footer="0.31496062992125984"/>
  <pageSetup scale="50" orientation="landscape" r:id="rId1"/>
  <headerFooter>
    <oddFooter>&amp;L&amp;P&amp;P2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3895-0CB2-48CB-AE6D-149482D3C56C}">
  <dimension ref="A1"/>
  <sheetViews>
    <sheetView workbookViewId="0">
      <selection activeCell="M8" sqref="M8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9383BD-3C37-4805-9692-D5B2641F777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8184e8-f819-41aa-a9f7-6e228bc2f040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ABRIL2022</vt:lpstr>
      <vt:lpstr>Hoja1</vt:lpstr>
      <vt:lpstr>'enero ABRIL2022'!Área_de_impresión</vt:lpstr>
      <vt:lpstr>'enero ABRIL2022'!Títulos_a_imprimir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2022-05-23T21:33:07Z</cp:lastPrinted>
  <dcterms:created xsi:type="dcterms:W3CDTF">2018-10-19T15:39:09Z</dcterms:created>
  <dcterms:modified xsi:type="dcterms:W3CDTF">2022-05-24T12:07:08Z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