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DAA1BF85-396A-4170-9372-77AE810DF535}" xr6:coauthVersionLast="47" xr6:coauthVersionMax="47" xr10:uidLastSave="{00000000-0000-0000-0000-000000000000}"/>
  <bookViews>
    <workbookView xWindow="-120" yWindow="-120" windowWidth="24240" windowHeight="13020" tabRatio="601" xr2:uid="{00000000-000D-0000-FFFF-FFFF00000000}"/>
  </bookViews>
  <sheets>
    <sheet name="enero feb2022" sheetId="50" r:id="rId1"/>
    <sheet name="Hoja1" sheetId="51" r:id="rId2"/>
  </sheets>
  <externalReferences>
    <externalReference r:id="rId3"/>
  </externalReferences>
  <definedNames>
    <definedName name="_xlnm.Print_Area" localSheetId="0">'enero feb2022'!$A$1:$M$43</definedName>
    <definedName name="_xlnm.Print_Titles" localSheetId="0">'enero feb2022'!$1:$12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50" l="1"/>
  <c r="M33" i="50"/>
  <c r="M34" i="50" s="1"/>
  <c r="M32" i="50"/>
  <c r="M46" i="50"/>
  <c r="M45" i="50"/>
  <c r="H36" i="50" l="1"/>
  <c r="K36" i="50" l="1"/>
  <c r="O17" i="50" s="1"/>
  <c r="B22" i="51" l="1"/>
  <c r="B36" i="51" l="1"/>
  <c r="B33" i="51"/>
  <c r="B30" i="51"/>
  <c r="B27" i="51"/>
  <c r="B19" i="51"/>
  <c r="J36" i="50" l="1"/>
  <c r="I36" i="50" l="1"/>
  <c r="B14" i="51" l="1"/>
  <c r="B11" i="51"/>
  <c r="B8" i="51"/>
  <c r="C3" i="51"/>
  <c r="M13" i="50" l="1"/>
  <c r="M14" i="50" s="1"/>
  <c r="N15" i="50" s="1"/>
  <c r="M36" i="50" l="1"/>
  <c r="M38" i="50" s="1"/>
  <c r="M15" i="50" l="1"/>
  <c r="M16" i="50" l="1"/>
  <c r="N16" i="50"/>
  <c r="M17" i="50" l="1"/>
  <c r="N17" i="50"/>
  <c r="M18" i="50" l="1"/>
  <c r="N18" i="50"/>
  <c r="N19" i="50" l="1"/>
  <c r="M19" i="50"/>
  <c r="M20" i="50" l="1"/>
  <c r="N20" i="50"/>
  <c r="M21" i="50" l="1"/>
  <c r="N21" i="50"/>
  <c r="M22" i="50" l="1"/>
  <c r="N22" i="50"/>
  <c r="M23" i="50" l="1"/>
  <c r="N23" i="50"/>
  <c r="M24" i="50" l="1"/>
  <c r="N24" i="50"/>
  <c r="M25" i="50" l="1"/>
  <c r="N25" i="50"/>
  <c r="M26" i="50" l="1"/>
  <c r="N26" i="50"/>
  <c r="M27" i="50" l="1"/>
  <c r="N27" i="50"/>
  <c r="M28" i="50" l="1"/>
  <c r="N28" i="50"/>
  <c r="M29" i="50" l="1"/>
  <c r="N29" i="50"/>
  <c r="M30" i="50" l="1"/>
  <c r="N30" i="50"/>
  <c r="M31" i="50" l="1"/>
  <c r="N31" i="50"/>
  <c r="N34" i="50" l="1"/>
  <c r="N32" i="50"/>
  <c r="N33" i="50" s="1"/>
</calcChain>
</file>

<file path=xl/sharedStrings.xml><?xml version="1.0" encoding="utf-8"?>
<sst xmlns="http://schemas.openxmlformats.org/spreadsheetml/2006/main" count="143" uniqueCount="95">
  <si>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</si>
  <si>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</si>
  <si>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</si>
  <si>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</si>
  <si>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</si>
  <si>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</si>
  <si>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</si>
  <si>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</si>
  <si>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</si>
  <si>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</si>
  <si>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</si>
  <si>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</si>
  <si>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</si>
  <si>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</si>
  <si>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</si>
  <si>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</si>
  <si>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</si>
  <si>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</si>
  <si>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</si>
  <si>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</si>
  <si>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</si>
  <si>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</si>
  <si>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</si>
  <si>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KOREA</t>
  </si>
  <si>
    <t>Korea</t>
  </si>
  <si>
    <t>TRANSFERENCIA KOREA , d/f 17/11/2022</t>
  </si>
  <si>
    <t>4to Aporte , Para selección de Centros Educativos , para la formación de Jovenes multipicadores 2023</t>
  </si>
  <si>
    <t>Transf-452400001</t>
  </si>
  <si>
    <t>ENC. CONTABILIDAD</t>
  </si>
  <si>
    <t>CONTADORA</t>
  </si>
  <si>
    <t>DIR.FINANCIERO</t>
  </si>
  <si>
    <t>AGO NCF: B1500000408, POR NOTIFICAR LAS CITACIONES DE COMPARECENCIA DE LOS CASOS DE REGIMEN DE VISITA, GUARDA, CUSTODIA Y PENSION ALIMENTICIA, VINCULADOS A LOS SERVICIOS QUE BRINDA EL DEPARTAMENTO DE ATENCIO A LA VIOLENCIA.</t>
  </si>
  <si>
    <t>AGO GALARDONADA CON LA MEDALLA AL MERITO DE LA MUJER DOMINICANA, EN EL RENGLON FEMINISTA EN EL AÑO 2022, COMO PREMIO OTORGADO POR LOS PATROCINADORES.</t>
  </si>
  <si>
    <t>PAGO GALARDONADA CON LA MEDALLA AL MERITO DE LA MUJER DOMINICANA, EN EL RENGLON EMPRESARIA DESTACADA EN EL AÑO 2021, COMO PREMIO OTORGADO POR LOS PATROCINADORES</t>
  </si>
  <si>
    <t>PAGO GALARDONADA CON LA MEDALLA AL MERITO DE LA MUJER DOMINICANA, EN EL RENGLON LABOR COMUNITARIA AÑO 2021, COMO PREMIO OTORGADO POR LOS PATROCINADORES.</t>
  </si>
  <si>
    <t>2.2.8.8.01</t>
  </si>
  <si>
    <t>2.3.7.1-02</t>
  </si>
  <si>
    <t>2.2.3.1-01</t>
  </si>
  <si>
    <t>2.2.7.2.01</t>
  </si>
  <si>
    <t>2.2.8.7.06</t>
  </si>
  <si>
    <r>
      <t xml:space="preserve">Del 30 </t>
    </r>
    <r>
      <rPr>
        <b/>
        <u/>
        <sz val="11"/>
        <color theme="1"/>
        <rFont val="Calibri"/>
        <family val="2"/>
        <scheme val="minor"/>
      </rPr>
      <t xml:space="preserve"> DE NOVIEMBRE 2023  AL 31 DE DICIEMBRE  del 2023</t>
    </r>
  </si>
  <si>
    <t>Bce 30/11/2023</t>
  </si>
  <si>
    <t>ck.325</t>
  </si>
  <si>
    <r>
      <rPr>
        <b/>
        <sz val="11"/>
        <color theme="1"/>
        <rFont val="Calibri"/>
        <family val="2"/>
        <scheme val="minor"/>
      </rPr>
      <t>Balance Inicial del 30 Noviembre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</si>
  <si>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Transferencia  via Cta Unicia del Tesoro (COLECTORA)</t>
  </si>
  <si>
    <t>PAGO NCF: B1500002348, POR DEDUCIBLE CORRESPONDIENTE A LA REPACION DEL FRENTIL COMPLETO DE LA CAMIONETA CHEVROLET COLORADO 2019, PLACA EL09072, ASIGNADA A LA DIRECCION DE COMUNICACIONES.</t>
  </si>
  <si>
    <t>OPERATIVA</t>
  </si>
  <si>
    <t>Ingresos monedas RD$ mes DICIEMBRE 2023</t>
  </si>
  <si>
    <t>Balance al 31 DE DICIEMBRE 2023</t>
  </si>
  <si>
    <t>PAGO DE RETENCIONES DEL 10% , A SUPLIDORES DEL ESTADO, CORRESPONDIENTE AL DE MES OCTUBRE 2023. ,PROYECTO KOREA</t>
  </si>
  <si>
    <t xml:space="preserve">COLECTOR </t>
  </si>
  <si>
    <t>PAGO NCF: B1500000139, POR SERVICIO DE REFRIGERIOS Y ALMUERZOS PARA LOS TALLERES DE RECORRIDO AL 4TO. GRUPO DE MULTIPLICADORES/AS DEL PROYECTO DE PREVENCION DE EMBARAZO EN ADOLESCENTES Y FORTALECIMIENTO DE LA SALUD INTEGRAL DE ADOLESCENTES FASE III.</t>
  </si>
  <si>
    <t>PAGO VIATICOS PARA ASISTIR A LOS TALLERES DEL PROYECTO PREVENCION DE EMBARAZOS Y FORTALECIMIENTO INTEGRAL DE ADOLESCENTES EN REPUBLICA DOMINICANA, FASE III, EFECTUADO EN SAN JUAN EL 24 DE NOVIEMBRE 2023.</t>
  </si>
  <si>
    <t>SANFRA</t>
  </si>
  <si>
    <t>WALQUIRIA</t>
  </si>
  <si>
    <t>YUDELKA BELLO DE TAVAREZ</t>
  </si>
  <si>
    <t>CK 1773</t>
  </si>
  <si>
    <t>CK 1774</t>
  </si>
  <si>
    <t>CK 1775</t>
  </si>
  <si>
    <t>CK 1776</t>
  </si>
  <si>
    <t>CK 1777</t>
  </si>
  <si>
    <t>CK 1778</t>
  </si>
  <si>
    <t>2.2.4.1-01</t>
  </si>
  <si>
    <t>CK 1779</t>
  </si>
  <si>
    <t>CK 1780</t>
  </si>
  <si>
    <t>CK 1781</t>
  </si>
  <si>
    <t>Transf.</t>
  </si>
  <si>
    <t>Pago de las Coordinadoras del tercer grupo del proyecto ''Prevencion de Embarazos en Adolescentes y Fortalecimiento Integral de Adolescentes en Republica Dominicana Fase III'', correspondiente a los meses Septiembre y Octubre 2023.</t>
  </si>
  <si>
    <t>Pago de las Coordinadoras del tercer grupo del proyecto ''Prevencion de Embarazos en Adolescentes y Fortalecimiento Integral de Adolescentes en Republica Dominicana Fase III'', correspondiente a los meses Septiembre y Octubre 2023. (Transaccion rechazada en pago anterior)</t>
  </si>
  <si>
    <t>CK 1782</t>
  </si>
  <si>
    <t>2.2.8.2.01</t>
  </si>
  <si>
    <t>CK.326</t>
  </si>
  <si>
    <r>
      <t xml:space="preserve"> </t>
    </r>
    <r>
      <rPr>
        <b/>
        <sz val="12"/>
        <rFont val="Calibri Light"/>
        <family val="2"/>
        <scheme val="major"/>
      </rPr>
      <t>2DO</t>
    </r>
    <r>
      <rPr>
        <sz val="12"/>
        <rFont val="Calibri Light"/>
        <family val="2"/>
        <scheme val="major"/>
      </rPr>
      <t xml:space="preserve"> </t>
    </r>
    <r>
      <rPr>
        <b/>
        <sz val="12"/>
        <rFont val="Calibri Light"/>
        <family val="2"/>
        <scheme val="major"/>
      </rPr>
      <t>APORTE KOREA</t>
    </r>
    <r>
      <rPr>
        <sz val="12"/>
        <rFont val="Calibri Light"/>
        <family val="2"/>
        <scheme val="major"/>
      </rPr>
      <t xml:space="preserve">  ,para cubrir nomina de empleados que trabajan directamente en el Proyecto de </t>
    </r>
    <r>
      <rPr>
        <b/>
        <sz val="12"/>
        <rFont val="Calibri Light"/>
        <family val="2"/>
        <scheme val="major"/>
      </rPr>
      <t>Selección de Centros Educativos para la Formación de Jovenes Multiplicadores 2023</t>
    </r>
  </si>
  <si>
    <r>
      <t xml:space="preserve">“Donacion Cooperacion Española ;  para la </t>
    </r>
    <r>
      <rPr>
        <b/>
        <sz val="12"/>
        <color indexed="8"/>
        <rFont val="Calibri Light"/>
        <family val="2"/>
        <scheme val="major"/>
      </rPr>
      <t xml:space="preserve">Mejora de la Calidad de los Servicios dirigidos a la Atención y Protección Eficaz a Víctimas de Violencia de Género en  República 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</si>
  <si>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>MJP PROMOTION GROUP</t>
    </r>
    <r>
      <rPr>
        <sz val="12"/>
        <color indexed="8"/>
        <rFont val="Calibri Light"/>
        <family val="2"/>
        <scheme val="major"/>
      </rPr>
      <t>, SRL por impresión y serigrafia de 200 kits de mochilas, poloshirts y gorras, para el 4to grupo de multiplicadores.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</si>
  <si>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>COLECTOR DE IMPUESTOS</t>
    </r>
    <r>
      <rPr>
        <sz val="12"/>
        <color indexed="8"/>
        <rFont val="Calibri Light"/>
        <family val="2"/>
        <scheme val="major"/>
      </rPr>
      <t xml:space="preserve"> INTERNOS de retenciones del 10% a Suplidores del Estado, correspondientes al mes de Octubre 2023.</t>
    </r>
  </si>
  <si>
    <r>
      <t>Pago a</t>
    </r>
    <r>
      <rPr>
        <b/>
        <sz val="12"/>
        <color rgb="FF000000"/>
        <rFont val="Calibri Light"/>
        <family val="2"/>
        <scheme val="major"/>
      </rPr>
      <t xml:space="preserve"> SANFRA FOOD 7 CATERING, SRL</t>
    </r>
    <r>
      <rPr>
        <sz val="12"/>
        <color indexed="8"/>
        <rFont val="Calibri Light"/>
        <family val="2"/>
        <scheme val="major"/>
      </rPr>
      <t xml:space="preserve"> por servicio de refrigerios y almuerzos para los talleres de recorrido al 4to grupo de multiplicadores del proyecto de prevencion de embarazos en adolescentes y fortalecimiento de la salud integral de adolescentes fase III.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</si>
  <si>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>WALQUIRIA GOMEZ LOPEZ</t>
    </r>
    <r>
      <rPr>
        <sz val="12"/>
        <color indexed="8"/>
        <rFont val="Calibri Light"/>
        <family val="2"/>
        <scheme val="major"/>
      </rPr>
      <t xml:space="preserve"> de viaticos para asistir a los talleres del proyecto, Prevencion de Embarazos y Fortalecimiento Integral de Adolescentes en Republica Dominicana, Fase III, efectuado en San Juan el 24 de Noviembrebre 2023.</t>
    </r>
  </si>
  <si>
    <r>
      <t>Pago a YUD</t>
    </r>
    <r>
      <rPr>
        <b/>
        <sz val="12"/>
        <color rgb="FF000000"/>
        <rFont val="Calibri Light"/>
        <family val="2"/>
        <scheme val="major"/>
      </rPr>
      <t>ELKA BELLO DE TAVAREZ</t>
    </r>
    <r>
      <rPr>
        <sz val="12"/>
        <color indexed="8"/>
        <rFont val="Calibri Light"/>
        <family val="2"/>
        <scheme val="major"/>
      </rPr>
      <t xml:space="preserve"> de viaticos para asistir a los talleres del proyecto, Prevencion de Embarazos y Fortalecimiento Integral de Adolescentes en Republica Dominicana, Fase III, efectuado en San Juan el 24 de Noviembre 2023.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</si>
  <si>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>WALQUIRIA GOMEZ LOPEZ</t>
    </r>
    <r>
      <rPr>
        <sz val="12"/>
        <color indexed="8"/>
        <rFont val="Calibri Light"/>
        <family val="2"/>
        <scheme val="major"/>
      </rPr>
      <t xml:space="preserve"> de transporte para asistir a los talleres del proyecto, Prevencion de Embarazos y Fortalecimiento Integral de Adolescentes en Republica Dominicana, Fase III, efectuado en San Juan el 24 de Noviembre 2023.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</si>
  <si>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>YUDELKA BELLO DE TAVARE</t>
    </r>
    <r>
      <rPr>
        <sz val="12"/>
        <color indexed="8"/>
        <rFont val="Calibri Light"/>
        <family val="2"/>
        <scheme val="major"/>
      </rPr>
      <t>Z de transporte para asistir a los talleres del proyecto, Prevencion de Embarazos y Fortalecimiento Integral de Adolescentes en Republica Dominicana, Fase III, efectuado en San Juan el 24 de Noviembre 2023.</t>
    </r>
  </si>
  <si>
    <r>
      <t xml:space="preserve">Pago a </t>
    </r>
    <r>
      <rPr>
        <b/>
        <sz val="12"/>
        <color rgb="FF000000"/>
        <rFont val="Calibri Light"/>
        <family val="2"/>
        <scheme val="major"/>
      </rPr>
      <t xml:space="preserve">WALQUIRIA GOMEZ LOPEZ </t>
    </r>
    <r>
      <rPr>
        <sz val="12"/>
        <color indexed="8"/>
        <rFont val="Calibri Light"/>
        <family val="2"/>
        <scheme val="major"/>
      </rPr>
      <t>de viaticos para asistir a los talleres del proyecto, Prevencion de Embarazos y Fortalecimiento Integral de Adolescentes en Republica Dominicana, Fase III, efectuado en San Juan el 10 de Noviembre 2023.</t>
    </r>
  </si>
  <si>
    <r>
      <t>Pago a</t>
    </r>
    <r>
      <rPr>
        <b/>
        <sz val="12"/>
        <color rgb="FF000000"/>
        <rFont val="Calibri Light"/>
        <family val="2"/>
        <scheme val="major"/>
      </rPr>
      <t xml:space="preserve"> YUDELKA BELLO DE TAVAREZ</t>
    </r>
    <r>
      <rPr>
        <sz val="12"/>
        <color indexed="8"/>
        <rFont val="Calibri Light"/>
        <family val="2"/>
        <scheme val="major"/>
      </rPr>
      <t xml:space="preserve"> de viaticos para asistir a los talleres del proyecto, Prevencion de Embarazos y Fortalecimiento Integral de Adolescentes en Republica Dominicana, Fase III, efectuado en San Juan el 10 de Noviembre 2023.</t>
    </r>
  </si>
  <si>
    <r>
      <t>Pago a</t>
    </r>
    <r>
      <rPr>
        <b/>
        <sz val="12"/>
        <color rgb="FF000000"/>
        <rFont val="Calibri Light"/>
        <family val="2"/>
        <scheme val="major"/>
      </rPr>
      <t xml:space="preserve"> YOVANNY CORNIEL PEÑA</t>
    </r>
    <r>
      <rPr>
        <sz val="12"/>
        <color indexed="8"/>
        <rFont val="Calibri Light"/>
        <family val="2"/>
        <scheme val="major"/>
      </rPr>
      <t xml:space="preserve"> para transportar al 4to grupo de multiplicadores, para participar en el recorrido del Centro de Promocion Salud Integral de Adolescentes, efectuado en San Juan los dias 18, 19 y 20 de Octubre 2023.</t>
    </r>
  </si>
  <si>
    <r>
      <t xml:space="preserve">Cargos bancarios corresp. Al mes </t>
    </r>
    <r>
      <rPr>
        <b/>
        <sz val="12"/>
        <color rgb="FF000000"/>
        <rFont val="Calibri Light"/>
        <family val="2"/>
        <scheme val="major"/>
      </rPr>
      <t>DICIEMBRE 2023</t>
    </r>
  </si>
  <si>
    <t>PAGO NCF: B1500002347, POR DEDUCIBLE CORRESPONDIENTE A LA REPACION, PINTURA, CAMBIO Y REEMPLAZO DE PIEZAS DE LA JEEPETA TOTOYA PRADO, AÑO 2016, PLACA EG02647, ASIGNADA AL DESPACHO.</t>
  </si>
  <si>
    <r>
      <t xml:space="preserve">Pago </t>
    </r>
    <r>
      <rPr>
        <b/>
        <sz val="12"/>
        <color theme="1"/>
        <rFont val="Calibri Light"/>
        <family val="2"/>
        <scheme val="major"/>
      </rPr>
      <t>NCF: B1500002348, A Favor de Chico Auto Paint,</t>
    </r>
    <r>
      <rPr>
        <sz val="12"/>
        <color theme="1"/>
        <rFont val="Calibri Light"/>
        <family val="2"/>
        <scheme val="major"/>
      </rPr>
      <t xml:space="preserve">  por deducible correspondiente a la repacion del frentil completo de la camioneta chevrolet colorado 2019, placa el09072, asignada a la direccion de comunicaciones.</t>
    </r>
  </si>
  <si>
    <r>
      <t xml:space="preserve">Pago </t>
    </r>
    <r>
      <rPr>
        <b/>
        <sz val="12"/>
        <color rgb="FF000000"/>
        <rFont val="Calibri Light"/>
        <family val="2"/>
        <scheme val="major"/>
      </rPr>
      <t>NCF: B1500002347, A Favor de Chico</t>
    </r>
    <r>
      <rPr>
        <sz val="12"/>
        <color indexed="8"/>
        <rFont val="Calibri Light"/>
        <family val="2"/>
        <scheme val="major"/>
      </rPr>
      <t xml:space="preserve"> </t>
    </r>
    <r>
      <rPr>
        <b/>
        <sz val="12"/>
        <color rgb="FF000000"/>
        <rFont val="Calibri Light"/>
        <family val="2"/>
        <scheme val="major"/>
      </rPr>
      <t>Auto Pain</t>
    </r>
    <r>
      <rPr>
        <sz val="12"/>
        <color indexed="8"/>
        <rFont val="Calibri Light"/>
        <family val="2"/>
        <scheme val="major"/>
      </rPr>
      <t>t Por Conepto  deducible correspondiente a la repacion, pintura, cambio y reemplazo de piezas de la jeepeta totoya prado, año 2016, placa eg02647, asignada al despacho.</t>
    </r>
  </si>
  <si>
    <t>2.2.3.1.01</t>
  </si>
  <si>
    <t>2.2.92.03</t>
  </si>
  <si>
    <t>2.241.01</t>
  </si>
  <si>
    <t>Operativa</t>
  </si>
  <si>
    <t>N/A</t>
  </si>
  <si>
    <t>LIB.328 UPEX</t>
  </si>
  <si>
    <r>
      <t xml:space="preserve">“ 2DO Pago </t>
    </r>
    <r>
      <rPr>
        <b/>
        <sz val="12"/>
        <color rgb="FF000000"/>
        <rFont val="Calibri Light"/>
        <family val="2"/>
        <scheme val="major"/>
      </rPr>
      <t>NCF B1500000030</t>
    </r>
    <r>
      <rPr>
        <sz val="12"/>
        <color indexed="8"/>
        <rFont val="Calibri Light"/>
        <family val="2"/>
        <scheme val="major"/>
      </rPr>
      <t xml:space="preserve"> A Favor de</t>
    </r>
    <r>
      <rPr>
        <b/>
        <sz val="12"/>
        <color rgb="FF000000"/>
        <rFont val="Calibri Light"/>
        <family val="2"/>
        <scheme val="major"/>
      </rPr>
      <t xml:space="preserve"> MALLA AGENCY , SRL, </t>
    </r>
    <r>
      <rPr>
        <sz val="12"/>
        <color indexed="8"/>
        <rFont val="Calibri Light"/>
        <family val="2"/>
        <scheme val="major"/>
      </rPr>
      <t>Por concepto de Servicio de  Consultoria para el Diseño y Desarrollo  de un Registro Interno de Atenciones de esta Institución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</si>
</sst>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  <numFmt numFmtId="171" formatCode="_([$$-1C0A]* #,##0.00_);_([$$-1C0A]* \(#,##0.00\);_([$$-1C0A]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b/>
      <sz val="10"/>
      <color theme="1"/>
      <name val="Abadi"/>
      <family val="2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33333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2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165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44" fontId="8" fillId="0" borderId="8" xfId="2" applyFont="1" applyBorder="1" applyAlignment="1"/>
    <xf numFmtId="0" fontId="2" fillId="0" borderId="9" xfId="0" applyFont="1" applyBorder="1"/>
    <xf numFmtId="0" fontId="10" fillId="0" borderId="7" xfId="0" applyFont="1" applyBorder="1"/>
    <xf numFmtId="0" fontId="9" fillId="0" borderId="5" xfId="0" applyFont="1" applyBorder="1"/>
    <xf numFmtId="0" fontId="9" fillId="0" borderId="0" xfId="0" applyFont="1"/>
    <xf numFmtId="168" fontId="9" fillId="0" borderId="0" xfId="0" applyNumberFormat="1" applyFont="1"/>
    <xf numFmtId="164" fontId="9" fillId="0" borderId="0" xfId="0" applyNumberFormat="1" applyFont="1"/>
    <xf numFmtId="44" fontId="9" fillId="0" borderId="0" xfId="0" applyNumberFormat="1" applyFo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/>
    <xf numFmtId="0" fontId="10" fillId="0" borderId="1" xfId="0" applyFont="1" applyBorder="1" applyAlignment="1">
      <alignment horizontal="center" wrapText="1"/>
    </xf>
    <xf numFmtId="43" fontId="0" fillId="0" borderId="0" xfId="0" applyNumberFormat="1"/>
    <xf numFmtId="14" fontId="10" fillId="0" borderId="8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44" fontId="13" fillId="0" borderId="6" xfId="0" applyNumberFormat="1" applyFont="1" applyBorder="1"/>
    <xf numFmtId="44" fontId="13" fillId="0" borderId="0" xfId="0" applyNumberFormat="1" applyFont="1"/>
    <xf numFmtId="0" fontId="4" fillId="0" borderId="7" xfId="0" applyFont="1" applyBorder="1"/>
    <xf numFmtId="167" fontId="4" fillId="0" borderId="7" xfId="0" applyNumberFormat="1" applyFont="1" applyBorder="1"/>
    <xf numFmtId="168" fontId="4" fillId="0" borderId="7" xfId="0" applyNumberFormat="1" applyFont="1" applyBorder="1"/>
    <xf numFmtId="165" fontId="4" fillId="0" borderId="7" xfId="1" applyFont="1" applyBorder="1" applyAlignment="1"/>
    <xf numFmtId="165" fontId="4" fillId="0" borderId="11" xfId="1" applyFont="1" applyBorder="1" applyAlignment="1"/>
    <xf numFmtId="14" fontId="11" fillId="0" borderId="14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left" vertical="center"/>
    </xf>
    <xf numFmtId="14" fontId="14" fillId="0" borderId="8" xfId="0" applyNumberFormat="1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wrapText="1"/>
    </xf>
    <xf numFmtId="14" fontId="7" fillId="0" borderId="8" xfId="0" applyNumberFormat="1" applyFont="1" applyBorder="1" applyAlignment="1">
      <alignment horizontal="left" wrapText="1"/>
    </xf>
    <xf numFmtId="14" fontId="0" fillId="0" borderId="0" xfId="0" applyNumberFormat="1" applyAlignment="1">
      <alignment wrapText="1"/>
    </xf>
    <xf numFmtId="14" fontId="11" fillId="0" borderId="14" xfId="0" applyNumberFormat="1" applyFont="1" applyBorder="1" applyAlignment="1">
      <alignment horizontal="left" vertical="center" wrapText="1"/>
    </xf>
    <xf numFmtId="4" fontId="0" fillId="0" borderId="0" xfId="0" applyNumberFormat="1"/>
    <xf numFmtId="165" fontId="0" fillId="0" borderId="0" xfId="1" applyFont="1"/>
    <xf numFmtId="0" fontId="0" fillId="3" borderId="0" xfId="0" applyFill="1"/>
    <xf numFmtId="0" fontId="15" fillId="0" borderId="0" xfId="0" applyFont="1"/>
    <xf numFmtId="0" fontId="16" fillId="0" borderId="8" xfId="0" applyFont="1" applyBorder="1" applyAlignment="1">
      <alignment vertical="center"/>
    </xf>
    <xf numFmtId="0" fontId="17" fillId="0" borderId="8" xfId="0" applyFont="1" applyBorder="1" applyAlignment="1">
      <alignment wrapText="1"/>
    </xf>
    <xf numFmtId="170" fontId="19" fillId="0" borderId="8" xfId="0" applyNumberFormat="1" applyFont="1" applyBorder="1" applyAlignment="1">
      <alignment wrapText="1"/>
    </xf>
    <xf numFmtId="44" fontId="20" fillId="0" borderId="8" xfId="2" applyFont="1" applyFill="1" applyBorder="1"/>
    <xf numFmtId="43" fontId="20" fillId="0" borderId="14" xfId="3" applyFont="1" applyBorder="1"/>
    <xf numFmtId="168" fontId="16" fillId="0" borderId="8" xfId="0" applyNumberFormat="1" applyFont="1" applyBorder="1" applyAlignment="1">
      <alignment horizontal="center" vertical="center"/>
    </xf>
    <xf numFmtId="165" fontId="16" fillId="0" borderId="8" xfId="1" applyFont="1" applyBorder="1" applyAlignment="1">
      <alignment vertical="center"/>
    </xf>
    <xf numFmtId="0" fontId="16" fillId="0" borderId="8" xfId="1" applyNumberFormat="1" applyFont="1" applyBorder="1" applyAlignment="1">
      <alignment horizontal="center" vertical="center"/>
    </xf>
    <xf numFmtId="165" fontId="21" fillId="0" borderId="8" xfId="1" applyFont="1" applyBorder="1" applyAlignment="1">
      <alignment vertical="center"/>
    </xf>
    <xf numFmtId="0" fontId="20" fillId="0" borderId="8" xfId="0" applyFont="1" applyBorder="1" applyAlignment="1">
      <alignment horizontal="center"/>
    </xf>
    <xf numFmtId="0" fontId="22" fillId="0" borderId="8" xfId="0" applyFont="1" applyBorder="1" applyAlignment="1">
      <alignment vertical="center" wrapText="1"/>
    </xf>
    <xf numFmtId="169" fontId="23" fillId="0" borderId="8" xfId="1" applyNumberFormat="1" applyFont="1" applyBorder="1" applyAlignment="1">
      <alignment wrapText="1"/>
    </xf>
    <xf numFmtId="170" fontId="23" fillId="0" borderId="8" xfId="0" applyNumberFormat="1" applyFont="1" applyBorder="1" applyAlignment="1">
      <alignment wrapText="1"/>
    </xf>
    <xf numFmtId="44" fontId="23" fillId="0" borderId="8" xfId="2" applyFont="1" applyFill="1" applyBorder="1" applyAlignment="1">
      <alignment wrapText="1"/>
    </xf>
    <xf numFmtId="165" fontId="19" fillId="0" borderId="8" xfId="1" applyFont="1" applyBorder="1" applyAlignment="1">
      <alignment wrapText="1"/>
    </xf>
    <xf numFmtId="165" fontId="16" fillId="0" borderId="8" xfId="1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166" fontId="25" fillId="0" borderId="8" xfId="0" applyNumberFormat="1" applyFont="1" applyBorder="1" applyAlignment="1">
      <alignment vertical="center"/>
    </xf>
    <xf numFmtId="166" fontId="25" fillId="0" borderId="8" xfId="0" applyNumberFormat="1" applyFont="1" applyBorder="1" applyAlignment="1">
      <alignment horizontal="center" vertical="center"/>
    </xf>
    <xf numFmtId="44" fontId="16" fillId="0" borderId="8" xfId="2" applyFont="1" applyFill="1" applyBorder="1"/>
    <xf numFmtId="43" fontId="20" fillId="0" borderId="8" xfId="3" applyFont="1" applyBorder="1"/>
    <xf numFmtId="43" fontId="16" fillId="0" borderId="8" xfId="0" applyNumberFormat="1" applyFont="1" applyBorder="1"/>
    <xf numFmtId="44" fontId="26" fillId="0" borderId="10" xfId="2" applyFont="1" applyBorder="1"/>
    <xf numFmtId="0" fontId="27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center" vertical="center"/>
    </xf>
    <xf numFmtId="44" fontId="25" fillId="0" borderId="8" xfId="2" applyFont="1" applyBorder="1" applyAlignment="1">
      <alignment vertical="center"/>
    </xf>
    <xf numFmtId="0" fontId="28" fillId="0" borderId="8" xfId="0" applyFont="1" applyBorder="1" applyAlignment="1">
      <alignment horizontal="center"/>
    </xf>
    <xf numFmtId="0" fontId="15" fillId="0" borderId="8" xfId="0" applyFont="1" applyBorder="1"/>
    <xf numFmtId="44" fontId="16" fillId="0" borderId="8" xfId="2" applyFont="1" applyBorder="1" applyAlignment="1">
      <alignment vertical="center"/>
    </xf>
    <xf numFmtId="0" fontId="29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vertical="center" wrapText="1"/>
    </xf>
    <xf numFmtId="0" fontId="30" fillId="0" borderId="1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166" fontId="27" fillId="0" borderId="8" xfId="0" applyNumberFormat="1" applyFont="1" applyBorder="1" applyAlignment="1">
      <alignment horizontal="center" vertical="center" wrapText="1"/>
    </xf>
    <xf numFmtId="43" fontId="31" fillId="0" borderId="8" xfId="3" applyFont="1" applyBorder="1" applyAlignment="1">
      <alignment wrapText="1"/>
    </xf>
    <xf numFmtId="167" fontId="27" fillId="0" borderId="8" xfId="0" applyNumberFormat="1" applyFont="1" applyBorder="1" applyAlignment="1">
      <alignment horizontal="center" vertical="center" wrapText="1"/>
    </xf>
    <xf numFmtId="168" fontId="20" fillId="0" borderId="8" xfId="3" applyNumberFormat="1" applyFont="1" applyBorder="1" applyAlignment="1">
      <alignment wrapText="1"/>
    </xf>
    <xf numFmtId="171" fontId="20" fillId="0" borderId="8" xfId="3" applyNumberFormat="1" applyFont="1" applyBorder="1" applyAlignment="1">
      <alignment wrapText="1"/>
    </xf>
    <xf numFmtId="43" fontId="20" fillId="0" borderId="8" xfId="3" applyFont="1" applyBorder="1" applyAlignment="1">
      <alignment wrapText="1"/>
    </xf>
    <xf numFmtId="0" fontId="27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wrapText="1"/>
    </xf>
    <xf numFmtId="0" fontId="16" fillId="0" borderId="8" xfId="1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43" fontId="20" fillId="0" borderId="10" xfId="3" applyFont="1" applyBorder="1" applyAlignment="1">
      <alignment wrapText="1"/>
    </xf>
    <xf numFmtId="166" fontId="27" fillId="0" borderId="8" xfId="0" applyNumberFormat="1" applyFont="1" applyBorder="1" applyAlignment="1">
      <alignment horizontal="center" vertical="center"/>
    </xf>
    <xf numFmtId="43" fontId="31" fillId="0" borderId="8" xfId="3" applyFont="1" applyBorder="1" applyAlignment="1"/>
    <xf numFmtId="167" fontId="27" fillId="0" borderId="8" xfId="0" applyNumberFormat="1" applyFont="1" applyBorder="1" applyAlignment="1">
      <alignment horizontal="center" vertical="center"/>
    </xf>
    <xf numFmtId="168" fontId="20" fillId="0" borderId="8" xfId="3" applyNumberFormat="1" applyFont="1" applyBorder="1"/>
    <xf numFmtId="43" fontId="20" fillId="0" borderId="10" xfId="3" applyFont="1" applyBorder="1"/>
    <xf numFmtId="0" fontId="27" fillId="0" borderId="8" xfId="0" applyFont="1" applyBorder="1" applyAlignment="1">
      <alignment vertical="center"/>
    </xf>
    <xf numFmtId="166" fontId="16" fillId="0" borderId="8" xfId="0" applyNumberFormat="1" applyFont="1" applyBorder="1" applyAlignment="1">
      <alignment vertical="center"/>
    </xf>
    <xf numFmtId="170" fontId="16" fillId="0" borderId="8" xfId="0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vertical="center"/>
    </xf>
    <xf numFmtId="167" fontId="16" fillId="0" borderId="8" xfId="0" applyNumberFormat="1" applyFont="1" applyBorder="1" applyAlignment="1">
      <alignment horizontal="center" vertical="center"/>
    </xf>
    <xf numFmtId="43" fontId="16" fillId="0" borderId="8" xfId="3" applyFont="1" applyBorder="1"/>
    <xf numFmtId="0" fontId="1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Millares" xfId="1" builtinId="3"/>
    <cellStyle name="Millares 2 2 2" xfId="3" xr:uid="{00000000-0005-0000-0000-000001000000}"/>
    <cellStyle name="Moneda" xfId="2" builtinId="4"/>
    <cellStyle name="Normal" xfId="0" builtinId="0"/>
    <cellStyle name="Normal 2" xfId="4" xr:uid="{C0D9619A-ABA1-4886-B69C-5A7E30A02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1</xdr:row>
      <xdr:rowOff>66675</xdr:rowOff>
    </xdr:from>
    <xdr:to>
      <xdr:col>6</xdr:col>
      <xdr:colOff>200026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1" y="25717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DICIEMBRE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DIC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PROYECTO INVERSION"/>
      <sheetName val="ADQUICIONES 2017"/>
      <sheetName val="EJECUCION ENERO-AGOSTO2023"/>
      <sheetName val="MAYOR OPERATI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7">
          <cell r="D17">
            <v>13022208.75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46"/>
  <sheetViews>
    <sheetView tabSelected="1" topLeftCell="B1" workbookViewId="0">
      <selection activeCell="K32" sqref="K32"/>
    </sheetView>
  </sheetViews>
  <sheetFormatPr baseColWidth="10" defaultRowHeight="15" x14ac:dyDescent="0.25"/>
  <cols>
    <col min="1" max="1" width="15.42578125" customWidth="1"/>
    <col min="2" max="2" width="16.140625" customWidth="1"/>
    <col min="3" max="3" width="17.7109375" customWidth="1"/>
    <col min="4" max="4" width="13.2851562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7.28515625" customWidth="1"/>
    <col min="10" max="10" width="13" customWidth="1"/>
    <col min="11" max="11" width="15.140625" bestFit="1" customWidth="1"/>
    <col min="13" max="13" width="22.5703125" customWidth="1"/>
    <col min="14" max="14" width="15.7109375" customWidth="1"/>
    <col min="15" max="15" width="15.140625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21"/>
      <c r="K6" s="1"/>
      <c r="L6" s="1"/>
      <c r="M6" s="1"/>
    </row>
    <row r="7" spans="1:15" ht="18.75" x14ac:dyDescent="0.25">
      <c r="A7" s="116" t="s">
        <v>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5" ht="15.75" x14ac:dyDescent="0.25">
      <c r="A8" s="117" t="s">
        <v>13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x14ac:dyDescent="0.25">
      <c r="A9" s="118" t="s">
        <v>40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5" ht="60" x14ac:dyDescent="0.25">
      <c r="A12" s="5" t="s">
        <v>0</v>
      </c>
      <c r="B12" s="3" t="s">
        <v>4</v>
      </c>
      <c r="C12" s="2" t="s">
        <v>1</v>
      </c>
      <c r="D12" s="3" t="s">
        <v>9</v>
      </c>
      <c r="E12" s="4" t="s">
        <v>2</v>
      </c>
      <c r="F12" s="3" t="s">
        <v>14</v>
      </c>
      <c r="G12" s="10" t="s">
        <v>12</v>
      </c>
      <c r="H12" s="32" t="s">
        <v>43</v>
      </c>
      <c r="I12" s="32" t="s">
        <v>47</v>
      </c>
      <c r="J12" s="33" t="s">
        <v>11</v>
      </c>
      <c r="K12" s="3" t="s">
        <v>8</v>
      </c>
      <c r="L12" s="3" t="s">
        <v>10</v>
      </c>
      <c r="M12" s="11" t="s">
        <v>48</v>
      </c>
    </row>
    <row r="13" spans="1:15" x14ac:dyDescent="0.25">
      <c r="A13" s="23"/>
      <c r="B13" s="36"/>
      <c r="C13" s="14"/>
      <c r="D13" s="22"/>
      <c r="E13" s="12"/>
      <c r="F13" s="16"/>
      <c r="G13" s="17"/>
      <c r="H13" s="24"/>
      <c r="I13" s="24"/>
      <c r="J13" s="18"/>
      <c r="K13" s="19">
        <v>0</v>
      </c>
      <c r="L13" s="20"/>
      <c r="M13" s="19">
        <f>H13+I13-K13</f>
        <v>0</v>
      </c>
      <c r="N13" s="9"/>
    </row>
    <row r="14" spans="1:15" ht="94.5" x14ac:dyDescent="0.25">
      <c r="A14" s="47" t="s">
        <v>41</v>
      </c>
      <c r="B14" s="38" t="s">
        <v>23</v>
      </c>
      <c r="C14" s="57" t="s">
        <v>27</v>
      </c>
      <c r="D14" s="58" t="s">
        <v>7</v>
      </c>
      <c r="E14" s="59" t="s">
        <v>72</v>
      </c>
      <c r="F14" s="60"/>
      <c r="G14" s="60"/>
      <c r="H14" s="61">
        <v>43297.68</v>
      </c>
      <c r="I14" s="62">
        <v>0</v>
      </c>
      <c r="J14" s="63"/>
      <c r="K14" s="64"/>
      <c r="L14" s="65"/>
      <c r="M14" s="66">
        <f>M13+H14+I14-K14</f>
        <v>43297.68</v>
      </c>
      <c r="N14" s="9"/>
    </row>
    <row r="15" spans="1:15" ht="61.5" customHeight="1" x14ac:dyDescent="0.25">
      <c r="A15" s="47" t="s">
        <v>41</v>
      </c>
      <c r="B15" s="13" t="s">
        <v>5</v>
      </c>
      <c r="C15" s="67" t="s">
        <v>21</v>
      </c>
      <c r="D15" s="68" t="s">
        <v>22</v>
      </c>
      <c r="E15" s="91" t="s">
        <v>73</v>
      </c>
      <c r="F15" s="69">
        <v>185793.46</v>
      </c>
      <c r="G15" s="70">
        <v>69.069999999999993</v>
      </c>
      <c r="H15" s="71">
        <v>12832754.23</v>
      </c>
      <c r="I15" s="72"/>
      <c r="J15" s="72">
        <v>0</v>
      </c>
      <c r="K15" s="72">
        <v>0</v>
      </c>
      <c r="L15" s="73">
        <v>0</v>
      </c>
      <c r="M15" s="66">
        <f>M14+H15+I15-K15</f>
        <v>12876051.91</v>
      </c>
      <c r="N15" s="9">
        <f>H15+M14</f>
        <v>12876051.91</v>
      </c>
      <c r="O15" s="9"/>
    </row>
    <row r="16" spans="1:15" ht="45.75" customHeight="1" x14ac:dyDescent="0.25">
      <c r="A16" s="47" t="s">
        <v>41</v>
      </c>
      <c r="B16" s="15" t="s">
        <v>24</v>
      </c>
      <c r="C16" s="74" t="s">
        <v>25</v>
      </c>
      <c r="D16" s="58" t="s">
        <v>15</v>
      </c>
      <c r="E16" s="75" t="s">
        <v>26</v>
      </c>
      <c r="F16" s="76"/>
      <c r="G16" s="77"/>
      <c r="H16" s="78">
        <v>968647.98</v>
      </c>
      <c r="I16" s="79">
        <v>0</v>
      </c>
      <c r="J16" s="80">
        <v>0</v>
      </c>
      <c r="K16" s="81"/>
      <c r="L16" s="65"/>
      <c r="M16" s="66">
        <f>M15+H16+I16-K16</f>
        <v>13844699.890000001</v>
      </c>
      <c r="N16" s="9">
        <f>H16+M15</f>
        <v>13844699.890000001</v>
      </c>
    </row>
    <row r="17" spans="1:15" ht="92.25" customHeight="1" x14ac:dyDescent="0.25">
      <c r="A17" s="49">
        <v>45268</v>
      </c>
      <c r="B17" s="38" t="s">
        <v>23</v>
      </c>
      <c r="C17" s="82" t="s">
        <v>42</v>
      </c>
      <c r="D17" s="58" t="s">
        <v>7</v>
      </c>
      <c r="E17" s="83" t="s">
        <v>86</v>
      </c>
      <c r="F17" s="84"/>
      <c r="G17" s="78"/>
      <c r="H17" s="62"/>
      <c r="I17" s="80"/>
      <c r="J17" s="85"/>
      <c r="K17" s="79">
        <v>19417.330000000002</v>
      </c>
      <c r="L17" s="57" t="s">
        <v>38</v>
      </c>
      <c r="M17" s="66">
        <f>M16+H17+I17-K17</f>
        <v>13825282.560000001</v>
      </c>
      <c r="N17" s="9">
        <f>H17+M16-I17-K17</f>
        <v>13825282.560000001</v>
      </c>
      <c r="O17" s="9">
        <f>H36+I36-K36</f>
        <v>13022208.75</v>
      </c>
    </row>
    <row r="18" spans="1:15" ht="37.5" customHeight="1" x14ac:dyDescent="0.25">
      <c r="A18" s="49">
        <v>45280</v>
      </c>
      <c r="B18" s="115" t="s">
        <v>22</v>
      </c>
      <c r="C18" s="86"/>
      <c r="D18" s="58" t="s">
        <v>7</v>
      </c>
      <c r="E18" s="83" t="s">
        <v>44</v>
      </c>
      <c r="F18" s="87"/>
      <c r="G18" s="84"/>
      <c r="H18" s="78">
        <v>0</v>
      </c>
      <c r="I18" s="62">
        <v>300000</v>
      </c>
      <c r="J18" s="80"/>
      <c r="K18" s="88"/>
      <c r="L18" s="64"/>
      <c r="M18" s="66">
        <f t="shared" ref="M18:M34" si="0">M17+H18+I18-K18</f>
        <v>14125282.560000001</v>
      </c>
      <c r="N18" s="9">
        <f>M17+H18+I18-K18</f>
        <v>14125282.560000001</v>
      </c>
    </row>
    <row r="19" spans="1:15" ht="60" customHeight="1" x14ac:dyDescent="0.25">
      <c r="A19" s="50">
        <v>45287</v>
      </c>
      <c r="B19" s="15" t="s">
        <v>24</v>
      </c>
      <c r="C19" s="89" t="s">
        <v>71</v>
      </c>
      <c r="D19" s="58" t="s">
        <v>7</v>
      </c>
      <c r="E19" s="91" t="s">
        <v>87</v>
      </c>
      <c r="F19" s="92"/>
      <c r="G19" s="93"/>
      <c r="H19" s="94"/>
      <c r="I19" s="95"/>
      <c r="J19" s="96"/>
      <c r="K19" s="79">
        <v>33580.82</v>
      </c>
      <c r="L19" s="57" t="s">
        <v>38</v>
      </c>
      <c r="M19" s="66">
        <f t="shared" si="0"/>
        <v>14091701.74</v>
      </c>
      <c r="N19" s="9">
        <f t="shared" ref="N19:N34" si="1">M18+H19+I19-K19</f>
        <v>14091701.74</v>
      </c>
    </row>
    <row r="20" spans="1:15" ht="69.75" customHeight="1" x14ac:dyDescent="0.25">
      <c r="A20" s="50">
        <v>45261</v>
      </c>
      <c r="B20" s="13" t="s">
        <v>24</v>
      </c>
      <c r="C20" s="89" t="s">
        <v>56</v>
      </c>
      <c r="D20" s="90" t="s">
        <v>15</v>
      </c>
      <c r="E20" s="91" t="s">
        <v>74</v>
      </c>
      <c r="F20" s="92"/>
      <c r="G20" s="93"/>
      <c r="H20" s="94">
        <v>0</v>
      </c>
      <c r="I20" s="95"/>
      <c r="J20" s="96"/>
      <c r="K20" s="97">
        <v>260392</v>
      </c>
      <c r="L20" s="98" t="s">
        <v>36</v>
      </c>
      <c r="M20" s="66">
        <f t="shared" si="0"/>
        <v>13831309.74</v>
      </c>
      <c r="N20" s="9">
        <f t="shared" si="1"/>
        <v>13831309.74</v>
      </c>
    </row>
    <row r="21" spans="1:15" ht="71.25" customHeight="1" x14ac:dyDescent="0.25">
      <c r="A21" s="50">
        <v>45272</v>
      </c>
      <c r="B21" s="13" t="s">
        <v>24</v>
      </c>
      <c r="C21" s="89" t="s">
        <v>57</v>
      </c>
      <c r="D21" s="90" t="s">
        <v>15</v>
      </c>
      <c r="E21" s="91" t="s">
        <v>75</v>
      </c>
      <c r="F21" s="92"/>
      <c r="G21" s="93"/>
      <c r="H21" s="94">
        <v>0</v>
      </c>
      <c r="I21" s="95"/>
      <c r="J21" s="96"/>
      <c r="K21" s="97">
        <v>13233.64</v>
      </c>
      <c r="L21" s="98" t="s">
        <v>35</v>
      </c>
      <c r="M21" s="66">
        <f t="shared" si="0"/>
        <v>13818076.1</v>
      </c>
      <c r="N21" s="9">
        <f t="shared" si="1"/>
        <v>13818076.1</v>
      </c>
    </row>
    <row r="22" spans="1:15" ht="106.5" customHeight="1" x14ac:dyDescent="0.25">
      <c r="A22" s="50">
        <v>45273</v>
      </c>
      <c r="B22" s="13" t="s">
        <v>24</v>
      </c>
      <c r="C22" s="89" t="s">
        <v>58</v>
      </c>
      <c r="D22" s="99" t="s">
        <v>15</v>
      </c>
      <c r="E22" s="91" t="s">
        <v>76</v>
      </c>
      <c r="F22" s="92"/>
      <c r="G22" s="93"/>
      <c r="H22" s="94">
        <v>0</v>
      </c>
      <c r="I22" s="95"/>
      <c r="J22" s="96"/>
      <c r="K22" s="97">
        <v>181628.79999999999</v>
      </c>
      <c r="L22" s="98" t="s">
        <v>89</v>
      </c>
      <c r="M22" s="66">
        <f t="shared" si="0"/>
        <v>13636447.299999999</v>
      </c>
      <c r="N22" s="9">
        <f t="shared" si="1"/>
        <v>13636447.299999999</v>
      </c>
    </row>
    <row r="23" spans="1:15" ht="111" customHeight="1" x14ac:dyDescent="0.25">
      <c r="A23" s="50">
        <v>45273</v>
      </c>
      <c r="B23" s="13" t="s">
        <v>24</v>
      </c>
      <c r="C23" s="89" t="s">
        <v>59</v>
      </c>
      <c r="D23" s="99" t="s">
        <v>15</v>
      </c>
      <c r="E23" s="91" t="s">
        <v>77</v>
      </c>
      <c r="F23" s="92"/>
      <c r="G23" s="93"/>
      <c r="H23" s="94"/>
      <c r="I23" s="95"/>
      <c r="J23" s="96"/>
      <c r="K23" s="97">
        <v>1500</v>
      </c>
      <c r="L23" s="98" t="s">
        <v>37</v>
      </c>
      <c r="M23" s="66">
        <f t="shared" si="0"/>
        <v>13634947.299999999</v>
      </c>
      <c r="N23" s="9">
        <f t="shared" si="1"/>
        <v>13634947.299999999</v>
      </c>
    </row>
    <row r="24" spans="1:15" ht="93" customHeight="1" x14ac:dyDescent="0.25">
      <c r="A24" s="50">
        <v>45273</v>
      </c>
      <c r="B24" s="13" t="s">
        <v>24</v>
      </c>
      <c r="C24" s="89" t="s">
        <v>60</v>
      </c>
      <c r="D24" s="99" t="s">
        <v>15</v>
      </c>
      <c r="E24" s="91" t="s">
        <v>78</v>
      </c>
      <c r="F24" s="92"/>
      <c r="G24" s="93"/>
      <c r="H24" s="94"/>
      <c r="I24" s="95"/>
      <c r="J24" s="96"/>
      <c r="K24" s="97">
        <v>1700</v>
      </c>
      <c r="L24" s="98" t="s">
        <v>37</v>
      </c>
      <c r="M24" s="66">
        <f t="shared" si="0"/>
        <v>13633247.299999999</v>
      </c>
      <c r="N24" s="9">
        <f t="shared" si="1"/>
        <v>13633247.299999999</v>
      </c>
    </row>
    <row r="25" spans="1:15" ht="94.5" customHeight="1" x14ac:dyDescent="0.25">
      <c r="A25" s="51">
        <v>45273</v>
      </c>
      <c r="B25" s="13" t="s">
        <v>24</v>
      </c>
      <c r="C25" s="89" t="s">
        <v>61</v>
      </c>
      <c r="D25" s="99" t="s">
        <v>15</v>
      </c>
      <c r="E25" s="91" t="s">
        <v>79</v>
      </c>
      <c r="F25" s="92"/>
      <c r="G25" s="93"/>
      <c r="H25" s="94"/>
      <c r="I25" s="95"/>
      <c r="J25" s="96"/>
      <c r="K25" s="97">
        <v>1000</v>
      </c>
      <c r="L25" s="98" t="s">
        <v>90</v>
      </c>
      <c r="M25" s="66">
        <f t="shared" si="0"/>
        <v>13632247.299999999</v>
      </c>
      <c r="N25" s="9">
        <f t="shared" si="1"/>
        <v>13632247.299999999</v>
      </c>
    </row>
    <row r="26" spans="1:15" ht="95.25" customHeight="1" x14ac:dyDescent="0.25">
      <c r="A26" s="51">
        <v>45273</v>
      </c>
      <c r="B26" s="13" t="s">
        <v>24</v>
      </c>
      <c r="C26" s="89" t="s">
        <v>63</v>
      </c>
      <c r="D26" s="99" t="s">
        <v>15</v>
      </c>
      <c r="E26" s="91" t="s">
        <v>80</v>
      </c>
      <c r="F26" s="92"/>
      <c r="G26" s="93"/>
      <c r="H26" s="94"/>
      <c r="I26" s="95"/>
      <c r="J26" s="96"/>
      <c r="K26" s="97">
        <v>600</v>
      </c>
      <c r="L26" s="97" t="s">
        <v>62</v>
      </c>
      <c r="M26" s="66">
        <f t="shared" si="0"/>
        <v>13631647.299999999</v>
      </c>
      <c r="N26" s="9">
        <f t="shared" si="1"/>
        <v>13631647.299999999</v>
      </c>
    </row>
    <row r="27" spans="1:15" ht="95.25" customHeight="1" x14ac:dyDescent="0.25">
      <c r="A27" s="51">
        <v>45273</v>
      </c>
      <c r="B27" s="13" t="s">
        <v>24</v>
      </c>
      <c r="C27" s="89" t="s">
        <v>64</v>
      </c>
      <c r="D27" s="99" t="s">
        <v>15</v>
      </c>
      <c r="E27" s="91" t="s">
        <v>81</v>
      </c>
      <c r="F27" s="92"/>
      <c r="G27" s="93"/>
      <c r="H27" s="94"/>
      <c r="I27" s="95"/>
      <c r="J27" s="96"/>
      <c r="K27" s="97">
        <v>1900</v>
      </c>
      <c r="L27" s="98" t="s">
        <v>37</v>
      </c>
      <c r="M27" s="66">
        <f t="shared" si="0"/>
        <v>13629747.299999999</v>
      </c>
      <c r="N27" s="9">
        <f t="shared" si="1"/>
        <v>13629747.299999999</v>
      </c>
    </row>
    <row r="28" spans="1:15" ht="100.5" customHeight="1" x14ac:dyDescent="0.25">
      <c r="A28" s="52">
        <v>45273</v>
      </c>
      <c r="B28" s="13" t="s">
        <v>24</v>
      </c>
      <c r="C28" s="100" t="s">
        <v>65</v>
      </c>
      <c r="D28" s="99" t="s">
        <v>15</v>
      </c>
      <c r="E28" s="91" t="s">
        <v>82</v>
      </c>
      <c r="F28" s="92"/>
      <c r="G28" s="93"/>
      <c r="H28" s="94"/>
      <c r="I28" s="95"/>
      <c r="J28" s="96"/>
      <c r="K28" s="97">
        <v>2150</v>
      </c>
      <c r="L28" s="101" t="s">
        <v>88</v>
      </c>
      <c r="M28" s="66">
        <f t="shared" si="0"/>
        <v>13627597.299999999</v>
      </c>
      <c r="N28" s="9">
        <f t="shared" si="1"/>
        <v>13627597.299999999</v>
      </c>
    </row>
    <row r="29" spans="1:15" ht="77.25" customHeight="1" x14ac:dyDescent="0.25">
      <c r="A29" s="53">
        <v>45275</v>
      </c>
      <c r="B29" s="13" t="s">
        <v>24</v>
      </c>
      <c r="C29" s="67" t="s">
        <v>66</v>
      </c>
      <c r="D29" s="90" t="s">
        <v>15</v>
      </c>
      <c r="E29" s="102" t="s">
        <v>67</v>
      </c>
      <c r="F29" s="92"/>
      <c r="G29" s="93"/>
      <c r="H29" s="94"/>
      <c r="I29" s="95"/>
      <c r="J29" s="96"/>
      <c r="K29" s="103">
        <v>108000.01</v>
      </c>
      <c r="L29" s="101" t="s">
        <v>39</v>
      </c>
      <c r="M29" s="66">
        <f t="shared" si="0"/>
        <v>13519597.289999999</v>
      </c>
      <c r="N29" s="9">
        <f t="shared" si="1"/>
        <v>13519597.289999999</v>
      </c>
    </row>
    <row r="30" spans="1:15" ht="85.5" customHeight="1" x14ac:dyDescent="0.25">
      <c r="A30" s="53">
        <v>45278</v>
      </c>
      <c r="B30" s="13" t="s">
        <v>24</v>
      </c>
      <c r="C30" s="67" t="s">
        <v>66</v>
      </c>
      <c r="D30" s="90" t="s">
        <v>15</v>
      </c>
      <c r="E30" s="102" t="s">
        <v>68</v>
      </c>
      <c r="F30" s="87"/>
      <c r="G30" s="104"/>
      <c r="H30" s="105"/>
      <c r="I30" s="106"/>
      <c r="J30" s="107"/>
      <c r="K30" s="108">
        <v>7200</v>
      </c>
      <c r="L30" s="65" t="s">
        <v>39</v>
      </c>
      <c r="M30" s="66">
        <f t="shared" si="0"/>
        <v>13512397.289999999</v>
      </c>
      <c r="N30" s="9">
        <f t="shared" si="1"/>
        <v>13512397.289999999</v>
      </c>
    </row>
    <row r="31" spans="1:15" ht="77.25" customHeight="1" x14ac:dyDescent="0.25">
      <c r="A31" s="48">
        <v>45282</v>
      </c>
      <c r="B31" s="13" t="s">
        <v>24</v>
      </c>
      <c r="C31" s="100" t="s">
        <v>69</v>
      </c>
      <c r="D31" s="109" t="s">
        <v>15</v>
      </c>
      <c r="E31" s="91" t="s">
        <v>83</v>
      </c>
      <c r="F31" s="87"/>
      <c r="G31" s="104"/>
      <c r="H31" s="105">
        <v>0</v>
      </c>
      <c r="I31" s="106"/>
      <c r="J31" s="107"/>
      <c r="K31" s="108">
        <v>6300</v>
      </c>
      <c r="L31" s="65" t="s">
        <v>88</v>
      </c>
      <c r="M31" s="66">
        <f t="shared" si="0"/>
        <v>13506097.289999999</v>
      </c>
      <c r="N31" s="9">
        <f t="shared" si="1"/>
        <v>13506097.289999999</v>
      </c>
    </row>
    <row r="32" spans="1:15" ht="77.25" customHeight="1" x14ac:dyDescent="0.25">
      <c r="A32" s="48">
        <v>45286</v>
      </c>
      <c r="B32" s="13" t="s">
        <v>5</v>
      </c>
      <c r="C32" s="39" t="s">
        <v>93</v>
      </c>
      <c r="D32" s="68" t="s">
        <v>22</v>
      </c>
      <c r="E32" s="91" t="s">
        <v>94</v>
      </c>
      <c r="F32" s="87"/>
      <c r="G32" s="104"/>
      <c r="H32" s="105"/>
      <c r="I32" s="106"/>
      <c r="J32" s="107">
        <v>7575.97</v>
      </c>
      <c r="K32" s="108">
        <v>438960</v>
      </c>
      <c r="L32" s="65"/>
      <c r="M32" s="66">
        <f t="shared" si="0"/>
        <v>13067137.289999999</v>
      </c>
      <c r="N32" s="9">
        <f t="shared" si="1"/>
        <v>13067137.289999999</v>
      </c>
    </row>
    <row r="33" spans="1:14" ht="42" customHeight="1" x14ac:dyDescent="0.25">
      <c r="A33" s="48">
        <v>45289</v>
      </c>
      <c r="B33" s="38" t="s">
        <v>24</v>
      </c>
      <c r="C33" s="86" t="s">
        <v>92</v>
      </c>
      <c r="D33" s="109" t="s">
        <v>15</v>
      </c>
      <c r="E33" s="91" t="s">
        <v>84</v>
      </c>
      <c r="F33" s="87"/>
      <c r="G33" s="104"/>
      <c r="H33" s="105"/>
      <c r="I33" s="106"/>
      <c r="J33" s="107"/>
      <c r="K33" s="108">
        <v>790.37</v>
      </c>
      <c r="L33" s="65" t="s">
        <v>70</v>
      </c>
      <c r="M33" s="66">
        <f t="shared" si="0"/>
        <v>13066346.92</v>
      </c>
      <c r="N33" s="9">
        <f>N32+H33+I33-K33</f>
        <v>13066346.92</v>
      </c>
    </row>
    <row r="34" spans="1:14" ht="42" customHeight="1" x14ac:dyDescent="0.25">
      <c r="A34" s="48">
        <v>45289</v>
      </c>
      <c r="B34" s="38" t="s">
        <v>91</v>
      </c>
      <c r="C34" s="86" t="s">
        <v>92</v>
      </c>
      <c r="D34" s="58" t="s">
        <v>7</v>
      </c>
      <c r="E34" s="91" t="s">
        <v>84</v>
      </c>
      <c r="F34" s="87"/>
      <c r="G34" s="104"/>
      <c r="H34" s="105"/>
      <c r="I34" s="106"/>
      <c r="J34" s="107"/>
      <c r="K34" s="108">
        <v>44138.17</v>
      </c>
      <c r="L34" s="65" t="s">
        <v>70</v>
      </c>
      <c r="M34" s="66">
        <f t="shared" si="0"/>
        <v>13022208.75</v>
      </c>
      <c r="N34" s="9">
        <f t="shared" si="1"/>
        <v>13022208.75</v>
      </c>
    </row>
    <row r="35" spans="1:14" ht="16.5" thickBot="1" x14ac:dyDescent="0.3">
      <c r="A35" s="34"/>
      <c r="B35" s="38"/>
      <c r="C35" s="86"/>
      <c r="D35" s="99"/>
      <c r="E35" s="91"/>
      <c r="F35" s="110"/>
      <c r="G35" s="111"/>
      <c r="H35" s="112"/>
      <c r="I35" s="112"/>
      <c r="J35" s="113"/>
      <c r="K35" s="114"/>
      <c r="L35" s="65"/>
      <c r="M35" s="66"/>
      <c r="N35" s="9"/>
    </row>
    <row r="36" spans="1:14" ht="15.75" x14ac:dyDescent="0.25">
      <c r="A36" s="25"/>
      <c r="B36" s="26"/>
      <c r="C36" s="26"/>
      <c r="D36" s="42"/>
      <c r="E36" s="42"/>
      <c r="F36" s="42"/>
      <c r="G36" s="42"/>
      <c r="H36" s="43">
        <f>SUM(H13:H35)</f>
        <v>13844699.890000001</v>
      </c>
      <c r="I36" s="43">
        <f>SUM(I13:I35)</f>
        <v>300000</v>
      </c>
      <c r="J36" s="44">
        <f>SUM(J13:J35)</f>
        <v>7575.97</v>
      </c>
      <c r="K36" s="45">
        <f>SUM(K13:K35)</f>
        <v>1122491.1400000001</v>
      </c>
      <c r="L36" s="42"/>
      <c r="M36" s="46">
        <f>H36+I36-K36</f>
        <v>13022208.75</v>
      </c>
    </row>
    <row r="37" spans="1:14" ht="19.5" thickBot="1" x14ac:dyDescent="0.35">
      <c r="A37" s="35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0"/>
    </row>
    <row r="38" spans="1:14" ht="18.75" x14ac:dyDescent="0.3">
      <c r="B38" s="28"/>
      <c r="C38" s="28"/>
      <c r="D38" s="28"/>
      <c r="E38" s="28"/>
      <c r="F38" s="28"/>
      <c r="G38" s="28"/>
      <c r="H38" s="31"/>
      <c r="I38" s="31"/>
      <c r="J38" s="29"/>
      <c r="K38" s="30"/>
      <c r="L38" s="28"/>
      <c r="M38" s="41">
        <f>M36-'[1]1101 DISPONIBILIDADES'!$D$17</f>
        <v>0</v>
      </c>
    </row>
    <row r="39" spans="1:14" x14ac:dyDescent="0.25">
      <c r="B39" s="28"/>
      <c r="C39" s="28"/>
      <c r="D39" s="28"/>
      <c r="E39" s="28"/>
      <c r="F39" s="28"/>
      <c r="G39" s="28"/>
      <c r="H39" s="28"/>
      <c r="I39" s="31"/>
      <c r="J39" s="28"/>
      <c r="K39" s="28"/>
      <c r="L39" s="28"/>
      <c r="M39" s="31"/>
    </row>
    <row r="40" spans="1:14" x14ac:dyDescent="0.25">
      <c r="B40" s="28"/>
      <c r="C40" s="28" t="s">
        <v>17</v>
      </c>
      <c r="D40" s="28"/>
      <c r="E40" s="28"/>
      <c r="F40" s="28" t="s">
        <v>6</v>
      </c>
      <c r="G40" s="28"/>
      <c r="H40" s="28"/>
      <c r="I40" s="28"/>
      <c r="J40" s="28"/>
      <c r="K40" s="28" t="s">
        <v>16</v>
      </c>
      <c r="L40" s="28"/>
      <c r="M40" s="31">
        <f>H15-K32</f>
        <v>12393794.23</v>
      </c>
    </row>
    <row r="41" spans="1:14" x14ac:dyDescent="0.25">
      <c r="B41" s="28"/>
      <c r="C41" s="28" t="s">
        <v>18</v>
      </c>
      <c r="D41" s="28"/>
      <c r="E41" s="28"/>
      <c r="F41" s="28" t="s">
        <v>19</v>
      </c>
      <c r="G41" s="28"/>
      <c r="H41" s="28"/>
      <c r="I41" s="28"/>
      <c r="J41" s="28"/>
      <c r="K41" s="28" t="s">
        <v>20</v>
      </c>
      <c r="L41" s="28"/>
      <c r="M41" s="31"/>
    </row>
    <row r="42" spans="1:14" x14ac:dyDescent="0.25">
      <c r="B42" s="28"/>
      <c r="C42" s="28" t="s">
        <v>29</v>
      </c>
      <c r="D42" s="28"/>
      <c r="E42" s="28"/>
      <c r="F42" s="28" t="s">
        <v>28</v>
      </c>
      <c r="G42" s="28"/>
      <c r="H42" s="28"/>
      <c r="I42" s="28"/>
      <c r="J42" s="28"/>
      <c r="K42" s="28" t="s">
        <v>30</v>
      </c>
      <c r="L42" s="28"/>
      <c r="M42" s="31"/>
    </row>
    <row r="45" spans="1:14" x14ac:dyDescent="0.25">
      <c r="H45" s="37"/>
      <c r="I45" s="37"/>
      <c r="M45" s="37">
        <f>M14-K17+I18-K19-K34</f>
        <v>246161.36</v>
      </c>
    </row>
    <row r="46" spans="1:14" x14ac:dyDescent="0.25">
      <c r="M46" s="9">
        <f>H16-K20-K21-K22-K23-K24-K25-K26-K27-K28-K29-K30-K31-K33</f>
        <v>382253.16</v>
      </c>
    </row>
  </sheetData>
  <mergeCells count="3">
    <mergeCell ref="A7:M7"/>
    <mergeCell ref="A8:M8"/>
    <mergeCell ref="A9:M9"/>
  </mergeCells>
  <pageMargins left="0.62992125984251968" right="0.51181102362204722" top="0.19" bottom="0.48" header="0.31496062992125984" footer="0.26"/>
  <pageSetup scale="50" fitToWidth="0" orientation="landscape" r:id="rId1"/>
  <headerFooter>
    <oddFooter>&amp;L&amp;P/pag/2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6F3C-E52A-4724-9FC2-AD1622AE6A02}">
  <dimension ref="A2:Y36"/>
  <sheetViews>
    <sheetView topLeftCell="A13" workbookViewId="0">
      <selection activeCell="B22" sqref="B22"/>
    </sheetView>
  </sheetViews>
  <sheetFormatPr baseColWidth="10" defaultRowHeight="15" x14ac:dyDescent="0.25"/>
  <sheetData>
    <row r="2" spans="1:14" x14ac:dyDescent="0.25">
      <c r="A2" t="s">
        <v>31</v>
      </c>
    </row>
    <row r="3" spans="1:14" x14ac:dyDescent="0.25">
      <c r="C3" t="str">
        <f>LOWER(A2)</f>
        <v>ago ncf: b1500000408, por notificar las citaciones de comparecencia de los casos de regimen de visita, guarda, custodia y pension alimenticia, vinculados a los servicios que brinda el departamento de atencio a la violencia.</v>
      </c>
    </row>
    <row r="5" spans="1:14" x14ac:dyDescent="0.25">
      <c r="A5" t="s">
        <v>32</v>
      </c>
    </row>
    <row r="8" spans="1:14" x14ac:dyDescent="0.25">
      <c r="B8" t="str">
        <f>LOWER(A5)</f>
        <v>ago galardonada con la medalla al merito de la mujer dominicana, en el renglon feminista en el año 2022, como premio otorgado por los patrocinadores.</v>
      </c>
    </row>
    <row r="10" spans="1:14" x14ac:dyDescent="0.25">
      <c r="B10" s="56" t="s">
        <v>33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x14ac:dyDescent="0.25">
      <c r="B11" s="56" t="str">
        <f>LOWER(B10)</f>
        <v>pago galardonada con la medalla al merito de la mujer dominicana, en el renglon empresaria destacada en el año 2021, como premio otorgado por los patrocinadores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x14ac:dyDescent="0.25">
      <c r="B13" s="56" t="s">
        <v>34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x14ac:dyDescent="0.25">
      <c r="B14" s="56" t="str">
        <f>LOWER(B13)</f>
        <v>pago galardonada con la medalla al merito de la mujer dominicana, en el renglon labor comunitaria año 2021, como premio otorgado por los patrocinadores.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7" spans="2:25" x14ac:dyDescent="0.25">
      <c r="B17" t="s">
        <v>46</v>
      </c>
    </row>
    <row r="18" spans="2:25" x14ac:dyDescent="0.25">
      <c r="B18" t="s">
        <v>45</v>
      </c>
    </row>
    <row r="19" spans="2:25" x14ac:dyDescent="0.25">
      <c r="B19" t="str">
        <f>LOWER(B18)</f>
        <v>pago ncf: b1500002348, por deducible correspondiente a la repacion del frentil completo de la camioneta chevrolet colorado 2019, placa el09072, asignada a la direccion de comunicaciones.</v>
      </c>
    </row>
    <row r="21" spans="2:25" x14ac:dyDescent="0.25">
      <c r="B21" t="s">
        <v>85</v>
      </c>
    </row>
    <row r="22" spans="2:25" x14ac:dyDescent="0.25">
      <c r="B22" t="str">
        <f>LOWER(B21)</f>
        <v>pago ncf: b1500002347, por deducible correspondiente a la repacion, pintura, cambio y reemplazo de piezas de la jeepeta totoya prado, año 2016, placa eg02647, asignada al despacho.</v>
      </c>
    </row>
    <row r="24" spans="2:25" x14ac:dyDescent="0.25">
      <c r="B24" t="s">
        <v>23</v>
      </c>
    </row>
    <row r="25" spans="2:25" x14ac:dyDescent="0.25">
      <c r="B25" t="s">
        <v>50</v>
      </c>
    </row>
    <row r="26" spans="2:25" x14ac:dyDescent="0.25">
      <c r="B26" t="s">
        <v>49</v>
      </c>
      <c r="L26" s="54">
        <v>13233.64</v>
      </c>
    </row>
    <row r="27" spans="2:25" x14ac:dyDescent="0.25">
      <c r="B27" t="str">
        <f>LOWER(B26)</f>
        <v>pago de retenciones del 10% , a suplidores del estado, correspondiente al de mes octubre 2023. ,proyecto korea</v>
      </c>
    </row>
    <row r="29" spans="2:25" x14ac:dyDescent="0.25">
      <c r="B29" t="s">
        <v>51</v>
      </c>
      <c r="X29" s="54">
        <v>181628.79999999999</v>
      </c>
      <c r="Y29" t="s">
        <v>53</v>
      </c>
    </row>
    <row r="30" spans="2:25" x14ac:dyDescent="0.25">
      <c r="B30" t="str">
        <f>LOWER(B29)</f>
        <v>pago ncf: b1500000139, por servicio de refrigerios y almuerzos para los talleres de recorrido al 4to. grupo de multiplicadores/as del proyecto de prevencion de embarazo en adolescentes y fortalecimiento de la salud integral de adolescentes fase iii.</v>
      </c>
    </row>
    <row r="32" spans="2:25" x14ac:dyDescent="0.25">
      <c r="B32" t="s">
        <v>52</v>
      </c>
      <c r="X32" s="55">
        <v>1500</v>
      </c>
      <c r="Y32" t="s">
        <v>54</v>
      </c>
    </row>
    <row r="33" spans="2:25" x14ac:dyDescent="0.25">
      <c r="B33" t="str">
        <f>LOWER(B32)</f>
        <v>pago viaticos para asistir a los talleres del proyecto prevencion de embarazos y fortalecimiento integral de adolescentes en republica dominicana, fase iii, efectuado en san juan el 24 de noviembre 2023.</v>
      </c>
      <c r="X33" s="55"/>
    </row>
    <row r="35" spans="2:25" x14ac:dyDescent="0.25">
      <c r="B35" t="s">
        <v>52</v>
      </c>
      <c r="X35" s="55">
        <v>1700</v>
      </c>
      <c r="Y35" t="s">
        <v>55</v>
      </c>
    </row>
    <row r="36" spans="2:25" x14ac:dyDescent="0.25">
      <c r="B36" t="str">
        <f>LOWER(B35)</f>
        <v>pago viaticos para asistir a los talleres del proyecto prevencion de embarazos y fortalecimiento integral de adolescentes en republica dominicana, fase iii, efectuado en san juan el 24 de noviembre 2023.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18184e8-f819-41aa-a9f7-6e228bc2f04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2024-01-23T15:30:50Z</cp:lastPrinted>
  <dcterms:created xsi:type="dcterms:W3CDTF">2018-10-19T15:39:09Z</dcterms:created>
  <dcterms:modified xsi:type="dcterms:W3CDTF">2024-01-23T17:02:56Z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