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
    </mc:Choice>
  </mc:AlternateContent>
  <xr:revisionPtr revIDLastSave="0" documentId="8_{BFE9A07B-CDCE-4030-9C39-24FACD03C1A8}" xr6:coauthVersionLast="47" xr6:coauthVersionMax="47" xr10:uidLastSave="{00000000-0000-0000-0000-000000000000}"/>
  <bookViews>
    <workbookView xWindow="-120" yWindow="-120" windowWidth="24240" windowHeight="13020" tabRatio="601" xr2:uid="{00000000-000D-0000-FFFF-FFFF00000000}"/>
  </bookViews>
  <sheets>
    <sheet name="enero 2025" sheetId="50" r:id="rId1"/>
    <sheet name="Hoja1" sheetId="51" r:id="rId2"/>
  </sheets>
  <definedNames>
    <definedName name="_xlnm.Print_Area" localSheetId="0">'enero 2025'!$A$1:$O$54</definedName>
    <definedName name="_xlnm.Print_Titles" localSheetId="0">'enero 2025'!$1:$12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2" i="50" l="1"/>
  <c r="O49" i="50"/>
  <c r="M49" i="50"/>
  <c r="O43" i="50"/>
  <c r="O44" i="50" s="1"/>
  <c r="O42" i="50"/>
  <c r="L41" i="50" l="1"/>
  <c r="L40" i="50"/>
  <c r="L39" i="50"/>
  <c r="L38" i="50"/>
  <c r="L37" i="50"/>
  <c r="L36" i="50"/>
  <c r="L35" i="50"/>
  <c r="L34" i="50"/>
  <c r="L33" i="50"/>
  <c r="L32" i="50"/>
  <c r="L31" i="50"/>
  <c r="L30" i="50"/>
  <c r="L29" i="50"/>
  <c r="L28" i="50"/>
  <c r="L27" i="50"/>
  <c r="L26" i="50"/>
  <c r="L25" i="50"/>
  <c r="L24" i="50"/>
  <c r="L23" i="50"/>
  <c r="L22" i="50"/>
  <c r="L21" i="50"/>
  <c r="L20" i="50"/>
  <c r="L49" i="50" s="1"/>
  <c r="B50" i="51" l="1"/>
  <c r="B44" i="51" l="1"/>
  <c r="B41" i="51"/>
  <c r="B22" i="51" l="1"/>
  <c r="B36" i="51" l="1"/>
  <c r="B33" i="51"/>
  <c r="B30" i="51"/>
  <c r="B27" i="51"/>
  <c r="B19" i="51"/>
  <c r="B14" i="51" l="1"/>
  <c r="B11" i="51"/>
  <c r="B8" i="51"/>
  <c r="C3" i="51"/>
  <c r="O13" i="50" l="1"/>
  <c r="O14" i="50" s="1"/>
  <c r="O15" i="50" s="1"/>
  <c r="O16" i="50" s="1"/>
  <c r="O17" i="50" s="1"/>
  <c r="O18" i="50" s="1"/>
  <c r="O19" i="50" s="1"/>
  <c r="O20" i="50" s="1"/>
  <c r="O21" i="50" s="1"/>
  <c r="O22" i="50" s="1"/>
  <c r="O23" i="50" s="1"/>
  <c r="O24" i="50" s="1"/>
  <c r="O25" i="50" s="1"/>
  <c r="O26" i="50" s="1"/>
  <c r="O27" i="50" s="1"/>
  <c r="O28" i="50" s="1"/>
  <c r="O29" i="50" s="1"/>
  <c r="O30" i="50" s="1"/>
  <c r="O31" i="50" s="1"/>
  <c r="O32" i="50" s="1"/>
  <c r="O33" i="50" s="1"/>
  <c r="O34" i="50" s="1"/>
  <c r="O35" i="50" s="1"/>
  <c r="O36" i="50" s="1"/>
  <c r="O37" i="50" s="1"/>
  <c r="O38" i="50" s="1"/>
  <c r="O39" i="50" s="1"/>
  <c r="O40" i="50" s="1"/>
  <c r="O41" i="50" s="1"/>
</calcChain>
</file>

<file path=xl/sharedStrings.xml><?xml version="1.0" encoding="utf-8"?>
<sst xmlns="http://schemas.openxmlformats.org/spreadsheetml/2006/main" count="180" uniqueCount="119">
  <si>
    <t>Fecha</t>
  </si>
  <si>
    <t>No. Ck/Transf.</t>
  </si>
  <si>
    <t>Descripcion</t>
  </si>
  <si>
    <t>MINISTERIO DE LA MUJER</t>
  </si>
  <si>
    <t>organismo financiador</t>
  </si>
  <si>
    <t>240-015284-0</t>
  </si>
  <si>
    <r>
      <rPr>
        <b/>
        <sz val="11"/>
        <color theme="1"/>
        <rFont val="Calibri"/>
        <family val="2"/>
        <scheme val="minor"/>
      </rPr>
      <t>Gasto</t>
    </r>
    <r>
      <rPr>
        <sz val="11"/>
        <color theme="1"/>
        <rFont val="Calibri"/>
        <family val="2"/>
        <scheme val="minor"/>
      </rPr>
      <t>s en monedas   RD$</t>
    </r>
  </si>
  <si>
    <t>No. Cuentas Bancarias</t>
  </si>
  <si>
    <t>Imputacion del          Gatos (Objetal)</t>
  </si>
  <si>
    <t xml:space="preserve">Gastos en Monedas Extranjera           </t>
  </si>
  <si>
    <t>RELACION INGRESOS Y EGRESOS</t>
  </si>
  <si>
    <t>Balance        Ingresos En Monedas Extranjera</t>
  </si>
  <si>
    <t>240-012102-2</t>
  </si>
  <si>
    <t>Transferencia</t>
  </si>
  <si>
    <t>colectora Rep.Dom</t>
  </si>
  <si>
    <t>KOREA</t>
  </si>
  <si>
    <t>Korea</t>
  </si>
  <si>
    <t>AGO NCF: B1500000408, POR NOTIFICAR LAS CITACIONES DE COMPARECENCIA DE LOS CASOS DE REGIMEN DE VISITA, GUARDA, CUSTODIA Y PENSION ALIMENTICIA, VINCULADOS A LOS SERVICIOS QUE BRINDA EL DEPARTAMENTO DE ATENCIO A LA VIOLENCIA.</t>
  </si>
  <si>
    <t>AGO GALARDONADA CON LA MEDALLA AL MERITO DE LA MUJER DOMINICANA, EN EL RENGLON FEMINISTA EN EL AÑO 2022, COMO PREMIO OTORGADO POR LOS PATROCINADORES.</t>
  </si>
  <si>
    <t>PAGO GALARDONADA CON LA MEDALLA AL MERITO DE LA MUJER DOMINICANA, EN EL RENGLON EMPRESARIA DESTACADA EN EL AÑO 2021, COMO PREMIO OTORGADO POR LOS PATROCINADORES</t>
  </si>
  <si>
    <t>PAGO GALARDONADA CON LA MEDALLA AL MERITO DE LA MUJER DOMINICANA, EN EL RENGLON LABOR COMUNITARIA AÑO 2021, COMO PREMIO OTORGADO POR LOS PATROCINADORES.</t>
  </si>
  <si>
    <t>PAGO NCF: B1500002348, POR DEDUCIBLE CORRESPONDIENTE A LA REPACION DEL FRENTIL COMPLETO DE LA CAMIONETA CHEVROLET COLORADO 2019, PLACA EL09072, ASIGNADA A LA DIRECCION DE COMUNICACIONES.</t>
  </si>
  <si>
    <t>OPERATIVA</t>
  </si>
  <si>
    <t>PAGO DE RETENCIONES DEL 10% , A SUPLIDORES DEL ESTADO, CORRESPONDIENTE AL DE MES OCTUBRE 2023. ,PROYECTO KOREA</t>
  </si>
  <si>
    <t xml:space="preserve">COLECTOR </t>
  </si>
  <si>
    <t>PAGO NCF: B1500000139, POR SERVICIO DE REFRIGERIOS Y ALMUERZOS PARA LOS TALLERES DE RECORRIDO AL 4TO. GRUPO DE MULTIPLICADORES/AS DEL PROYECTO DE PREVENCION DE EMBARAZO EN ADOLESCENTES Y FORTALECIMIENTO DE LA SALUD INTEGRAL DE ADOLESCENTES FASE III.</t>
  </si>
  <si>
    <t>PAGO VIATICOS PARA ASISTIR A LOS TALLERES DEL PROYECTO PREVENCION DE EMBARAZOS Y FORTALECIMIENTO INTEGRAL DE ADOLESCENTES EN REPUBLICA DOMINICANA, FASE III, EFECTUADO EN SAN JUAN EL 24 DE NOVIEMBRE 2023.</t>
  </si>
  <si>
    <t>SANFRA</t>
  </si>
  <si>
    <t>WALQUIRIA</t>
  </si>
  <si>
    <t>YUDELKA BELLO DE TAVAREZ</t>
  </si>
  <si>
    <t>PAGO NCF: B1500002347, POR DEDUCIBLE CORRESPONDIENTE A LA REPACION, PINTURA, CAMBIO Y REEMPLAZO DE PIEZAS DE LA JEEPETA TOTOYA PRADO, AÑO 2016, PLACA EG02647, ASIGNADA AL DESPACHO.</t>
  </si>
  <si>
    <t>N/A</t>
  </si>
  <si>
    <t>5to Aporte , Para selección de Centros Educativos , para la formación de Jovenes multipicadores 2024</t>
  </si>
  <si>
    <t>TRANSFERENCIA KOREA , d/f 7/06/2024</t>
  </si>
  <si>
    <t>VIATICOS PARA TRASLADAR EL PERSONAL QUE PARTICIPARA EN EL ENTRENAMIENTO DEL NUEVO CENTRO DE PROMOCION SALUD INTEGRAL DE ADOLESCENTES, A EFECTUARSE EN SAN JUAN EL 08 Y 09 DE OCTUBRE 2024.</t>
  </si>
  <si>
    <t>VIATICOS PARA PARTICIPAR EN EL ENTRENAMIENTO DEL NUEVO CENTRO DE PROMOCION SALUD INTEGRAL DE ADOLESCENTES, A EFECTUARSE EN SAN JUAN EL 08 Y 09 DE OCTUBRE 2024.</t>
  </si>
  <si>
    <t xml:space="preserve">Fondo 7378 Arabia Sadita </t>
  </si>
  <si>
    <t>Fondo 7338 ,Agencia Cooperaacin Española( AECID)</t>
  </si>
  <si>
    <t xml:space="preserve">Fondo 7378 Agencia Española de Cooperación Internacional para el Desarrollo (AECID) </t>
  </si>
  <si>
    <t>Fortalecimiento de las capacidades para la Autonomia economicas de las Mujeres Fronterizas</t>
  </si>
  <si>
    <t>US$400,000.00</t>
  </si>
  <si>
    <t>Hacia la Reparacion Integral de Mujeres Victimas de Violencia de Genero en la RD</t>
  </si>
  <si>
    <t>Coordinacionn en la Prevencion de la Violencia de Genero ; en Linea con los objetivo de Desarrollo Sostenible en RD</t>
  </si>
  <si>
    <t>Fondo 343-7310 Union Europea (CPREV)</t>
  </si>
  <si>
    <t>PAGO COMPRA DE MOBILIARIOS Y ELECTRODOMESTICOS A FAVOR DE LA PROCURADORIA GENERAL DE LA REPUBLICA COMO ENTIDAD EJECUTORA, DEL PROGRAMA COORDINACION EN PREVENCIONA LA VIOLENCIA DE GENERO EN LINEA CON LOS OBJETIVOS DE DESARRLLO DE SOSTENIBLE EN LA REP. DOM</t>
  </si>
  <si>
    <t>Tasa cambiaria Según Fecha Recepción</t>
  </si>
  <si>
    <r>
      <t xml:space="preserve">Del 30 </t>
    </r>
    <r>
      <rPr>
        <b/>
        <u/>
        <sz val="11"/>
        <color theme="1"/>
        <rFont val="Calibri"/>
        <family val="2"/>
        <scheme val="minor"/>
      </rPr>
      <t xml:space="preserve"> DE NOVIEMBRE  AL 31 DE DICIEMBRE  del 2024</t>
    </r>
  </si>
  <si>
    <r>
      <rPr>
        <b/>
        <sz val="11"/>
        <color theme="1"/>
        <rFont val="Calibri"/>
        <family val="2"/>
        <scheme val="minor"/>
      </rPr>
      <t>Balance Inicial de 30 NOVIEMBRE 2024         Ingresos</t>
    </r>
    <r>
      <rPr>
        <sz val="11"/>
        <color theme="1"/>
        <rFont val="Calibri"/>
        <family val="2"/>
        <scheme val="minor"/>
      </rPr>
      <t xml:space="preserve"> en Monedas RD$</t>
    </r>
  </si>
  <si>
    <t>Ingresos monedas RD$ mes Diciembre 2024</t>
  </si>
  <si>
    <t>Balance al 31  DE Dciembre 2024</t>
  </si>
  <si>
    <t>Bce 30/11/2024</t>
  </si>
  <si>
    <t>5.1.02.05.01.03</t>
  </si>
  <si>
    <t>5.1.02.09.03</t>
  </si>
  <si>
    <t>1.1.05.01.07.01</t>
  </si>
  <si>
    <t>1.1.05.01.99.01</t>
  </si>
  <si>
    <t xml:space="preserve">Cuenta Bancaria = 100010102384894 </t>
  </si>
  <si>
    <t xml:space="preserve">1.1.05.01.06.01 1.1.05.01.09.01 ,1.1.05.01.99.01 ,1.1.06..01.05.01 </t>
  </si>
  <si>
    <t>Lib.8573-pago 9113</t>
  </si>
  <si>
    <t>Dev.8145-Lib.8233-pago 9103</t>
  </si>
  <si>
    <t>Dev.8148'Lib.8225-pago 9081</t>
  </si>
  <si>
    <t>Dev.8159-LIB.8363-pago 9070</t>
  </si>
  <si>
    <t>Dev.8167-lib.8380-pago 9054</t>
  </si>
  <si>
    <t>DEV.8182-Lib.8535-pago 9066</t>
  </si>
  <si>
    <t>Dev.8405-lilib.8564-pago 9112</t>
  </si>
  <si>
    <t>Lib.7741-pago 8294</t>
  </si>
  <si>
    <t>Lib.7664-pago 8681</t>
  </si>
  <si>
    <t>Lib.7951-pago 8683</t>
  </si>
  <si>
    <t>Lib.7636-pago 8717</t>
  </si>
  <si>
    <t>Lib.7948-pago 8719</t>
  </si>
  <si>
    <t>Llib.7959-pago 8822</t>
  </si>
  <si>
    <t>Llib.7999-pago 8838</t>
  </si>
  <si>
    <t>Lib.7652-pago 8900</t>
  </si>
  <si>
    <t>Lib.7956-pago 8901</t>
  </si>
  <si>
    <t>Lib.8000-pago 8905</t>
  </si>
  <si>
    <t>Lib.8002-pago 9031</t>
  </si>
  <si>
    <t>Lib.7960-pago 9061</t>
  </si>
  <si>
    <t>Lib.8021-pago 9062</t>
  </si>
  <si>
    <t>Lib.8003-pago 9097</t>
  </si>
  <si>
    <t>Lib.8014-pago 9099</t>
  </si>
  <si>
    <t>PAGO POR LA ELABORACION DE MUEBLES PARA BAÑOS EN LA CASA DE ACOGIDA MODELO XIII, (C-PREV).</t>
  </si>
  <si>
    <t>PAGO COMPRA DE TÓNERS PARA LAS OFICINAS DE ESTE MINISTERIO.</t>
  </si>
  <si>
    <t>PAGO SERVICIO DE DESAYUNO Y ALMUERZO PARA LAS PERSONAS QUE PARTICIPARON EN LA CAMPAÑA VIVIR SIN VIOLENCIA ES POSIBLE, EN LA PROVINCIA DE PUERTO PLATA, MUNICIPIO IMBERT, LOS DIAS 15 Y 16 DE NOVIEMBRE 2024 . C-PREV</t>
  </si>
  <si>
    <t>PAGO COMPRA DE EQUIPOS TECNOLÓGICOS DE OFICINA, PARA SER UTILIZADOS EN LA DIRECCIÓN DE PREVENCIÓN Y ATENCIÓN A LA VIOLENCIA CONTRA LA MUJER E INTRAFAMILIAR. (FONDOS C-PREV).</t>
  </si>
  <si>
    <t>PAGO COMPRA DE PORTA BROCHURES DE ESCRITORIO EN ACRÍLICO, CON EL LOGO DEL MINISTERIO DE LA MUJER. (C-PREV)</t>
  </si>
  <si>
    <t>PAGO SERVICIO DE ALMUERZO PRE-EMPACADO PARA EL PERSONAL QUE PARTICIPARA EN LA CONMEMORACIÓN DEL DÍA INTERNACIONAL DE LA ELIMINACIÓN DE LA VIOLENCIA, EL DÍA 20 DE NOVIEMBRE 2024</t>
  </si>
  <si>
    <t>PAGO SERVICIO DE DESAYUNO Y ALMUERZO PARA LAS PERSONAS QUE PARTICIPARAN EN LA CAMPAÑA VIVIR SIN VIOLENCIA ES POSIBLE, EN LA PROVICIA SANCHEZ RAMIREZ, DEL 15 AL 16 DE NOVIEMBRE 2024. C-PREV.</t>
  </si>
  <si>
    <t>PAGO SERVICIO DE DESAYUNO PARAS LAS PERSONAS DE LA REGIÓN NORTE QUE ASISTIRON AL ENCUENTRO NACIONAL SOBRE AVANCES Y DESAFIOS DE LOS DERECHOS DE LA MUJERES,SE REALIZO EL 2 DE AGOSTO 2024, fondos C-PREV.</t>
  </si>
  <si>
    <t>PAGO SERVICIO DE STREAMING PARA EL ACTO EN CONMEMORACIÓN DEL 25 ANIVERSARIO DE LA DECLARACIÓN DEL DÍA INTERNACIONAL DE LA ELIMINACIÓN DE LA VIOLENCIA CONTRA LA MUJER. (fondo c-prev)</t>
  </si>
  <si>
    <t>PAGO SERVICIO DE DIFUSIÓN DE PUBLIRREPORTAJE MUJERES LÍDERES. C-PREV</t>
  </si>
  <si>
    <t>PAGO SERVICIO DE HOSPEDAJE, CON DESAYUNO Y CENA PARA LAS PERSONAS QUE PARTICIPARON EN LA CAMPAÑA VIVIR SIN VIOLENCIA ES POSIBLE, EN LA REGIÓN NORTE.</t>
  </si>
  <si>
    <t>PAGO SERVICIO DE REALIZACIÓN DE PLACAS DE RECONOCIMIENTO, PARA EL OBJETIVO DE RECONOCER A EMPRESAS PRIVADAS EN EL EVENTO DE RECONOCIMIENTO DEL SELLO IGUALADO RD PARA EL SECTOR PRIVADO EL 7 DE NOVIEMBRE.</t>
  </si>
  <si>
    <t>PAGO SERVICIOS DE CONSULTORÍA PARA EL DISEÑO DE LA POLÍTICA DE PARTICIPACIÓN SOCIAL DEL MINISTERIO DE LA MUJER, C-PREV.</t>
  </si>
  <si>
    <t>PAGO SERVICIO DE DESAYUNO PARA LAS PERSONAS DE LA REGION NORTE QUE ASITIERON AL ENCUENTRO NACIONAL SOBRE AVANCES Y DESAFIOS DE LOS DERECHOS DE LA MUJERES, FUE REALIZADO EL 2 DE AGOSTO 2024.</t>
  </si>
  <si>
    <t>PAGO DEL 10% DEL PRESUPUESTO DE PUBLICIDAD, DE ACUERDO A LA LEY 134-03 A RADIO TELEVISION DOMINICANA, MES NOVIEMBRE 2024.</t>
  </si>
  <si>
    <t>Tasa cambiaria Banco Central al 30/11/2024</t>
  </si>
  <si>
    <t>PAGO COMPRA DE TRAJES Y CAPAS IMPERMEABLES PARA EL PERSONAL DE MENSAJERÍA Y SERVICIO GENERALES. C-PREV</t>
  </si>
  <si>
    <t>PAGO  SERVICIOS DE FOTOGRAFÍA Y VIDEO PARA DAR COBERTURA A LA JORNADA PUERTA A PUERTA VIVIR SIN VIOLENCIA ES POSIBLE DEL MINISTERIO DE LA MUJER.</t>
  </si>
  <si>
    <t>PAGO COMPRA DE TICKETS DE COMBUSTIBLE, PARA SER UTILIZADO EN LOS RECORRIDOS DE LOS ADOLESCENTES, QUE ASISTIRON AL CENTRO DE PROMOCIÓN DE SALUD INTEGRAL DE ADOLESCENTES, EN EL TRIMESTRE OCTUBRE-DICIEMBRE.</t>
  </si>
  <si>
    <t>PAGO COMPRA DE EQUIPOS, MATERIALES Y SUMINISTROS PARA EL ESTUDIO DE GRABACIÓN DE LA ESCUELA NACIONAL DE IGUALDAD, MAGALY PINEDA. C-PREV</t>
  </si>
  <si>
    <t>PAGO SERVICIO DE HOSPEDAJE, CON DESAYUNO Y CENA PARA LAS PERSONAS QUE PARTICIPARON EN LA CAMPAÑA VIVIR SIN VIOLENCIA ES POSIBLE, EN LA REGIÓN ESTE DEL PAÍS, C-PREV.</t>
  </si>
  <si>
    <t>PAGO POR COMPRA DE MATERIALES FERRETEROS PARA ESTE MINISTERIO Y LA CASA DE ACOGIDA MODELO XVI.</t>
  </si>
  <si>
    <t>Tasa cambiaria  Banco Central Desde 1ro al 31/12/2024</t>
  </si>
  <si>
    <r>
      <t xml:space="preserve">“Donacion Cooperacion Española ;  para la </t>
    </r>
    <r>
      <rPr>
        <b/>
        <sz val="9"/>
        <color indexed="8"/>
        <rFont val="Calibri"/>
        <family val="2"/>
        <scheme val="minor"/>
      </rPr>
      <t xml:space="preserve">Mejora de la Calidad de los Servicios dirigidos a la Atención y Protección Eficaz a Víctimas de Violencia de Género en  República </t>
    </r>
  </si>
  <si>
    <r>
      <t xml:space="preserve">Transferencia  via Cta Unicia del Tesoro </t>
    </r>
    <r>
      <rPr>
        <b/>
        <sz val="9"/>
        <color theme="1"/>
        <rFont val="Calibri"/>
        <family val="2"/>
        <scheme val="minor"/>
      </rPr>
      <t>(COLECTORA)</t>
    </r>
  </si>
  <si>
    <t>transferencia de Fondo al orgs financiador</t>
  </si>
  <si>
    <t>TRANSFERENCIA MMUJER , d/f 30/12/2024</t>
  </si>
  <si>
    <t>Comisiones Bancarias</t>
  </si>
  <si>
    <t>PREPARADO POR</t>
  </si>
  <si>
    <t>IVELISSE VARGAS S,</t>
  </si>
  <si>
    <t>CONTADORA</t>
  </si>
  <si>
    <t>REVISADO POR</t>
  </si>
  <si>
    <t>Raiza Robles N</t>
  </si>
  <si>
    <t>ENC. CONTABILIDAD</t>
  </si>
  <si>
    <t>AUTORIZADO POR</t>
  </si>
  <si>
    <t>FELIX de JESUS RAMIREZ P.</t>
  </si>
  <si>
    <t>cprev</t>
  </si>
  <si>
    <t>korea</t>
  </si>
  <si>
    <t>operativa</t>
  </si>
  <si>
    <t>promedio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</si>
</sst>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00_-;\-* #,##0.00_-;_-* &quot;-&quot;??_-;_-@_-"/>
    <numFmt numFmtId="165" formatCode="_-[$€-2]\ * #,##0.00_-;\-[$€-2]\ * #,##0.00_-;_-[$€-2]\ * &quot;-&quot;??_-;_-@_-"/>
    <numFmt numFmtId="166" formatCode="_-[$RD$-1C0A]* #,##0.00_-;\-[$RD$-1C0A]* #,##0.00_-;_-[$RD$-1C0A]* &quot;-&quot;??_-;_-@_-"/>
    <numFmt numFmtId="167" formatCode="_([$€-2]\ * #,##0.00_);_([$€-2]\ * \(#,##0.00\);_([$€-2]\ * &quot;-&quot;??_);_(@_)"/>
    <numFmt numFmtId="168" formatCode="_-* #,##0.00\ [$€-C0A]_-;\-* #,##0.00\ [$€-C0A]_-;_-* &quot;-&quot;??\ [$€-C0A]_-;_-@_-"/>
    <numFmt numFmtId="169" formatCode="_-[$£-809]* #,##0.00_-;\-[$£-809]* #,##0.00_-;_-[$£-809]* &quot;-&quot;??_-;_-@_-"/>
    <numFmt numFmtId="170" formatCode="_(&quot;$&quot;* #,##0.0000_);_(&quot;$&quot;* \(#,##0.0000\);_(&quot;$&quot;* &quot;-&quot;??_);_(@_)"/>
    <numFmt numFmtId="171" formatCode="_(* #,##0.0000_);_(* \(#,##0.0000\);_(*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2"/>
      <color theme="1"/>
      <name val="Calibri"/>
      <family val="2"/>
      <scheme val="minor"/>
    </font>
    <font>
      <b/>
      <sz val="14"/>
      <color theme="1"/>
      <name val="Calibri"/>
      <family val="2"/>
      <scheme val="minor"/>
    </font>
    <font>
      <sz val="10"/>
      <name val="Arial"/>
      <family val="2"/>
    </font>
    <font>
      <sz val="11"/>
      <name val="Calibri"/>
      <family val="2"/>
      <scheme val="minor"/>
    </font>
    <font>
      <sz val="9"/>
      <color theme="1"/>
      <name val="Calibri"/>
      <family val="2"/>
      <scheme val="minor"/>
    </font>
    <font>
      <b/>
      <sz val="9"/>
      <color theme="1"/>
      <name val="Calibri"/>
      <family val="2"/>
      <scheme val="minor"/>
    </font>
    <font>
      <sz val="10"/>
      <name val="Abadi"/>
      <family val="2"/>
    </font>
    <font>
      <b/>
      <sz val="10"/>
      <color theme="1"/>
      <name val="Abadi"/>
      <family val="2"/>
    </font>
    <font>
      <sz val="10"/>
      <color theme="1"/>
      <name val="Calibri Light"/>
      <family val="2"/>
      <scheme val="major"/>
    </font>
    <font>
      <sz val="10"/>
      <name val="Calibri Light"/>
      <family val="2"/>
      <scheme val="major"/>
    </font>
    <font>
      <sz val="12"/>
      <color theme="1"/>
      <name val="Calibri Light"/>
      <family val="2"/>
      <scheme val="major"/>
    </font>
    <font>
      <sz val="9"/>
      <color indexed="8"/>
      <name val="Calibri"/>
      <family val="2"/>
    </font>
    <font>
      <sz val="9"/>
      <color indexed="8"/>
      <name val="Calibri"/>
      <family val="2"/>
      <scheme val="minor"/>
    </font>
    <font>
      <sz val="9"/>
      <name val="Calibri"/>
      <family val="2"/>
      <scheme val="minor"/>
    </font>
    <font>
      <b/>
      <sz val="9"/>
      <color indexed="8"/>
      <name val="Calibri"/>
      <family val="2"/>
      <scheme val="minor"/>
    </font>
    <font>
      <i/>
      <sz val="9"/>
      <color indexed="8"/>
      <name val="Calibri"/>
      <family val="2"/>
      <scheme val="minor"/>
    </font>
    <font>
      <i/>
      <sz val="9"/>
      <color theme="1"/>
      <name val="Calibri"/>
      <family val="2"/>
      <scheme val="minor"/>
    </font>
    <font>
      <sz val="9"/>
      <color rgb="FF333333"/>
      <name val="Calibri"/>
      <family val="2"/>
      <scheme val="minor"/>
    </font>
  </fonts>
  <fills count="5">
    <fill>
      <patternFill patternType="none"/>
    </fill>
    <fill>
      <patternFill patternType="gray125"/>
    </fill>
    <fill>
      <patternFill patternType="solid">
        <fgColor theme="2"/>
        <bgColor indexed="64"/>
      </patternFill>
    </fill>
    <fill>
      <patternFill patternType="solid">
        <fgColor rgb="FFFF0000"/>
        <bgColor indexed="64"/>
      </patternFill>
    </fill>
    <fill>
      <patternFill patternType="solid">
        <fgColor theme="0"/>
        <bgColor indexed="64"/>
      </patternFill>
    </fill>
  </fills>
  <borders count="17">
    <border>
      <left/>
      <right/>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theme="0"/>
      </left>
      <right style="thin">
        <color theme="0"/>
      </right>
      <top style="thin">
        <color theme="0"/>
      </top>
      <bottom style="thin">
        <color theme="0"/>
      </bottom>
      <diagonal/>
    </border>
  </borders>
  <cellStyleXfs count="9">
    <xf numFmtId="0" fontId="0" fillId="0" borderId="0"/>
    <xf numFmtId="164"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0" fontId="6"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cellStyleXfs>
  <cellXfs count="121">
    <xf numFmtId="0" fontId="0" fillId="0" borderId="0" xfId="0"/>
    <xf numFmtId="0" fontId="0" fillId="0" borderId="0" xfId="0" applyAlignment="1">
      <alignment vertical="center"/>
    </xf>
    <xf numFmtId="0" fontId="0" fillId="2" borderId="0" xfId="0" applyFill="1" applyAlignment="1">
      <alignment vertical="center"/>
    </xf>
    <xf numFmtId="0" fontId="0" fillId="2" borderId="0" xfId="0" applyFill="1" applyAlignment="1">
      <alignment horizontal="center" vertical="center" wrapText="1"/>
    </xf>
    <xf numFmtId="0" fontId="0" fillId="2" borderId="0" xfId="0" applyFill="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44" fontId="0" fillId="0" borderId="0" xfId="0" applyNumberFormat="1"/>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9" fillId="0" borderId="8" xfId="0" applyFont="1" applyBorder="1" applyAlignment="1">
      <alignment wrapText="1"/>
    </xf>
    <xf numFmtId="0" fontId="9" fillId="0" borderId="8" xfId="0" applyFont="1" applyBorder="1" applyAlignment="1">
      <alignment horizontal="center" wrapText="1"/>
    </xf>
    <xf numFmtId="0" fontId="8" fillId="0" borderId="9" xfId="0" applyFont="1" applyBorder="1" applyAlignment="1">
      <alignment vertical="center"/>
    </xf>
    <xf numFmtId="0" fontId="9" fillId="0" borderId="8" xfId="0" applyFont="1" applyBorder="1" applyAlignment="1">
      <alignment horizontal="center"/>
    </xf>
    <xf numFmtId="165" fontId="8" fillId="0" borderId="8" xfId="0" applyNumberFormat="1" applyFont="1" applyBorder="1" applyAlignment="1">
      <alignment vertical="center"/>
    </xf>
    <xf numFmtId="165" fontId="8" fillId="0" borderId="8" xfId="0" applyNumberFormat="1" applyFont="1" applyBorder="1" applyAlignment="1">
      <alignment horizontal="center" vertical="center"/>
    </xf>
    <xf numFmtId="167" fontId="8" fillId="0" borderId="8" xfId="0" applyNumberFormat="1" applyFont="1" applyBorder="1" applyAlignment="1">
      <alignment horizontal="center" vertical="center"/>
    </xf>
    <xf numFmtId="164" fontId="8" fillId="0" borderId="8" xfId="1" applyFont="1" applyBorder="1" applyAlignment="1">
      <alignment vertical="center"/>
    </xf>
    <xf numFmtId="0" fontId="8" fillId="0" borderId="8" xfId="1" applyNumberFormat="1" applyFont="1" applyBorder="1" applyAlignment="1">
      <alignment horizontal="center" vertical="center"/>
    </xf>
    <xf numFmtId="169" fontId="0" fillId="0" borderId="0" xfId="0" applyNumberFormat="1" applyAlignment="1">
      <alignment vertical="center"/>
    </xf>
    <xf numFmtId="0" fontId="8" fillId="0" borderId="8" xfId="0" applyFont="1" applyBorder="1" applyAlignment="1">
      <alignment vertical="center"/>
    </xf>
    <xf numFmtId="14" fontId="8" fillId="0" borderId="8" xfId="0" applyNumberFormat="1" applyFont="1" applyBorder="1" applyAlignment="1">
      <alignment vertical="center"/>
    </xf>
    <xf numFmtId="44" fontId="7" fillId="0" borderId="8" xfId="2" applyFont="1" applyBorder="1" applyAlignment="1"/>
    <xf numFmtId="0" fontId="0" fillId="2" borderId="0" xfId="0" applyFill="1" applyAlignment="1">
      <alignment vertical="center" wrapText="1"/>
    </xf>
    <xf numFmtId="168" fontId="0" fillId="2" borderId="0" xfId="0" applyNumberFormat="1" applyFill="1" applyAlignment="1">
      <alignment horizontal="center" vertical="center" wrapText="1"/>
    </xf>
    <xf numFmtId="0" fontId="9" fillId="0" borderId="1" xfId="0" applyFont="1" applyBorder="1" applyAlignment="1">
      <alignment horizontal="center" wrapText="1"/>
    </xf>
    <xf numFmtId="43" fontId="0" fillId="0" borderId="0" xfId="0" applyNumberFormat="1"/>
    <xf numFmtId="14" fontId="10" fillId="0" borderId="12" xfId="0" applyNumberFormat="1" applyFont="1" applyBorder="1" applyAlignment="1">
      <alignment horizontal="center" vertical="center"/>
    </xf>
    <xf numFmtId="4" fontId="0" fillId="0" borderId="0" xfId="0" applyNumberFormat="1"/>
    <xf numFmtId="164" fontId="0" fillId="0" borderId="0" xfId="1" applyFont="1"/>
    <xf numFmtId="0" fontId="0" fillId="3" borderId="0" xfId="0" applyFill="1"/>
    <xf numFmtId="164" fontId="14" fillId="0" borderId="8" xfId="1" applyFont="1" applyBorder="1" applyAlignment="1">
      <alignment vertical="center"/>
    </xf>
    <xf numFmtId="0" fontId="0" fillId="0" borderId="8" xfId="0" applyBorder="1"/>
    <xf numFmtId="0" fontId="13" fillId="0" borderId="8" xfId="0" applyFont="1" applyBorder="1" applyAlignment="1">
      <alignment horizontal="center" wrapText="1"/>
    </xf>
    <xf numFmtId="49" fontId="15" fillId="0" borderId="0" xfId="0" applyNumberFormat="1" applyFont="1" applyAlignment="1">
      <alignment horizontal="left"/>
    </xf>
    <xf numFmtId="165" fontId="0" fillId="0" borderId="0" xfId="0" applyNumberFormat="1"/>
    <xf numFmtId="167" fontId="0" fillId="0" borderId="0" xfId="0" applyNumberFormat="1"/>
    <xf numFmtId="164" fontId="15" fillId="0" borderId="8" xfId="1" applyFont="1" applyBorder="1" applyAlignment="1">
      <alignment horizontal="right"/>
    </xf>
    <xf numFmtId="49" fontId="15" fillId="0" borderId="8" xfId="0" applyNumberFormat="1" applyFont="1" applyBorder="1" applyAlignment="1">
      <alignment horizontal="left" wrapText="1"/>
    </xf>
    <xf numFmtId="0" fontId="8" fillId="0" borderId="8" xfId="0" applyFont="1" applyBorder="1"/>
    <xf numFmtId="0" fontId="8" fillId="0" borderId="8" xfId="0" applyFont="1" applyBorder="1" applyAlignment="1">
      <alignment horizontal="center"/>
    </xf>
    <xf numFmtId="0" fontId="11" fillId="0" borderId="13" xfId="0" applyFont="1" applyBorder="1" applyAlignment="1">
      <alignment horizontal="center" vertical="center" wrapText="1"/>
    </xf>
    <xf numFmtId="0" fontId="0" fillId="0" borderId="13" xfId="0" applyBorder="1"/>
    <xf numFmtId="0" fontId="12" fillId="0" borderId="8" xfId="0" applyFont="1" applyBorder="1" applyAlignment="1">
      <alignment vertical="center" wrapText="1"/>
    </xf>
    <xf numFmtId="44" fontId="8" fillId="0" borderId="8" xfId="0" applyNumberFormat="1" applyFont="1" applyBorder="1"/>
    <xf numFmtId="43" fontId="0" fillId="0" borderId="8" xfId="0" applyNumberFormat="1" applyBorder="1"/>
    <xf numFmtId="164" fontId="0" fillId="0" borderId="8" xfId="0" applyNumberFormat="1" applyBorder="1"/>
    <xf numFmtId="0" fontId="5"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49" fontId="16" fillId="0" borderId="8" xfId="0" applyNumberFormat="1" applyFont="1" applyBorder="1" applyAlignment="1">
      <alignment horizontal="left" wrapText="1"/>
    </xf>
    <xf numFmtId="164" fontId="16" fillId="0" borderId="8" xfId="1" applyFont="1" applyFill="1" applyBorder="1" applyAlignment="1">
      <alignment horizontal="right"/>
    </xf>
    <xf numFmtId="49" fontId="16" fillId="0" borderId="8" xfId="0" applyNumberFormat="1" applyFont="1" applyBorder="1" applyAlignment="1">
      <alignment horizontal="left"/>
    </xf>
    <xf numFmtId="164" fontId="16" fillId="0" borderId="8" xfId="1" applyFont="1" applyBorder="1" applyAlignment="1">
      <alignment horizontal="right"/>
    </xf>
    <xf numFmtId="49" fontId="16" fillId="0" borderId="0" xfId="0" applyNumberFormat="1" applyFont="1" applyAlignment="1">
      <alignment horizontal="center" wrapText="1"/>
    </xf>
    <xf numFmtId="49" fontId="16" fillId="0" borderId="12" xfId="0" applyNumberFormat="1" applyFont="1" applyBorder="1" applyAlignment="1">
      <alignment horizontal="left" wrapText="1"/>
    </xf>
    <xf numFmtId="49" fontId="16" fillId="0" borderId="0" xfId="0" applyNumberFormat="1" applyFont="1" applyAlignment="1">
      <alignment horizontal="left"/>
    </xf>
    <xf numFmtId="166" fontId="8" fillId="0" borderId="8" xfId="0" applyNumberFormat="1" applyFont="1" applyBorder="1" applyAlignment="1">
      <alignment horizontal="center" vertical="center"/>
    </xf>
    <xf numFmtId="43" fontId="17" fillId="0" borderId="8" xfId="3" applyFont="1" applyBorder="1" applyAlignment="1"/>
    <xf numFmtId="14" fontId="17" fillId="0" borderId="12" xfId="0" applyNumberFormat="1" applyFont="1" applyBorder="1" applyAlignment="1">
      <alignment horizontal="center" vertical="center"/>
    </xf>
    <xf numFmtId="0" fontId="17" fillId="0" borderId="8" xfId="0" applyFont="1" applyBorder="1" applyAlignment="1">
      <alignment horizontal="center"/>
    </xf>
    <xf numFmtId="0" fontId="9" fillId="0" borderId="8" xfId="0" applyFont="1" applyBorder="1" applyAlignment="1">
      <alignment vertical="center" wrapText="1"/>
    </xf>
    <xf numFmtId="0" fontId="16" fillId="0" borderId="9" xfId="0" applyFont="1" applyBorder="1" applyAlignment="1">
      <alignment wrapText="1"/>
    </xf>
    <xf numFmtId="44" fontId="16" fillId="0" borderId="8" xfId="2" applyFont="1" applyBorder="1" applyAlignment="1">
      <alignment wrapText="1"/>
    </xf>
    <xf numFmtId="44" fontId="17" fillId="0" borderId="8" xfId="2" applyFont="1" applyFill="1" applyBorder="1" applyAlignment="1">
      <alignment wrapText="1"/>
    </xf>
    <xf numFmtId="170" fontId="17" fillId="0" borderId="0" xfId="2" applyNumberFormat="1" applyFont="1" applyFill="1" applyBorder="1" applyAlignment="1">
      <alignment wrapText="1"/>
    </xf>
    <xf numFmtId="0" fontId="17" fillId="0" borderId="8" xfId="8" applyFont="1" applyBorder="1"/>
    <xf numFmtId="164" fontId="19" fillId="0" borderId="8" xfId="1" applyFont="1" applyBorder="1" applyAlignment="1">
      <alignment wrapText="1"/>
    </xf>
    <xf numFmtId="164" fontId="8" fillId="0" borderId="8" xfId="1" applyFont="1" applyBorder="1" applyAlignment="1">
      <alignment horizontal="center" vertical="center"/>
    </xf>
    <xf numFmtId="0" fontId="17" fillId="0" borderId="10" xfId="0" applyFont="1" applyBorder="1" applyAlignment="1">
      <alignment wrapText="1"/>
    </xf>
    <xf numFmtId="0" fontId="9" fillId="0" borderId="11" xfId="0" applyFont="1" applyBorder="1" applyAlignment="1">
      <alignment wrapText="1"/>
    </xf>
    <xf numFmtId="44" fontId="20" fillId="0" borderId="12" xfId="2" applyFont="1" applyBorder="1" applyAlignment="1">
      <alignment horizontal="center" vertical="center"/>
    </xf>
    <xf numFmtId="4" fontId="17" fillId="0" borderId="8" xfId="4" applyNumberFormat="1" applyFont="1" applyBorder="1"/>
    <xf numFmtId="4" fontId="17" fillId="0" borderId="12" xfId="4" applyNumberFormat="1" applyFont="1" applyBorder="1"/>
    <xf numFmtId="43" fontId="17" fillId="0" borderId="12" xfId="3" applyFont="1" applyBorder="1"/>
    <xf numFmtId="43" fontId="8" fillId="0" borderId="8" xfId="0" applyNumberFormat="1" applyFont="1" applyBorder="1"/>
    <xf numFmtId="44" fontId="21" fillId="0" borderId="9" xfId="2" applyFont="1" applyBorder="1"/>
    <xf numFmtId="0" fontId="9" fillId="0" borderId="8" xfId="0" applyFont="1" applyBorder="1" applyAlignment="1">
      <alignment horizontal="center" vertical="center" wrapText="1"/>
    </xf>
    <xf numFmtId="0" fontId="17" fillId="0" borderId="8" xfId="0" applyFont="1" applyBorder="1" applyAlignment="1">
      <alignment horizontal="center" wrapText="1"/>
    </xf>
    <xf numFmtId="0" fontId="8" fillId="0" borderId="11" xfId="0" applyFont="1" applyBorder="1" applyAlignment="1">
      <alignment wrapText="1"/>
    </xf>
    <xf numFmtId="43" fontId="17" fillId="0" borderId="9" xfId="3" applyFont="1" applyFill="1" applyBorder="1"/>
    <xf numFmtId="43" fontId="17" fillId="0" borderId="14" xfId="3" applyFont="1" applyFill="1" applyBorder="1"/>
    <xf numFmtId="0" fontId="9" fillId="0" borderId="15" xfId="0" applyFont="1" applyBorder="1" applyAlignment="1">
      <alignment wrapText="1"/>
    </xf>
    <xf numFmtId="43" fontId="17" fillId="0" borderId="14" xfId="3" applyFont="1" applyBorder="1"/>
    <xf numFmtId="43" fontId="17" fillId="0" borderId="9" xfId="3" applyFont="1" applyBorder="1"/>
    <xf numFmtId="171" fontId="17" fillId="0" borderId="9" xfId="3" applyNumberFormat="1" applyFont="1" applyBorder="1"/>
    <xf numFmtId="44" fontId="17" fillId="0" borderId="9" xfId="2" applyFont="1" applyFill="1" applyBorder="1"/>
    <xf numFmtId="44" fontId="21" fillId="0" borderId="14" xfId="2" applyFont="1" applyBorder="1"/>
    <xf numFmtId="0" fontId="8" fillId="0" borderId="0" xfId="0" applyFont="1"/>
    <xf numFmtId="0" fontId="8" fillId="0" borderId="8" xfId="0" applyFont="1" applyBorder="1" applyAlignment="1">
      <alignment vertical="center" wrapText="1"/>
    </xf>
    <xf numFmtId="44" fontId="20" fillId="0" borderId="8" xfId="2" applyFont="1" applyFill="1" applyBorder="1" applyAlignment="1">
      <alignment horizontal="center" vertical="center"/>
    </xf>
    <xf numFmtId="44" fontId="17" fillId="0" borderId="8" xfId="2" applyFont="1" applyFill="1" applyBorder="1"/>
    <xf numFmtId="170" fontId="17" fillId="0" borderId="8" xfId="2" applyNumberFormat="1" applyFont="1" applyFill="1" applyBorder="1"/>
    <xf numFmtId="164" fontId="8" fillId="0" borderId="8" xfId="1" applyFont="1" applyFill="1" applyBorder="1"/>
    <xf numFmtId="44" fontId="20" fillId="0" borderId="8" xfId="2" applyFont="1" applyBorder="1" applyAlignment="1">
      <alignment horizontal="center" vertical="center"/>
    </xf>
    <xf numFmtId="43" fontId="17" fillId="0" borderId="8" xfId="3" applyFont="1" applyBorder="1"/>
    <xf numFmtId="164" fontId="8" fillId="0" borderId="8" xfId="1" applyFont="1" applyBorder="1"/>
    <xf numFmtId="0" fontId="17" fillId="0" borderId="12" xfId="0" applyFont="1" applyBorder="1" applyAlignment="1">
      <alignment horizontal="center" wrapText="1"/>
    </xf>
    <xf numFmtId="0" fontId="8" fillId="0" borderId="12" xfId="0" applyFont="1" applyBorder="1" applyAlignment="1">
      <alignment vertical="center" wrapText="1"/>
    </xf>
    <xf numFmtId="44" fontId="17" fillId="0" borderId="12" xfId="2" applyFont="1" applyFill="1" applyBorder="1"/>
    <xf numFmtId="170" fontId="17" fillId="0" borderId="12" xfId="2" applyNumberFormat="1" applyFont="1" applyFill="1" applyBorder="1"/>
    <xf numFmtId="0" fontId="9" fillId="0" borderId="13" xfId="0" applyFont="1" applyBorder="1" applyAlignment="1">
      <alignment horizontal="center" vertical="center" wrapText="1"/>
    </xf>
    <xf numFmtId="165" fontId="20" fillId="0" borderId="8" xfId="0" applyNumberFormat="1" applyFont="1" applyBorder="1" applyAlignment="1">
      <alignment horizontal="center" vertical="center"/>
    </xf>
    <xf numFmtId="170" fontId="17" fillId="0" borderId="8" xfId="4" applyNumberFormat="1" applyFont="1" applyBorder="1"/>
    <xf numFmtId="0" fontId="8" fillId="4" borderId="8" xfId="0" applyFont="1" applyFill="1" applyBorder="1"/>
    <xf numFmtId="43" fontId="17" fillId="4" borderId="8" xfId="3" applyFont="1" applyFill="1" applyBorder="1"/>
    <xf numFmtId="166" fontId="8" fillId="0" borderId="8" xfId="0" applyNumberFormat="1" applyFont="1" applyBorder="1" applyAlignment="1">
      <alignment vertical="center"/>
    </xf>
    <xf numFmtId="169" fontId="8" fillId="0" borderId="8" xfId="0" applyNumberFormat="1" applyFont="1" applyBorder="1" applyAlignment="1">
      <alignment horizontal="center" vertical="center"/>
    </xf>
    <xf numFmtId="170" fontId="8" fillId="0" borderId="8" xfId="0" applyNumberFormat="1" applyFont="1" applyBorder="1"/>
    <xf numFmtId="167" fontId="16" fillId="0" borderId="16" xfId="3" applyNumberFormat="1" applyFont="1" applyFill="1" applyBorder="1" applyAlignment="1">
      <alignment horizontal="center" wrapText="1"/>
    </xf>
    <xf numFmtId="0" fontId="8" fillId="0" borderId="0" xfId="0" applyFont="1" applyAlignment="1">
      <alignment horizontal="center"/>
    </xf>
    <xf numFmtId="164" fontId="20" fillId="0" borderId="8" xfId="1" applyFont="1" applyBorder="1" applyAlignment="1">
      <alignment horizontal="left" vertical="center" indent="2"/>
    </xf>
    <xf numFmtId="14" fontId="8" fillId="0" borderId="0" xfId="0" applyNumberFormat="1" applyFont="1" applyAlignment="1">
      <alignment horizontal="center"/>
    </xf>
    <xf numFmtId="0" fontId="9" fillId="0" borderId="12" xfId="0" applyFont="1" applyBorder="1" applyAlignment="1">
      <alignment horizontal="center"/>
    </xf>
    <xf numFmtId="0" fontId="17" fillId="0" borderId="1" xfId="0" applyFont="1" applyBorder="1" applyAlignment="1">
      <alignment wrapText="1"/>
    </xf>
    <xf numFmtId="0" fontId="8" fillId="0" borderId="12" xfId="0" applyFont="1" applyBorder="1" applyAlignment="1">
      <alignment vertical="center"/>
    </xf>
    <xf numFmtId="0" fontId="8" fillId="0" borderId="12" xfId="0" applyFont="1" applyBorder="1"/>
    <xf numFmtId="14" fontId="17" fillId="0" borderId="8" xfId="0" applyNumberFormat="1" applyFont="1" applyBorder="1" applyAlignment="1">
      <alignment horizontal="center" vertical="center"/>
    </xf>
    <xf numFmtId="14" fontId="8" fillId="0" borderId="8" xfId="0" applyNumberFormat="1" applyFont="1" applyBorder="1" applyAlignment="1">
      <alignment horizontal="center"/>
    </xf>
  </cellXfs>
  <cellStyles count="9">
    <cellStyle name="Comma 2" xfId="5" xr:uid="{E34C3840-A5D7-4523-B424-7EADE4001369}"/>
    <cellStyle name="Millares" xfId="1" builtinId="3"/>
    <cellStyle name="Millares 2 2 2" xfId="3" xr:uid="{00000000-0005-0000-0000-000001000000}"/>
    <cellStyle name="Millares 2 2 2 2" xfId="6" xr:uid="{7DDBA06E-E469-4C48-BA67-4767EABE98B1}"/>
    <cellStyle name="Millares 3" xfId="7" xr:uid="{0D94CE77-541B-448F-BE6E-9D3439911DDC}"/>
    <cellStyle name="Moneda" xfId="2" builtinId="4"/>
    <cellStyle name="Normal" xfId="0" builtinId="0"/>
    <cellStyle name="Normal 2" xfId="4" xr:uid="{C0D9619A-ABA1-4886-B69C-5A7E30A0271A}"/>
    <cellStyle name="Normal 5" xfId="8" xr:uid="{D392D7D1-5898-4F1B-8E1B-175F349AA1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171451</xdr:colOff>
      <xdr:row>1</xdr:row>
      <xdr:rowOff>19050</xdr:rowOff>
    </xdr:from>
    <xdr:to>
      <xdr:col>7</xdr:col>
      <xdr:colOff>1009651</xdr:colOff>
      <xdr:row>4</xdr:row>
      <xdr:rowOff>142875</xdr:rowOff>
    </xdr:to>
    <xdr:pic>
      <xdr:nvPicPr>
        <xdr:cNvPr id="3" name="Imagen 2">
          <a:extLst>
            <a:ext uri="{FF2B5EF4-FFF2-40B4-BE49-F238E27FC236}">
              <a16:creationId xmlns:a16="http://schemas.microsoft.com/office/drawing/2014/main" id="{3E4CF014-401E-4064-AC83-A1BBE377A9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1401" y="209550"/>
          <a:ext cx="838200" cy="6953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Q54"/>
  <sheetViews>
    <sheetView tabSelected="1" topLeftCell="C38" workbookViewId="0">
      <selection activeCell="M51" sqref="M51"/>
    </sheetView>
  </sheetViews>
  <sheetFormatPr baseColWidth="10" defaultColWidth="11.42578125" defaultRowHeight="15" x14ac:dyDescent="0.25"/>
  <cols>
    <col min="1" max="1" width="12.7109375" customWidth="1"/>
    <col min="2" max="2" width="16.140625" customWidth="1"/>
    <col min="3" max="3" width="12.28515625" customWidth="1"/>
    <col min="4" max="4" width="13.28515625" customWidth="1"/>
    <col min="5" max="5" width="28" customWidth="1"/>
    <col min="6" max="6" width="15.5703125" customWidth="1"/>
    <col min="7" max="7" width="10.28515625" customWidth="1"/>
    <col min="8" max="8" width="16" customWidth="1"/>
    <col min="9" max="9" width="12.140625" customWidth="1"/>
    <col min="10" max="10" width="10.5703125" customWidth="1"/>
    <col min="11" max="11" width="21.42578125" customWidth="1"/>
    <col min="12" max="12" width="13" customWidth="1"/>
    <col min="13" max="13" width="18" customWidth="1"/>
    <col min="14" max="14" width="16.42578125" customWidth="1"/>
    <col min="15" max="15" width="19.140625" customWidth="1"/>
    <col min="16" max="16" width="15.7109375" customWidth="1"/>
    <col min="17" max="17" width="15.140625" bestFit="1" customWidth="1"/>
  </cols>
  <sheetData>
    <row r="4" spans="1:17" x14ac:dyDescent="0.25">
      <c r="A4" s="1"/>
      <c r="B4" s="1"/>
      <c r="C4" s="1"/>
      <c r="D4" s="1"/>
      <c r="E4" s="1"/>
      <c r="F4" s="1"/>
      <c r="G4" s="1"/>
      <c r="H4" s="1"/>
      <c r="I4" s="1"/>
      <c r="J4" s="1"/>
      <c r="K4" s="1"/>
      <c r="L4" s="1"/>
      <c r="M4" s="1"/>
      <c r="N4" s="1"/>
      <c r="O4" s="1"/>
    </row>
    <row r="5" spans="1:17" x14ac:dyDescent="0.25">
      <c r="A5" s="1"/>
      <c r="B5" s="1"/>
      <c r="C5" s="1"/>
      <c r="D5" s="1"/>
      <c r="E5" s="1"/>
      <c r="F5" s="1"/>
      <c r="G5" s="1"/>
      <c r="H5" s="1"/>
      <c r="I5" s="1"/>
      <c r="J5" s="1"/>
      <c r="K5" s="1"/>
      <c r="L5" s="1"/>
      <c r="M5" s="1"/>
      <c r="N5" s="1"/>
      <c r="O5" s="1"/>
    </row>
    <row r="6" spans="1:17" x14ac:dyDescent="0.25">
      <c r="A6" s="1"/>
      <c r="B6" s="1"/>
      <c r="C6" s="1"/>
      <c r="D6" s="1"/>
      <c r="E6" s="1"/>
      <c r="F6" s="1"/>
      <c r="G6" s="1"/>
      <c r="H6" s="1"/>
      <c r="I6" s="1"/>
      <c r="J6" s="1"/>
      <c r="K6" s="1"/>
      <c r="L6" s="21"/>
      <c r="M6" s="1"/>
      <c r="N6" s="1"/>
      <c r="O6" s="1"/>
    </row>
    <row r="7" spans="1:17" ht="18.75" x14ac:dyDescent="0.25">
      <c r="A7" s="49" t="s">
        <v>3</v>
      </c>
      <c r="B7" s="49"/>
      <c r="C7" s="49"/>
      <c r="D7" s="49"/>
      <c r="E7" s="49"/>
      <c r="F7" s="49"/>
      <c r="G7" s="49"/>
      <c r="H7" s="49"/>
      <c r="I7" s="49"/>
      <c r="J7" s="49"/>
      <c r="K7" s="49"/>
      <c r="L7" s="49"/>
      <c r="M7" s="49"/>
      <c r="N7" s="49"/>
      <c r="O7" s="49"/>
    </row>
    <row r="8" spans="1:17" ht="15.75" x14ac:dyDescent="0.25">
      <c r="A8" s="50" t="s">
        <v>10</v>
      </c>
      <c r="B8" s="50"/>
      <c r="C8" s="50"/>
      <c r="D8" s="50"/>
      <c r="E8" s="50"/>
      <c r="F8" s="50"/>
      <c r="G8" s="50"/>
      <c r="H8" s="50"/>
      <c r="I8" s="50"/>
      <c r="J8" s="50"/>
      <c r="K8" s="50"/>
      <c r="L8" s="50"/>
      <c r="M8" s="50"/>
      <c r="N8" s="50"/>
      <c r="O8" s="50"/>
    </row>
    <row r="9" spans="1:17" x14ac:dyDescent="0.25">
      <c r="A9" s="51" t="s">
        <v>46</v>
      </c>
      <c r="B9" s="51"/>
      <c r="C9" s="51"/>
      <c r="D9" s="51"/>
      <c r="E9" s="51"/>
      <c r="F9" s="51"/>
      <c r="G9" s="51"/>
      <c r="H9" s="51"/>
      <c r="I9" s="51"/>
      <c r="J9" s="51"/>
      <c r="K9" s="51"/>
      <c r="L9" s="51"/>
      <c r="M9" s="51"/>
      <c r="N9" s="51"/>
      <c r="O9" s="51"/>
    </row>
    <row r="10" spans="1:17" x14ac:dyDescent="0.25">
      <c r="A10" s="1"/>
      <c r="B10" s="1"/>
      <c r="C10" s="1"/>
      <c r="D10" s="1"/>
      <c r="E10" s="1"/>
      <c r="F10" s="1"/>
      <c r="G10" s="1"/>
      <c r="H10" s="1"/>
      <c r="I10" s="1"/>
      <c r="J10" s="1"/>
      <c r="K10" s="1"/>
      <c r="L10" s="1"/>
      <c r="M10" s="1"/>
      <c r="N10" s="1"/>
      <c r="O10" s="1"/>
    </row>
    <row r="11" spans="1:17" ht="15.75" thickBot="1" x14ac:dyDescent="0.3">
      <c r="A11" s="6"/>
      <c r="B11" s="7"/>
      <c r="C11" s="7"/>
      <c r="D11" s="7"/>
      <c r="E11" s="7"/>
      <c r="F11" s="7"/>
      <c r="G11" s="7"/>
      <c r="H11" s="7"/>
      <c r="I11" s="7"/>
      <c r="J11" s="7"/>
      <c r="K11" s="7"/>
      <c r="L11" s="7"/>
      <c r="M11" s="7"/>
      <c r="N11" s="7"/>
      <c r="O11" s="8"/>
    </row>
    <row r="12" spans="1:17" ht="120" x14ac:dyDescent="0.25">
      <c r="A12" s="5" t="s">
        <v>0</v>
      </c>
      <c r="B12" s="3" t="s">
        <v>4</v>
      </c>
      <c r="C12" s="2" t="s">
        <v>1</v>
      </c>
      <c r="D12" s="3" t="s">
        <v>7</v>
      </c>
      <c r="E12" s="4" t="s">
        <v>2</v>
      </c>
      <c r="F12" s="3" t="s">
        <v>11</v>
      </c>
      <c r="G12" s="10" t="s">
        <v>45</v>
      </c>
      <c r="H12" s="25" t="s">
        <v>47</v>
      </c>
      <c r="I12" s="25" t="s">
        <v>94</v>
      </c>
      <c r="J12" s="25" t="s">
        <v>101</v>
      </c>
      <c r="K12" s="25" t="s">
        <v>48</v>
      </c>
      <c r="L12" s="26" t="s">
        <v>9</v>
      </c>
      <c r="M12" s="3" t="s">
        <v>6</v>
      </c>
      <c r="N12" s="3" t="s">
        <v>8</v>
      </c>
      <c r="O12" s="11" t="s">
        <v>49</v>
      </c>
    </row>
    <row r="13" spans="1:17" ht="4.5" customHeight="1" x14ac:dyDescent="0.25">
      <c r="A13" s="23"/>
      <c r="B13" s="27"/>
      <c r="C13" s="14"/>
      <c r="D13" s="22"/>
      <c r="E13" s="12"/>
      <c r="F13" s="16"/>
      <c r="G13" s="17"/>
      <c r="H13" s="24"/>
      <c r="I13" s="24"/>
      <c r="J13" s="24"/>
      <c r="K13" s="24"/>
      <c r="L13" s="18"/>
      <c r="M13" s="19">
        <v>0</v>
      </c>
      <c r="N13" s="20"/>
      <c r="O13" s="19">
        <f>H13+K13-M13</f>
        <v>0</v>
      </c>
      <c r="P13" s="9"/>
    </row>
    <row r="14" spans="1:17" ht="80.25" customHeight="1" x14ac:dyDescent="0.25">
      <c r="A14" s="61" t="s">
        <v>50</v>
      </c>
      <c r="B14" s="13" t="s">
        <v>38</v>
      </c>
      <c r="C14" s="62" t="s">
        <v>13</v>
      </c>
      <c r="D14" s="63" t="s">
        <v>14</v>
      </c>
      <c r="E14" s="64" t="s">
        <v>102</v>
      </c>
      <c r="F14" s="111">
        <v>178217.49</v>
      </c>
      <c r="G14" s="65">
        <v>69.069999999999993</v>
      </c>
      <c r="H14" s="66">
        <v>11210557.35</v>
      </c>
      <c r="I14" s="67">
        <v>62.903799999999997</v>
      </c>
      <c r="J14" s="68">
        <v>63.471699999999998</v>
      </c>
      <c r="K14" s="69">
        <v>0</v>
      </c>
      <c r="L14" s="69">
        <v>0</v>
      </c>
      <c r="M14" s="69">
        <v>0</v>
      </c>
      <c r="N14" s="70">
        <v>0</v>
      </c>
      <c r="O14" s="19">
        <f>O13+H14+K14-M14</f>
        <v>11210557.35</v>
      </c>
      <c r="P14" s="9"/>
      <c r="Q14" s="9"/>
    </row>
    <row r="15" spans="1:17" ht="45.75" customHeight="1" x14ac:dyDescent="0.25">
      <c r="A15" s="61" t="s">
        <v>50</v>
      </c>
      <c r="B15" s="15" t="s">
        <v>16</v>
      </c>
      <c r="C15" s="71" t="s">
        <v>33</v>
      </c>
      <c r="D15" s="22" t="s">
        <v>12</v>
      </c>
      <c r="E15" s="72" t="s">
        <v>32</v>
      </c>
      <c r="F15" s="104"/>
      <c r="G15" s="73">
        <v>1</v>
      </c>
      <c r="H15" s="74">
        <v>292780.23</v>
      </c>
      <c r="I15" s="75"/>
      <c r="J15" s="75"/>
      <c r="K15" s="76">
        <v>0</v>
      </c>
      <c r="L15" s="77"/>
      <c r="M15" s="78"/>
      <c r="N15" s="20"/>
      <c r="O15" s="19">
        <f t="shared" ref="O15" si="0">O14+H15+K15-M15</f>
        <v>11503337.58</v>
      </c>
      <c r="P15" s="9"/>
    </row>
    <row r="16" spans="1:17" ht="45.75" customHeight="1" x14ac:dyDescent="0.25">
      <c r="A16" s="61" t="s">
        <v>50</v>
      </c>
      <c r="B16" s="79" t="s">
        <v>14</v>
      </c>
      <c r="C16" s="80" t="s">
        <v>31</v>
      </c>
      <c r="D16" s="22" t="s">
        <v>5</v>
      </c>
      <c r="E16" s="81" t="s">
        <v>103</v>
      </c>
      <c r="F16" s="104"/>
      <c r="G16" s="73">
        <v>1</v>
      </c>
      <c r="H16" s="82">
        <v>124412.59</v>
      </c>
      <c r="I16" s="83"/>
      <c r="J16" s="83"/>
      <c r="K16" s="76"/>
      <c r="L16" s="77"/>
      <c r="M16" s="78"/>
      <c r="N16" s="20"/>
      <c r="O16" s="19">
        <f t="shared" ref="O16:O18" si="1">O15+H16+K16-M16</f>
        <v>11627750.17</v>
      </c>
      <c r="P16" s="9"/>
    </row>
    <row r="17" spans="1:17" ht="45.75" customHeight="1" x14ac:dyDescent="0.25">
      <c r="A17" s="61" t="s">
        <v>50</v>
      </c>
      <c r="B17" s="79" t="s">
        <v>36</v>
      </c>
      <c r="C17" s="80"/>
      <c r="D17" s="22"/>
      <c r="E17" s="84" t="s">
        <v>39</v>
      </c>
      <c r="F17" s="113" t="s">
        <v>40</v>
      </c>
      <c r="G17" s="73">
        <v>59.99</v>
      </c>
      <c r="H17" s="66">
        <v>23999200</v>
      </c>
      <c r="I17" s="73">
        <v>59.99</v>
      </c>
      <c r="J17" s="66"/>
      <c r="K17" s="85">
        <v>0</v>
      </c>
      <c r="L17" s="77"/>
      <c r="M17" s="78"/>
      <c r="N17" s="20"/>
      <c r="O17" s="19">
        <f t="shared" si="1"/>
        <v>35626950.170000002</v>
      </c>
      <c r="P17" s="9"/>
    </row>
    <row r="18" spans="1:17" ht="68.25" customHeight="1" x14ac:dyDescent="0.25">
      <c r="A18" s="61" t="s">
        <v>50</v>
      </c>
      <c r="B18" s="79" t="s">
        <v>37</v>
      </c>
      <c r="C18" s="80"/>
      <c r="D18" s="22"/>
      <c r="E18" s="84" t="s">
        <v>41</v>
      </c>
      <c r="F18" s="104">
        <v>350000</v>
      </c>
      <c r="G18" s="73">
        <v>66.203000000000003</v>
      </c>
      <c r="H18" s="86">
        <v>22016330</v>
      </c>
      <c r="I18" s="87">
        <v>62.903799999999997</v>
      </c>
      <c r="J18" s="68">
        <v>63.471699999999998</v>
      </c>
      <c r="K18" s="86">
        <v>0</v>
      </c>
      <c r="L18" s="77"/>
      <c r="M18" s="78"/>
      <c r="N18" s="20"/>
      <c r="O18" s="19">
        <f t="shared" si="1"/>
        <v>57643280.170000002</v>
      </c>
      <c r="P18" s="9"/>
    </row>
    <row r="19" spans="1:17" ht="45.75" customHeight="1" x14ac:dyDescent="0.25">
      <c r="A19" s="61" t="s">
        <v>50</v>
      </c>
      <c r="B19" s="79" t="s">
        <v>43</v>
      </c>
      <c r="C19" s="80"/>
      <c r="D19" s="22"/>
      <c r="E19" s="84" t="s">
        <v>42</v>
      </c>
      <c r="F19" s="104">
        <v>2925572.91</v>
      </c>
      <c r="G19" s="73">
        <v>66.203000000000003</v>
      </c>
      <c r="H19" s="88">
        <v>184029653.10767001</v>
      </c>
      <c r="I19" s="87">
        <v>62.903799999999997</v>
      </c>
      <c r="J19" s="68">
        <v>63.471699999999998</v>
      </c>
      <c r="K19" s="88">
        <v>0</v>
      </c>
      <c r="L19" s="77"/>
      <c r="M19" s="89"/>
      <c r="N19" s="90"/>
      <c r="O19" s="19">
        <f>O18+H19+K19-M19</f>
        <v>241672933.27767003</v>
      </c>
      <c r="P19" s="9"/>
    </row>
    <row r="20" spans="1:17" ht="45.75" customHeight="1" x14ac:dyDescent="0.25">
      <c r="A20" s="61">
        <v>45656</v>
      </c>
      <c r="B20" s="79" t="s">
        <v>43</v>
      </c>
      <c r="C20" s="80" t="s">
        <v>58</v>
      </c>
      <c r="D20" s="91" t="s">
        <v>55</v>
      </c>
      <c r="E20" s="52" t="s">
        <v>95</v>
      </c>
      <c r="F20" s="104"/>
      <c r="G20" s="92"/>
      <c r="H20" s="93"/>
      <c r="I20" s="93"/>
      <c r="J20" s="94">
        <v>63.471200000000003</v>
      </c>
      <c r="K20" s="95"/>
      <c r="L20" s="77">
        <f>M20/J20</f>
        <v>367.18968603082971</v>
      </c>
      <c r="M20" s="53">
        <v>23305.97</v>
      </c>
      <c r="N20" s="54" t="s">
        <v>53</v>
      </c>
      <c r="O20" s="19">
        <f t="shared" ref="O20:O44" si="2">O19+H20+K20-M20</f>
        <v>241649627.30767003</v>
      </c>
      <c r="P20" s="9"/>
    </row>
    <row r="21" spans="1:17" ht="61.5" customHeight="1" x14ac:dyDescent="0.25">
      <c r="A21" s="61">
        <v>45653</v>
      </c>
      <c r="B21" s="79" t="s">
        <v>43</v>
      </c>
      <c r="C21" s="80" t="s">
        <v>59</v>
      </c>
      <c r="D21" s="91" t="s">
        <v>55</v>
      </c>
      <c r="E21" s="52" t="s">
        <v>97</v>
      </c>
      <c r="F21" s="104"/>
      <c r="G21" s="96"/>
      <c r="H21" s="93"/>
      <c r="I21" s="93"/>
      <c r="J21" s="94">
        <v>63.485500000000002</v>
      </c>
      <c r="K21" s="97"/>
      <c r="L21" s="77">
        <f t="shared" ref="L21:L41" si="3">M21/J21</f>
        <v>2205.2279654409276</v>
      </c>
      <c r="M21" s="55">
        <v>140000</v>
      </c>
      <c r="N21" s="54" t="s">
        <v>52</v>
      </c>
      <c r="O21" s="19">
        <f t="shared" si="2"/>
        <v>241509627.30767003</v>
      </c>
      <c r="P21" s="9"/>
    </row>
    <row r="22" spans="1:17" ht="53.25" customHeight="1" x14ac:dyDescent="0.25">
      <c r="A22" s="61">
        <v>45652</v>
      </c>
      <c r="B22" s="79" t="s">
        <v>43</v>
      </c>
      <c r="C22" s="56" t="s">
        <v>60</v>
      </c>
      <c r="D22" s="91" t="s">
        <v>55</v>
      </c>
      <c r="E22" s="52" t="s">
        <v>96</v>
      </c>
      <c r="F22" s="104"/>
      <c r="G22" s="96"/>
      <c r="H22" s="93"/>
      <c r="I22" s="93"/>
      <c r="J22" s="94">
        <v>63.053899999999999</v>
      </c>
      <c r="K22" s="98"/>
      <c r="L22" s="77">
        <f t="shared" si="3"/>
        <v>6581.6706024528221</v>
      </c>
      <c r="M22" s="55">
        <v>415000</v>
      </c>
      <c r="N22" s="54" t="s">
        <v>51</v>
      </c>
      <c r="O22" s="19">
        <f t="shared" si="2"/>
        <v>241094627.30767003</v>
      </c>
      <c r="P22" s="9"/>
    </row>
    <row r="23" spans="1:17" ht="104.25" customHeight="1" x14ac:dyDescent="0.25">
      <c r="A23" s="61">
        <v>45652</v>
      </c>
      <c r="B23" s="79" t="s">
        <v>43</v>
      </c>
      <c r="C23" s="80" t="s">
        <v>61</v>
      </c>
      <c r="D23" s="91" t="s">
        <v>55</v>
      </c>
      <c r="E23" s="52" t="s">
        <v>98</v>
      </c>
      <c r="F23" s="104"/>
      <c r="G23" s="96"/>
      <c r="H23" s="93"/>
      <c r="I23" s="93"/>
      <c r="J23" s="94">
        <v>63.053899999999999</v>
      </c>
      <c r="K23" s="98"/>
      <c r="L23" s="77">
        <f t="shared" si="3"/>
        <v>8302.594288378672</v>
      </c>
      <c r="M23" s="55">
        <v>523510.94999999995</v>
      </c>
      <c r="N23" s="52" t="s">
        <v>56</v>
      </c>
      <c r="O23" s="19">
        <f t="shared" si="2"/>
        <v>240571116.35767004</v>
      </c>
      <c r="P23" s="9"/>
    </row>
    <row r="24" spans="1:17" ht="61.5" customHeight="1" x14ac:dyDescent="0.25">
      <c r="A24" s="61">
        <v>45652</v>
      </c>
      <c r="B24" s="79" t="s">
        <v>43</v>
      </c>
      <c r="C24" s="80" t="s">
        <v>62</v>
      </c>
      <c r="D24" s="91" t="s">
        <v>55</v>
      </c>
      <c r="E24" s="52" t="s">
        <v>99</v>
      </c>
      <c r="F24" s="104"/>
      <c r="G24" s="96"/>
      <c r="H24" s="93"/>
      <c r="I24" s="93"/>
      <c r="J24" s="94">
        <v>63.053899999999999</v>
      </c>
      <c r="K24" s="97"/>
      <c r="L24" s="77">
        <f t="shared" si="3"/>
        <v>13335.327394498992</v>
      </c>
      <c r="M24" s="55">
        <v>840844.4</v>
      </c>
      <c r="N24" s="54" t="s">
        <v>54</v>
      </c>
      <c r="O24" s="19">
        <f t="shared" si="2"/>
        <v>239730271.95767003</v>
      </c>
      <c r="P24" s="9"/>
    </row>
    <row r="25" spans="1:17" ht="70.5" customHeight="1" x14ac:dyDescent="0.25">
      <c r="A25" s="61">
        <v>45655</v>
      </c>
      <c r="B25" s="79" t="s">
        <v>43</v>
      </c>
      <c r="C25" s="99" t="s">
        <v>63</v>
      </c>
      <c r="D25" s="100" t="s">
        <v>55</v>
      </c>
      <c r="E25" s="57" t="s">
        <v>100</v>
      </c>
      <c r="F25" s="112"/>
      <c r="G25" s="73"/>
      <c r="H25" s="101"/>
      <c r="I25" s="101"/>
      <c r="J25" s="102">
        <v>63.471200000000003</v>
      </c>
      <c r="K25" s="76"/>
      <c r="L25" s="77">
        <f t="shared" si="3"/>
        <v>2809.2744425818319</v>
      </c>
      <c r="M25" s="55">
        <v>178308.02</v>
      </c>
      <c r="N25" s="58" t="s">
        <v>54</v>
      </c>
      <c r="O25" s="19">
        <f t="shared" si="2"/>
        <v>239551963.93767002</v>
      </c>
      <c r="P25" s="9"/>
    </row>
    <row r="26" spans="1:17" ht="115.5" customHeight="1" x14ac:dyDescent="0.25">
      <c r="A26" s="61">
        <v>45623</v>
      </c>
      <c r="B26" s="103" t="s">
        <v>43</v>
      </c>
      <c r="C26" s="80" t="s">
        <v>64</v>
      </c>
      <c r="D26" s="91" t="s">
        <v>55</v>
      </c>
      <c r="E26" s="52" t="s">
        <v>93</v>
      </c>
      <c r="F26" s="104"/>
      <c r="G26" s="96"/>
      <c r="H26" s="93"/>
      <c r="I26" s="93"/>
      <c r="J26" s="94">
        <v>63.485500000000002</v>
      </c>
      <c r="K26" s="97"/>
      <c r="L26" s="77">
        <f t="shared" si="3"/>
        <v>2992.8093816698301</v>
      </c>
      <c r="M26" s="55">
        <v>190000</v>
      </c>
      <c r="N26" s="54"/>
      <c r="O26" s="19">
        <f t="shared" si="2"/>
        <v>239361963.93767002</v>
      </c>
      <c r="P26" s="9"/>
    </row>
    <row r="27" spans="1:17" ht="95.25" customHeight="1" x14ac:dyDescent="0.25">
      <c r="A27" s="61">
        <v>45621</v>
      </c>
      <c r="B27" s="103" t="s">
        <v>43</v>
      </c>
      <c r="C27" s="80" t="s">
        <v>65</v>
      </c>
      <c r="D27" s="91" t="s">
        <v>55</v>
      </c>
      <c r="E27" s="52" t="s">
        <v>92</v>
      </c>
      <c r="F27" s="104"/>
      <c r="G27" s="96"/>
      <c r="H27" s="93"/>
      <c r="I27" s="93"/>
      <c r="J27" s="94">
        <v>63.053899999999999</v>
      </c>
      <c r="K27" s="97"/>
      <c r="L27" s="77">
        <f t="shared" si="3"/>
        <v>1766.6155463817465</v>
      </c>
      <c r="M27" s="55">
        <v>111392</v>
      </c>
      <c r="N27" s="54"/>
      <c r="O27" s="19">
        <f t="shared" si="2"/>
        <v>239250571.93767002</v>
      </c>
      <c r="P27" s="9">
        <v>0</v>
      </c>
    </row>
    <row r="28" spans="1:17" ht="89.25" customHeight="1" x14ac:dyDescent="0.25">
      <c r="A28" s="61">
        <v>45629</v>
      </c>
      <c r="B28" s="103" t="s">
        <v>43</v>
      </c>
      <c r="C28" s="80" t="s">
        <v>66</v>
      </c>
      <c r="D28" s="91" t="s">
        <v>55</v>
      </c>
      <c r="E28" s="52" t="s">
        <v>91</v>
      </c>
      <c r="F28" s="104"/>
      <c r="G28" s="96"/>
      <c r="H28" s="93"/>
      <c r="I28" s="93"/>
      <c r="J28" s="94">
        <v>63.430799999999998</v>
      </c>
      <c r="K28" s="97"/>
      <c r="L28" s="77">
        <f t="shared" si="3"/>
        <v>1087.7996178512647</v>
      </c>
      <c r="M28" s="55">
        <v>69000</v>
      </c>
      <c r="N28" s="54"/>
      <c r="O28" s="19">
        <f t="shared" si="2"/>
        <v>239181571.93767002</v>
      </c>
      <c r="P28" s="9"/>
    </row>
    <row r="29" spans="1:17" ht="45.75" customHeight="1" x14ac:dyDescent="0.25">
      <c r="A29" s="61">
        <v>45618</v>
      </c>
      <c r="B29" s="103" t="s">
        <v>43</v>
      </c>
      <c r="C29" s="80" t="s">
        <v>67</v>
      </c>
      <c r="D29" s="91" t="s">
        <v>55</v>
      </c>
      <c r="E29" s="52" t="s">
        <v>90</v>
      </c>
      <c r="F29" s="104"/>
      <c r="G29" s="96"/>
      <c r="H29" s="93"/>
      <c r="I29" s="93"/>
      <c r="J29" s="94">
        <v>63.016599999999997</v>
      </c>
      <c r="K29" s="97"/>
      <c r="L29" s="77">
        <f t="shared" si="3"/>
        <v>2618.909938016332</v>
      </c>
      <c r="M29" s="55">
        <v>165034.79999999999</v>
      </c>
      <c r="N29" s="54"/>
      <c r="O29" s="19">
        <f t="shared" si="2"/>
        <v>239016537.13767001</v>
      </c>
      <c r="P29" s="9"/>
    </row>
    <row r="30" spans="1:17" ht="68.25" customHeight="1" x14ac:dyDescent="0.25">
      <c r="A30" s="61">
        <v>45629</v>
      </c>
      <c r="B30" s="103" t="s">
        <v>43</v>
      </c>
      <c r="C30" s="80" t="s">
        <v>68</v>
      </c>
      <c r="D30" s="91" t="s">
        <v>55</v>
      </c>
      <c r="E30" s="52" t="s">
        <v>89</v>
      </c>
      <c r="F30" s="104"/>
      <c r="G30" s="96"/>
      <c r="H30" s="93"/>
      <c r="I30" s="93"/>
      <c r="J30" s="94">
        <v>63.430799999999998</v>
      </c>
      <c r="K30" s="97"/>
      <c r="L30" s="77">
        <f t="shared" si="3"/>
        <v>24104.95847443198</v>
      </c>
      <c r="M30" s="55">
        <v>1528996.8</v>
      </c>
      <c r="N30" s="54"/>
      <c r="O30" s="19">
        <f t="shared" si="2"/>
        <v>237487540.33767</v>
      </c>
      <c r="P30" s="9"/>
    </row>
    <row r="31" spans="1:17" ht="54" customHeight="1" x14ac:dyDescent="0.25">
      <c r="A31" s="61">
        <v>45629</v>
      </c>
      <c r="B31" s="103" t="s">
        <v>43</v>
      </c>
      <c r="C31" s="80" t="s">
        <v>69</v>
      </c>
      <c r="D31" s="91" t="s">
        <v>55</v>
      </c>
      <c r="E31" s="52" t="s">
        <v>88</v>
      </c>
      <c r="F31" s="104"/>
      <c r="G31" s="96"/>
      <c r="H31" s="93"/>
      <c r="I31" s="93"/>
      <c r="J31" s="94">
        <v>63.430799999999998</v>
      </c>
      <c r="K31" s="97"/>
      <c r="L31" s="77">
        <f t="shared" si="3"/>
        <v>3625.9987261708825</v>
      </c>
      <c r="M31" s="55">
        <v>230000</v>
      </c>
      <c r="N31" s="54"/>
      <c r="O31" s="19">
        <f t="shared" si="2"/>
        <v>237257540.33767</v>
      </c>
      <c r="P31" s="9"/>
      <c r="Q31" s="9"/>
    </row>
    <row r="32" spans="1:17" ht="45.75" customHeight="1" x14ac:dyDescent="0.25">
      <c r="A32" s="61">
        <v>45631</v>
      </c>
      <c r="B32" s="103" t="s">
        <v>43</v>
      </c>
      <c r="C32" s="80" t="s">
        <v>70</v>
      </c>
      <c r="D32" s="91" t="s">
        <v>55</v>
      </c>
      <c r="E32" s="52" t="s">
        <v>87</v>
      </c>
      <c r="F32" s="104"/>
      <c r="G32" s="96"/>
      <c r="H32" s="93"/>
      <c r="I32" s="93"/>
      <c r="J32" s="94">
        <v>63.668100000000003</v>
      </c>
      <c r="K32" s="97"/>
      <c r="L32" s="77">
        <f t="shared" si="3"/>
        <v>3455.419590030172</v>
      </c>
      <c r="M32" s="55">
        <v>220000</v>
      </c>
      <c r="N32" s="20"/>
      <c r="O32" s="19">
        <f t="shared" si="2"/>
        <v>237037540.33767</v>
      </c>
      <c r="P32" s="9"/>
      <c r="Q32" s="37"/>
    </row>
    <row r="33" spans="1:17" ht="42" customHeight="1" x14ac:dyDescent="0.25">
      <c r="A33" s="61">
        <v>45618</v>
      </c>
      <c r="B33" s="103" t="s">
        <v>43</v>
      </c>
      <c r="C33" s="80" t="s">
        <v>71</v>
      </c>
      <c r="D33" s="91" t="s">
        <v>55</v>
      </c>
      <c r="E33" s="52" t="s">
        <v>86</v>
      </c>
      <c r="F33" s="104"/>
      <c r="G33" s="104"/>
      <c r="H33" s="74"/>
      <c r="I33" s="74"/>
      <c r="J33" s="105">
        <v>63.016599999999997</v>
      </c>
      <c r="K33" s="97"/>
      <c r="L33" s="77">
        <f t="shared" si="3"/>
        <v>3335.4306643011528</v>
      </c>
      <c r="M33" s="55">
        <v>210187.5</v>
      </c>
      <c r="N33" s="20"/>
      <c r="O33" s="19">
        <f t="shared" si="2"/>
        <v>236827352.83767</v>
      </c>
      <c r="P33" s="9"/>
      <c r="Q33" s="38"/>
    </row>
    <row r="34" spans="1:17" ht="42" customHeight="1" x14ac:dyDescent="0.25">
      <c r="A34" s="61">
        <v>45629</v>
      </c>
      <c r="B34" s="103" t="s">
        <v>43</v>
      </c>
      <c r="C34" s="80" t="s">
        <v>72</v>
      </c>
      <c r="D34" s="91" t="s">
        <v>55</v>
      </c>
      <c r="E34" s="52" t="s">
        <v>85</v>
      </c>
      <c r="F34" s="106"/>
      <c r="G34" s="41"/>
      <c r="H34" s="107">
        <v>0</v>
      </c>
      <c r="I34" s="107"/>
      <c r="J34" s="94">
        <v>63.430799999999998</v>
      </c>
      <c r="K34" s="59"/>
      <c r="L34" s="77">
        <f t="shared" si="3"/>
        <v>3034.1411427886769</v>
      </c>
      <c r="M34" s="55">
        <v>192458</v>
      </c>
      <c r="N34" s="41"/>
      <c r="O34" s="19">
        <f t="shared" si="2"/>
        <v>236634894.83767</v>
      </c>
      <c r="P34" s="9"/>
    </row>
    <row r="35" spans="1:17" ht="42" customHeight="1" x14ac:dyDescent="0.25">
      <c r="A35" s="61">
        <v>45631</v>
      </c>
      <c r="B35" s="103" t="s">
        <v>43</v>
      </c>
      <c r="C35" s="80" t="s">
        <v>73</v>
      </c>
      <c r="D35" s="91" t="s">
        <v>55</v>
      </c>
      <c r="E35" s="52" t="s">
        <v>84</v>
      </c>
      <c r="F35" s="106"/>
      <c r="G35" s="41"/>
      <c r="H35" s="41"/>
      <c r="I35" s="41"/>
      <c r="J35" s="94">
        <v>63.668100000000003</v>
      </c>
      <c r="K35" s="59"/>
      <c r="L35" s="77">
        <f t="shared" si="3"/>
        <v>2022.387977652859</v>
      </c>
      <c r="M35" s="55">
        <v>128761.60000000001</v>
      </c>
      <c r="N35" s="20"/>
      <c r="O35" s="19">
        <f t="shared" si="2"/>
        <v>236506133.23767</v>
      </c>
      <c r="P35" s="9"/>
    </row>
    <row r="36" spans="1:17" ht="36.75" x14ac:dyDescent="0.25">
      <c r="A36" s="61">
        <v>45631</v>
      </c>
      <c r="B36" s="103" t="s">
        <v>43</v>
      </c>
      <c r="C36" s="80" t="s">
        <v>74</v>
      </c>
      <c r="D36" s="91" t="s">
        <v>55</v>
      </c>
      <c r="E36" s="52" t="s">
        <v>83</v>
      </c>
      <c r="F36" s="41"/>
      <c r="G36" s="41"/>
      <c r="H36" s="41"/>
      <c r="I36" s="41"/>
      <c r="J36" s="94">
        <v>63.668100000000003</v>
      </c>
      <c r="K36" s="108"/>
      <c r="L36" s="77">
        <f t="shared" si="3"/>
        <v>834.01263741182788</v>
      </c>
      <c r="M36" s="55">
        <v>53100</v>
      </c>
      <c r="N36" s="20"/>
      <c r="O36" s="19">
        <f t="shared" si="2"/>
        <v>236453033.23767</v>
      </c>
      <c r="P36" s="9"/>
    </row>
    <row r="37" spans="1:17" ht="48.75" x14ac:dyDescent="0.25">
      <c r="A37" s="61">
        <v>45629</v>
      </c>
      <c r="B37" s="103" t="s">
        <v>43</v>
      </c>
      <c r="C37" s="80" t="s">
        <v>75</v>
      </c>
      <c r="D37" s="91" t="s">
        <v>55</v>
      </c>
      <c r="E37" s="52" t="s">
        <v>82</v>
      </c>
      <c r="F37" s="41"/>
      <c r="G37" s="17"/>
      <c r="H37" s="60"/>
      <c r="I37" s="60"/>
      <c r="J37" s="94">
        <v>63.430799999999998</v>
      </c>
      <c r="K37" s="41"/>
      <c r="L37" s="77">
        <f t="shared" si="3"/>
        <v>3689.0602041910242</v>
      </c>
      <c r="M37" s="55">
        <v>234000.04</v>
      </c>
      <c r="N37" s="41"/>
      <c r="O37" s="19">
        <f t="shared" si="2"/>
        <v>236219033.19767001</v>
      </c>
    </row>
    <row r="38" spans="1:17" ht="36" x14ac:dyDescent="0.25">
      <c r="A38" s="61">
        <v>45631</v>
      </c>
      <c r="B38" s="103" t="s">
        <v>43</v>
      </c>
      <c r="C38" s="80" t="s">
        <v>76</v>
      </c>
      <c r="D38" s="91" t="s">
        <v>55</v>
      </c>
      <c r="E38" s="52" t="s">
        <v>80</v>
      </c>
      <c r="F38" s="16"/>
      <c r="G38" s="109"/>
      <c r="H38" s="108"/>
      <c r="I38" s="108"/>
      <c r="J38" s="94">
        <v>63.668100000000003</v>
      </c>
      <c r="K38" s="46"/>
      <c r="L38" s="77">
        <f t="shared" si="3"/>
        <v>715.0609174767269</v>
      </c>
      <c r="M38" s="55">
        <v>45526.57</v>
      </c>
      <c r="N38" s="41"/>
      <c r="O38" s="19">
        <f t="shared" si="2"/>
        <v>236173506.62767002</v>
      </c>
    </row>
    <row r="39" spans="1:17" ht="60.75" x14ac:dyDescent="0.25">
      <c r="A39" s="61">
        <v>45631</v>
      </c>
      <c r="B39" s="103" t="s">
        <v>43</v>
      </c>
      <c r="C39" s="42" t="s">
        <v>77</v>
      </c>
      <c r="D39" s="91" t="s">
        <v>55</v>
      </c>
      <c r="E39" s="52" t="s">
        <v>81</v>
      </c>
      <c r="F39" s="41"/>
      <c r="G39" s="41"/>
      <c r="H39" s="41"/>
      <c r="I39" s="41"/>
      <c r="J39" s="94">
        <v>63.668100000000003</v>
      </c>
      <c r="K39" s="41"/>
      <c r="L39" s="77">
        <f t="shared" si="3"/>
        <v>2780.0421247060931</v>
      </c>
      <c r="M39" s="55">
        <v>177000</v>
      </c>
      <c r="N39" s="41"/>
      <c r="O39" s="19">
        <f t="shared" si="2"/>
        <v>235996506.62767002</v>
      </c>
    </row>
    <row r="40" spans="1:17" ht="36" x14ac:dyDescent="0.25">
      <c r="A40" s="61">
        <v>45631</v>
      </c>
      <c r="B40" s="103" t="s">
        <v>43</v>
      </c>
      <c r="C40" s="80" t="s">
        <v>78</v>
      </c>
      <c r="D40" s="91" t="s">
        <v>55</v>
      </c>
      <c r="E40" s="52" t="s">
        <v>80</v>
      </c>
      <c r="F40" s="41"/>
      <c r="G40" s="41"/>
      <c r="H40" s="41"/>
      <c r="I40" s="41"/>
      <c r="J40" s="94">
        <v>63.668100000000003</v>
      </c>
      <c r="K40" s="41"/>
      <c r="L40" s="77">
        <f t="shared" si="3"/>
        <v>677.71788383821729</v>
      </c>
      <c r="M40" s="55">
        <v>43149.01</v>
      </c>
      <c r="N40" s="41"/>
      <c r="O40" s="19">
        <f t="shared" si="2"/>
        <v>235953357.61767003</v>
      </c>
    </row>
    <row r="41" spans="1:17" ht="36.75" x14ac:dyDescent="0.25">
      <c r="A41" s="61">
        <v>45643</v>
      </c>
      <c r="B41" s="103" t="s">
        <v>43</v>
      </c>
      <c r="C41" s="80" t="s">
        <v>57</v>
      </c>
      <c r="D41" s="91" t="s">
        <v>55</v>
      </c>
      <c r="E41" s="52" t="s">
        <v>79</v>
      </c>
      <c r="F41" s="41"/>
      <c r="G41" s="41"/>
      <c r="H41" s="41"/>
      <c r="I41" s="41"/>
      <c r="J41" s="110">
        <v>63.485500000000002</v>
      </c>
      <c r="K41" s="41"/>
      <c r="L41" s="77">
        <f t="shared" si="3"/>
        <v>2193.2567279142481</v>
      </c>
      <c r="M41" s="55">
        <v>139240</v>
      </c>
      <c r="N41" s="77"/>
      <c r="O41" s="19">
        <f t="shared" si="2"/>
        <v>235814117.61767003</v>
      </c>
    </row>
    <row r="42" spans="1:17" ht="24.75" x14ac:dyDescent="0.25">
      <c r="A42" s="114">
        <v>45657</v>
      </c>
      <c r="B42" s="115" t="s">
        <v>16</v>
      </c>
      <c r="C42" s="116" t="s">
        <v>33</v>
      </c>
      <c r="D42" s="117" t="s">
        <v>12</v>
      </c>
      <c r="E42" s="34" t="s">
        <v>104</v>
      </c>
      <c r="F42" s="118"/>
      <c r="G42" s="41"/>
      <c r="H42" s="41"/>
      <c r="I42" s="41"/>
      <c r="J42" s="41"/>
      <c r="K42" s="41"/>
      <c r="L42" s="41"/>
      <c r="M42" s="55">
        <v>290000</v>
      </c>
      <c r="N42" s="41"/>
      <c r="O42" s="19">
        <f t="shared" si="2"/>
        <v>235524117.61767003</v>
      </c>
    </row>
    <row r="43" spans="1:17" ht="24.75" x14ac:dyDescent="0.25">
      <c r="A43" s="120">
        <v>45657</v>
      </c>
      <c r="B43" s="115" t="s">
        <v>16</v>
      </c>
      <c r="C43" s="116" t="s">
        <v>105</v>
      </c>
      <c r="D43" s="117" t="s">
        <v>12</v>
      </c>
      <c r="E43" s="34" t="s">
        <v>106</v>
      </c>
      <c r="F43" s="41"/>
      <c r="G43" s="41"/>
      <c r="H43" s="41"/>
      <c r="I43" s="41"/>
      <c r="J43" s="41"/>
      <c r="K43" s="41"/>
      <c r="L43" s="41"/>
      <c r="M43" s="55">
        <v>710</v>
      </c>
      <c r="N43" s="77"/>
      <c r="O43" s="19">
        <f t="shared" si="2"/>
        <v>235523407.61767003</v>
      </c>
    </row>
    <row r="44" spans="1:17" x14ac:dyDescent="0.25">
      <c r="A44" s="119">
        <v>45657</v>
      </c>
      <c r="B44" s="79" t="s">
        <v>14</v>
      </c>
      <c r="C44" s="80" t="s">
        <v>31</v>
      </c>
      <c r="D44" s="22" t="s">
        <v>5</v>
      </c>
      <c r="E44" s="34" t="s">
        <v>106</v>
      </c>
      <c r="F44" s="41"/>
      <c r="G44" s="41"/>
      <c r="H44" s="41"/>
      <c r="I44" s="41"/>
      <c r="J44" s="41"/>
      <c r="K44" s="41"/>
      <c r="L44" s="41"/>
      <c r="M44" s="55">
        <v>175</v>
      </c>
      <c r="N44" s="41"/>
      <c r="O44" s="19">
        <f t="shared" si="2"/>
        <v>235523232.61767003</v>
      </c>
    </row>
    <row r="45" spans="1:17" ht="15.75" x14ac:dyDescent="0.25">
      <c r="A45" s="29"/>
      <c r="B45" s="43"/>
      <c r="C45" s="35"/>
      <c r="D45" s="45"/>
      <c r="E45" s="40"/>
      <c r="F45" s="34"/>
      <c r="G45" s="34"/>
      <c r="H45" s="34"/>
      <c r="I45" s="34"/>
      <c r="J45" s="34"/>
      <c r="K45" s="34"/>
      <c r="L45" s="34"/>
      <c r="M45" s="39"/>
      <c r="N45" s="34"/>
      <c r="O45" s="33"/>
    </row>
    <row r="46" spans="1:17" ht="15.75" x14ac:dyDescent="0.25">
      <c r="A46" s="29"/>
      <c r="B46" s="43"/>
      <c r="C46" s="35"/>
      <c r="D46" s="45"/>
      <c r="E46" s="40"/>
      <c r="F46" s="34"/>
      <c r="G46" s="34"/>
      <c r="H46" s="34"/>
      <c r="I46" s="34"/>
      <c r="J46" s="34"/>
      <c r="K46" s="34"/>
      <c r="L46" s="34"/>
      <c r="M46" s="39"/>
      <c r="N46" s="34"/>
      <c r="O46" s="33"/>
    </row>
    <row r="47" spans="1:17" x14ac:dyDescent="0.25">
      <c r="A47" s="34"/>
      <c r="B47" s="44"/>
      <c r="C47" s="34"/>
      <c r="D47" s="34"/>
      <c r="E47" s="34"/>
      <c r="F47" s="34"/>
      <c r="G47" s="34"/>
      <c r="H47" s="34"/>
      <c r="I47" s="34"/>
      <c r="J47" s="34"/>
      <c r="K47" s="34"/>
      <c r="L47" s="34"/>
      <c r="M47" s="34"/>
      <c r="N47" s="34"/>
      <c r="O47" s="34"/>
    </row>
    <row r="48" spans="1:17" x14ac:dyDescent="0.25">
      <c r="A48" s="34"/>
      <c r="B48" s="34"/>
      <c r="C48" s="34"/>
      <c r="D48" s="34"/>
      <c r="E48" s="34"/>
      <c r="F48" s="34"/>
      <c r="G48" s="34"/>
      <c r="H48" s="47"/>
      <c r="I48" s="47"/>
      <c r="J48" s="47"/>
      <c r="K48" s="34"/>
      <c r="L48" s="34"/>
      <c r="M48" s="34"/>
      <c r="N48" s="34"/>
      <c r="O48" s="34"/>
    </row>
    <row r="49" spans="1:15" x14ac:dyDescent="0.25">
      <c r="A49" s="34"/>
      <c r="B49" s="34"/>
      <c r="C49" s="34"/>
      <c r="D49" s="34"/>
      <c r="E49" s="34"/>
      <c r="F49" s="34"/>
      <c r="G49" s="34"/>
      <c r="H49" s="34"/>
      <c r="I49" s="34"/>
      <c r="J49" s="34"/>
      <c r="K49" s="34"/>
      <c r="L49" s="47">
        <f>SUM(L20:L48)</f>
        <v>92534.905934217124</v>
      </c>
      <c r="M49" s="48">
        <f>SUM(M20:M48)</f>
        <v>6149700.6599999992</v>
      </c>
      <c r="N49" s="34"/>
      <c r="O49" s="48">
        <f>O44</f>
        <v>235523232.61767003</v>
      </c>
    </row>
    <row r="51" spans="1:15" x14ac:dyDescent="0.25">
      <c r="M51" s="31"/>
    </row>
    <row r="52" spans="1:15" x14ac:dyDescent="0.25">
      <c r="A52" t="s">
        <v>107</v>
      </c>
      <c r="E52" t="s">
        <v>110</v>
      </c>
      <c r="I52" t="s">
        <v>113</v>
      </c>
      <c r="M52" s="28">
        <f>N41/L49</f>
        <v>0</v>
      </c>
    </row>
    <row r="53" spans="1:15" x14ac:dyDescent="0.25">
      <c r="A53" t="s">
        <v>108</v>
      </c>
      <c r="E53" t="s">
        <v>111</v>
      </c>
      <c r="I53" t="s">
        <v>114</v>
      </c>
      <c r="M53" s="28"/>
    </row>
    <row r="54" spans="1:15" x14ac:dyDescent="0.25">
      <c r="A54" t="s">
        <v>109</v>
      </c>
      <c r="E54" t="s">
        <v>112</v>
      </c>
    </row>
  </sheetData>
  <mergeCells count="3">
    <mergeCell ref="A7:O7"/>
    <mergeCell ref="A8:O8"/>
    <mergeCell ref="A9:O9"/>
  </mergeCells>
  <pageMargins left="0.31496062992125984" right="0.17" top="0.15748031496062992" bottom="0.15748031496062992" header="0.15748031496062992" footer="0.31496062992125984"/>
  <pageSetup scale="57" fitToHeight="0" orientation="landscape" r:id="rId1"/>
  <headerFooter>
    <oddFooter>&amp;L&amp;P/pag/2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26F3C-E52A-4724-9FC2-AD1622AE6A02}">
  <dimension ref="A2:Y57"/>
  <sheetViews>
    <sheetView topLeftCell="A37" workbookViewId="0">
      <selection activeCell="I57" sqref="I57"/>
    </sheetView>
  </sheetViews>
  <sheetFormatPr baseColWidth="10" defaultColWidth="11.42578125" defaultRowHeight="15" x14ac:dyDescent="0.25"/>
  <cols>
    <col min="10" max="10" width="13.140625" bestFit="1" customWidth="1"/>
  </cols>
  <sheetData>
    <row r="2" spans="1:14" x14ac:dyDescent="0.25">
      <c r="A2" t="s">
        <v>17</v>
      </c>
    </row>
    <row r="3" spans="1:14" x14ac:dyDescent="0.25">
      <c r="C3" t="str">
        <f>LOWER(A2)</f>
        <v>ago ncf: b1500000408, por notificar las citaciones de comparecencia de los casos de regimen de visita, guarda, custodia y pension alimenticia, vinculados a los servicios que brinda el departamento de atencio a la violencia.</v>
      </c>
    </row>
    <row r="5" spans="1:14" x14ac:dyDescent="0.25">
      <c r="A5" t="s">
        <v>18</v>
      </c>
    </row>
    <row r="8" spans="1:14" x14ac:dyDescent="0.25">
      <c r="B8" t="str">
        <f>LOWER(A5)</f>
        <v>ago galardonada con la medalla al merito de la mujer dominicana, en el renglon feminista en el año 2022, como premio otorgado por los patrocinadores.</v>
      </c>
    </row>
    <row r="10" spans="1:14" x14ac:dyDescent="0.25">
      <c r="B10" s="32" t="s">
        <v>19</v>
      </c>
      <c r="C10" s="32"/>
      <c r="D10" s="32"/>
      <c r="E10" s="32"/>
      <c r="F10" s="32"/>
      <c r="G10" s="32"/>
      <c r="H10" s="32"/>
      <c r="I10" s="32"/>
      <c r="J10" s="32"/>
      <c r="K10" s="32"/>
      <c r="L10" s="32"/>
      <c r="M10" s="32"/>
      <c r="N10" s="32"/>
    </row>
    <row r="11" spans="1:14" x14ac:dyDescent="0.25">
      <c r="B11" s="32" t="str">
        <f>LOWER(B10)</f>
        <v>pago galardonada con la medalla al merito de la mujer dominicana, en el renglon empresaria destacada en el año 2021, como premio otorgado por los patrocinadores</v>
      </c>
      <c r="C11" s="32"/>
      <c r="D11" s="32"/>
      <c r="E11" s="32"/>
      <c r="F11" s="32"/>
      <c r="G11" s="32"/>
      <c r="H11" s="32"/>
      <c r="I11" s="32"/>
      <c r="J11" s="32"/>
      <c r="K11" s="32"/>
      <c r="L11" s="32"/>
      <c r="M11" s="32"/>
      <c r="N11" s="32"/>
    </row>
    <row r="12" spans="1:14" x14ac:dyDescent="0.25">
      <c r="B12" s="32"/>
      <c r="C12" s="32"/>
      <c r="D12" s="32"/>
      <c r="E12" s="32"/>
      <c r="F12" s="32"/>
      <c r="G12" s="32"/>
      <c r="H12" s="32"/>
      <c r="I12" s="32"/>
      <c r="J12" s="32"/>
      <c r="K12" s="32"/>
      <c r="L12" s="32"/>
      <c r="M12" s="32"/>
      <c r="N12" s="32"/>
    </row>
    <row r="13" spans="1:14" x14ac:dyDescent="0.25">
      <c r="B13" s="32" t="s">
        <v>20</v>
      </c>
      <c r="C13" s="32"/>
      <c r="D13" s="32"/>
      <c r="E13" s="32"/>
      <c r="F13" s="32"/>
      <c r="G13" s="32"/>
      <c r="H13" s="32"/>
      <c r="I13" s="32"/>
      <c r="J13" s="32"/>
      <c r="K13" s="32"/>
      <c r="L13" s="32"/>
      <c r="M13" s="32"/>
      <c r="N13" s="32"/>
    </row>
    <row r="14" spans="1:14" x14ac:dyDescent="0.25">
      <c r="B14" s="32" t="str">
        <f>LOWER(B13)</f>
        <v>pago galardonada con la medalla al merito de la mujer dominicana, en el renglon labor comunitaria año 2021, como premio otorgado por los patrocinadores.</v>
      </c>
      <c r="C14" s="32"/>
      <c r="D14" s="32"/>
      <c r="E14" s="32"/>
      <c r="F14" s="32"/>
      <c r="G14" s="32"/>
      <c r="H14" s="32"/>
      <c r="I14" s="32"/>
      <c r="J14" s="32"/>
      <c r="K14" s="32"/>
      <c r="L14" s="32"/>
      <c r="M14" s="32"/>
      <c r="N14" s="32"/>
    </row>
    <row r="17" spans="2:25" x14ac:dyDescent="0.25">
      <c r="B17" t="s">
        <v>22</v>
      </c>
    </row>
    <row r="18" spans="2:25" x14ac:dyDescent="0.25">
      <c r="B18" t="s">
        <v>21</v>
      </c>
    </row>
    <row r="19" spans="2:25" x14ac:dyDescent="0.25">
      <c r="B19" t="str">
        <f>LOWER(B18)</f>
        <v>pago ncf: b1500002348, por deducible correspondiente a la repacion del frentil completo de la camioneta chevrolet colorado 2019, placa el09072, asignada a la direccion de comunicaciones.</v>
      </c>
    </row>
    <row r="21" spans="2:25" x14ac:dyDescent="0.25">
      <c r="B21" t="s">
        <v>30</v>
      </c>
    </row>
    <row r="22" spans="2:25" x14ac:dyDescent="0.25">
      <c r="B22" t="str">
        <f>LOWER(B21)</f>
        <v>pago ncf: b1500002347, por deducible correspondiente a la repacion, pintura, cambio y reemplazo de piezas de la jeepeta totoya prado, año 2016, placa eg02647, asignada al despacho.</v>
      </c>
    </row>
    <row r="24" spans="2:25" x14ac:dyDescent="0.25">
      <c r="B24" t="s">
        <v>15</v>
      </c>
    </row>
    <row r="25" spans="2:25" x14ac:dyDescent="0.25">
      <c r="B25" t="s">
        <v>24</v>
      </c>
    </row>
    <row r="26" spans="2:25" x14ac:dyDescent="0.25">
      <c r="B26" t="s">
        <v>23</v>
      </c>
      <c r="L26" s="30">
        <v>13233.64</v>
      </c>
    </row>
    <row r="27" spans="2:25" x14ac:dyDescent="0.25">
      <c r="B27" t="str">
        <f>LOWER(B26)</f>
        <v>pago de retenciones del 10% , a suplidores del estado, correspondiente al de mes octubre 2023. ,proyecto korea</v>
      </c>
    </row>
    <row r="29" spans="2:25" x14ac:dyDescent="0.25">
      <c r="B29" t="s">
        <v>25</v>
      </c>
      <c r="X29" s="30">
        <v>181628.79999999999</v>
      </c>
      <c r="Y29" t="s">
        <v>27</v>
      </c>
    </row>
    <row r="30" spans="2:25" x14ac:dyDescent="0.25">
      <c r="B30" t="str">
        <f>LOWER(B29)</f>
        <v>pago ncf: b1500000139, por servicio de refrigerios y almuerzos para los talleres de recorrido al 4to. grupo de multiplicadores/as del proyecto de prevencion de embarazo en adolescentes y fortalecimiento de la salud integral de adolescentes fase iii.</v>
      </c>
    </row>
    <row r="32" spans="2:25" x14ac:dyDescent="0.25">
      <c r="B32" t="s">
        <v>26</v>
      </c>
      <c r="X32" s="31">
        <v>1500</v>
      </c>
      <c r="Y32" t="s">
        <v>28</v>
      </c>
    </row>
    <row r="33" spans="2:25" x14ac:dyDescent="0.25">
      <c r="B33" t="str">
        <f>LOWER(B32)</f>
        <v>pago viaticos para asistir a los talleres del proyecto prevencion de embarazos y fortalecimiento integral de adolescentes en republica dominicana, fase iii, efectuado en san juan el 24 de noviembre 2023.</v>
      </c>
      <c r="X33" s="31"/>
    </row>
    <row r="35" spans="2:25" x14ac:dyDescent="0.25">
      <c r="B35" t="s">
        <v>26</v>
      </c>
      <c r="X35" s="31">
        <v>1700</v>
      </c>
      <c r="Y35" t="s">
        <v>29</v>
      </c>
    </row>
    <row r="36" spans="2:25" x14ac:dyDescent="0.25">
      <c r="B36" t="str">
        <f>LOWER(B35)</f>
        <v>pago viaticos para asistir a los talleres del proyecto prevencion de embarazos y fortalecimiento integral de adolescentes en republica dominicana, fase iii, efectuado en san juan el 24 de noviembre 2023.</v>
      </c>
    </row>
    <row r="40" spans="2:25" x14ac:dyDescent="0.25">
      <c r="B40" t="s">
        <v>34</v>
      </c>
    </row>
    <row r="41" spans="2:25" x14ac:dyDescent="0.25">
      <c r="B41" t="str">
        <f>LOWER(B40)</f>
        <v>viaticos para trasladar el personal que participara en el entrenamiento del nuevo centro de promocion salud integral de adolescentes, a efectuarse en san juan el 08 y 09 de octubre 2024.</v>
      </c>
    </row>
    <row r="43" spans="2:25" x14ac:dyDescent="0.25">
      <c r="B43" t="s">
        <v>35</v>
      </c>
    </row>
    <row r="44" spans="2:25" x14ac:dyDescent="0.25">
      <c r="B44" t="str">
        <f>LOWER(B43)</f>
        <v>viaticos para participar en el entrenamiento del nuevo centro de promocion salud integral de adolescentes, a efectuarse en san juan el 08 y 09 de octubre 2024.</v>
      </c>
    </row>
    <row r="49" spans="2:12" x14ac:dyDescent="0.25">
      <c r="B49" s="36" t="s">
        <v>44</v>
      </c>
    </row>
    <row r="50" spans="2:12" x14ac:dyDescent="0.25">
      <c r="B50" t="str">
        <f>LOWER(B49)</f>
        <v>pago compra de mobiliarios y electrodomesticos a favor de la procuradoria general de la republica como entidad ejecutora, del programa coordinacion en prevenciona la violencia de genero en linea con los objetivos de desarrllo de sostenible en la rep. dom</v>
      </c>
    </row>
    <row r="56" spans="2:12" x14ac:dyDescent="0.25">
      <c r="H56" t="s">
        <v>118</v>
      </c>
      <c r="J56" t="s">
        <v>115</v>
      </c>
      <c r="K56" t="s">
        <v>116</v>
      </c>
      <c r="L56" t="s">
        <v>117</v>
      </c>
    </row>
    <row r="57" spans="2:12" x14ac:dyDescent="0.25">
      <c r="H57">
        <v>63.314655165533104</v>
      </c>
      <c r="J57" s="31">
        <v>5858815.6600000001</v>
      </c>
      <c r="K57" s="31">
        <v>290710</v>
      </c>
      <c r="L57">
        <v>175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50C58961295EC479880CE849C4524C8" ma:contentTypeVersion="10" ma:contentTypeDescription="Crear nuevo documento." ma:contentTypeScope="" ma:versionID="c808faa4960236352fbe0083d70048d0">
  <xsd:schema xmlns:xsd="http://www.w3.org/2001/XMLSchema" xmlns:xs="http://www.w3.org/2001/XMLSchema" xmlns:p="http://schemas.microsoft.com/office/2006/metadata/properties" xmlns:ns3="718184e8-f819-41aa-a9f7-6e228bc2f040" targetNamespace="http://schemas.microsoft.com/office/2006/metadata/properties" ma:root="true" ma:fieldsID="a58c4d9b6a097680bf649723e3b5f55a" ns3:_="">
    <xsd:import namespace="718184e8-f819-41aa-a9f7-6e228bc2f04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8184e8-f819-41aa-a9f7-6e228bc2f0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9383BD-3C37-4805-9692-D5B2641F777A}">
  <ds:schemaRefs>
    <ds:schemaRef ds:uri="http://schemas.microsoft.com/office/2006/metadata/properties"/>
    <ds:schemaRef ds:uri="http://www.w3.org/XML/1998/namespace"/>
    <ds:schemaRef ds:uri="718184e8-f819-41aa-a9f7-6e228bc2f040"/>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D326E7AD-3333-4BD7-9092-D7924259B3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8184e8-f819-41aa-a9f7-6e228bc2f0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13E97F-DE80-4B62-909C-2823A97F1D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enero 2025</vt:lpstr>
      <vt:lpstr>Hoja1</vt:lpstr>
      <vt:lpstr>'enero 2025'!Área_de_impresión</vt:lpstr>
      <vt:lpstr>'enero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Ivelisse Vargas</dc:creator>
  <cp:lastModifiedBy>Ivelisse Vargas</cp:lastModifiedBy>
  <cp:lastPrinted>2025-01-30T16:35:33Z</cp:lastPrinted>
  <dcterms:created xsi:type="dcterms:W3CDTF">2018-10-19T15:39:09Z</dcterms:created>
  <dcterms:modified xsi:type="dcterms:W3CDTF">2025-01-30T17:53:32Z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0x010100550C58961295EC479880CE849C4524C8</vt:lpwstr>
  </property>
</Properties>
</file>