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rogramas\"/>
    </mc:Choice>
  </mc:AlternateContent>
  <bookViews>
    <workbookView xWindow="0" yWindow="0" windowWidth="21600" windowHeight="9735" activeTab="4"/>
  </bookViews>
  <sheets>
    <sheet name="Segumiento a la Imp." sheetId="17" r:id="rId1"/>
    <sheet name="Articulacion " sheetId="16" r:id="rId2"/>
    <sheet name="Transversalidad" sheetId="14" r:id="rId3"/>
    <sheet name="Programas" sheetId="8" r:id="rId4"/>
    <sheet name="OBJ Reslt A01 " sheetId="15" r:id="rId5"/>
  </sheets>
  <definedNames>
    <definedName name="_xlnm.Print_Area" localSheetId="1">'Articulacion '!$A$1:$R$30</definedName>
    <definedName name="_xlnm.Print_Area" localSheetId="4">'OBJ Reslt A01 '!$A$1:$F$86</definedName>
    <definedName name="_xlnm.Print_Area" localSheetId="3">Programas!$A$1:$F$147</definedName>
    <definedName name="_xlnm.Print_Area" localSheetId="0">'Segumiento a la Imp.'!$A$1:$R$52</definedName>
    <definedName name="_xlnm.Print_Area" localSheetId="2">Transversalidad!$A$1:$Q$51</definedName>
    <definedName name="_xlnm.Print_Titles" localSheetId="3">Programas!$2:$3</definedName>
  </definedNames>
  <calcPr calcId="152511"/>
</workbook>
</file>

<file path=xl/calcChain.xml><?xml version="1.0" encoding="utf-8"?>
<calcChain xmlns="http://schemas.openxmlformats.org/spreadsheetml/2006/main">
  <c r="G22" i="17" l="1"/>
  <c r="G23" i="17"/>
  <c r="G24" i="17"/>
  <c r="G25" i="17"/>
  <c r="E19" i="16" l="1"/>
  <c r="G19" i="16"/>
  <c r="C19" i="16" s="1"/>
  <c r="G20" i="16"/>
  <c r="G21" i="16"/>
  <c r="G22" i="16"/>
  <c r="G23" i="16"/>
  <c r="G24" i="16"/>
  <c r="G25" i="16"/>
  <c r="G26" i="16"/>
  <c r="C25" i="16" s="1"/>
  <c r="G27" i="16"/>
  <c r="C27" i="16" s="1"/>
  <c r="G28" i="16"/>
  <c r="G29" i="16"/>
  <c r="C30" i="16" l="1"/>
  <c r="B50" i="14" l="1"/>
  <c r="F27" i="14"/>
  <c r="J18" i="14" l="1"/>
  <c r="I18" i="14"/>
  <c r="H18" i="14"/>
  <c r="G18" i="14"/>
  <c r="J44" i="14"/>
  <c r="I44" i="14"/>
  <c r="H44" i="14"/>
  <c r="G44" i="14"/>
  <c r="I42" i="14"/>
  <c r="J42" i="14"/>
  <c r="H42" i="14"/>
  <c r="G42" i="14"/>
  <c r="F13" i="14"/>
  <c r="F24" i="14"/>
  <c r="G24" i="14" s="1"/>
  <c r="J24" i="14" s="1"/>
  <c r="F25" i="14"/>
  <c r="G25" i="14" s="1"/>
  <c r="J25" i="14" s="1"/>
  <c r="F26" i="14"/>
  <c r="G26" i="14" s="1"/>
  <c r="J26" i="14" s="1"/>
  <c r="F29" i="14"/>
  <c r="G29" i="14" s="1"/>
  <c r="F30" i="14"/>
  <c r="G30" i="14" s="1"/>
  <c r="F31" i="14"/>
  <c r="G31" i="14" s="1"/>
  <c r="F32" i="14"/>
  <c r="G32" i="14" s="1"/>
  <c r="F33" i="14"/>
  <c r="G33" i="14" s="1"/>
  <c r="F34" i="14"/>
  <c r="F35" i="14"/>
  <c r="G35" i="14" s="1"/>
  <c r="F36" i="14"/>
  <c r="G36" i="14" s="1"/>
  <c r="F37" i="14"/>
  <c r="G37" i="14" s="1"/>
  <c r="F38" i="14"/>
  <c r="H38" i="14" s="1"/>
  <c r="I38" i="14" s="1"/>
  <c r="F39" i="14"/>
  <c r="G39" i="14" s="1"/>
  <c r="F40" i="14"/>
  <c r="H40" i="14" s="1"/>
  <c r="F41" i="14"/>
  <c r="J41" i="14" s="1"/>
  <c r="F42" i="14"/>
  <c r="B42" i="14" s="1"/>
  <c r="F43" i="14"/>
  <c r="B43" i="14" s="1"/>
  <c r="F44" i="14"/>
  <c r="B44" i="14" s="1"/>
  <c r="F45" i="14"/>
  <c r="G45" i="14" s="1"/>
  <c r="F46" i="14"/>
  <c r="G46" i="14" s="1"/>
  <c r="F47" i="14"/>
  <c r="G47" i="14" s="1"/>
  <c r="F48" i="14"/>
  <c r="G48" i="14" s="1"/>
  <c r="F49" i="14"/>
  <c r="G49" i="14" s="1"/>
  <c r="F23" i="14"/>
  <c r="G23" i="14" s="1"/>
  <c r="J23" i="14" s="1"/>
  <c r="F18" i="14"/>
  <c r="B18" i="14" s="1"/>
  <c r="B34" i="14" l="1"/>
  <c r="J49" i="14"/>
  <c r="I49" i="14"/>
  <c r="H49" i="14"/>
  <c r="J47" i="14"/>
  <c r="I47" i="14"/>
  <c r="H47" i="14"/>
  <c r="I45" i="14"/>
  <c r="H45" i="14"/>
  <c r="J45" i="14"/>
  <c r="J39" i="14"/>
  <c r="I39" i="14"/>
  <c r="H39" i="14"/>
  <c r="I37" i="14"/>
  <c r="H37" i="14"/>
  <c r="J37" i="14"/>
  <c r="I35" i="14"/>
  <c r="H35" i="14"/>
  <c r="J35" i="14"/>
  <c r="I33" i="14"/>
  <c r="H33" i="14"/>
  <c r="J33" i="14"/>
  <c r="I31" i="14"/>
  <c r="H31" i="14"/>
  <c r="J31" i="14"/>
  <c r="I29" i="14"/>
  <c r="J29" i="14"/>
  <c r="H29" i="14"/>
  <c r="J48" i="14"/>
  <c r="I48" i="14"/>
  <c r="H48" i="14"/>
  <c r="J46" i="14"/>
  <c r="I46" i="14"/>
  <c r="H46" i="14"/>
  <c r="J36" i="14"/>
  <c r="I36" i="14"/>
  <c r="H36" i="14"/>
  <c r="J32" i="14"/>
  <c r="I32" i="14"/>
  <c r="H32" i="14"/>
  <c r="J30" i="14"/>
  <c r="I30" i="14"/>
  <c r="H30" i="14"/>
  <c r="B23" i="14"/>
  <c r="B30" i="14"/>
  <c r="B38" i="14"/>
  <c r="B41" i="14"/>
  <c r="B45" i="14"/>
  <c r="G34" i="14"/>
  <c r="G41" i="14"/>
  <c r="H41" i="14"/>
  <c r="B40" i="14"/>
  <c r="I41" i="14"/>
  <c r="D28" i="14"/>
  <c r="F28" i="14" s="1"/>
  <c r="G28" i="14" l="1"/>
  <c r="B28" i="14"/>
  <c r="K13" i="14" s="1"/>
  <c r="J34" i="14"/>
  <c r="I34" i="14"/>
  <c r="H34" i="14"/>
  <c r="D85" i="15"/>
  <c r="D77" i="15"/>
  <c r="D53" i="15"/>
  <c r="D31" i="15"/>
  <c r="D32" i="15" s="1"/>
  <c r="F43" i="8"/>
  <c r="I28" i="14" l="1"/>
  <c r="H28" i="14"/>
  <c r="J28" i="14"/>
  <c r="D86" i="15"/>
</calcChain>
</file>

<file path=xl/sharedStrings.xml><?xml version="1.0" encoding="utf-8"?>
<sst xmlns="http://schemas.openxmlformats.org/spreadsheetml/2006/main" count="722" uniqueCount="496">
  <si>
    <t>Ene-Mar</t>
  </si>
  <si>
    <t>Abr-Jun</t>
  </si>
  <si>
    <t>Oct-Dic</t>
  </si>
  <si>
    <t>Presupuesto</t>
  </si>
  <si>
    <t>Riesgo(s)</t>
  </si>
  <si>
    <t>Insumos</t>
  </si>
  <si>
    <t>Cantidad</t>
  </si>
  <si>
    <t>Monto (RD$)</t>
  </si>
  <si>
    <t>Prog.</t>
  </si>
  <si>
    <t>Act.</t>
  </si>
  <si>
    <t>Objeto</t>
  </si>
  <si>
    <t>Cuenta</t>
  </si>
  <si>
    <t>Subcta.</t>
  </si>
  <si>
    <t>Auxiliar</t>
  </si>
  <si>
    <t>Fomento de la igualdad de genero en la educación y capacitación</t>
  </si>
  <si>
    <t>Promocion de los Derechos a la Salud Integral, Salud Sexual y  Reproductiva de la Mujer </t>
  </si>
  <si>
    <t xml:space="preserve">MINISTERIO DE LA MUJER                                                                                                                                                                                                                          DIRECCION DE PLANIFICACION Y DESARROLLO
PROGRAMAS Y ACTIVIDADES  2016
</t>
  </si>
  <si>
    <t>COD</t>
  </si>
  <si>
    <t xml:space="preserve">AREA </t>
  </si>
  <si>
    <t xml:space="preserve">ACTIVIDAD </t>
  </si>
  <si>
    <t xml:space="preserve">PRODUCTOS </t>
  </si>
  <si>
    <t>PRESUPUESTO 2015</t>
  </si>
  <si>
    <t xml:space="preserve">CARGADO </t>
  </si>
  <si>
    <t>PROYECTADO</t>
  </si>
  <si>
    <t>01  01   0000</t>
  </si>
  <si>
    <t xml:space="preserve">Actividades Centrales </t>
  </si>
  <si>
    <r>
      <t xml:space="preserve">Dirección Superior  y Planificacion                                                                                                                                                                                                                                                                                                                                                                    Planificacion y Desarrollo:      </t>
    </r>
    <r>
      <rPr>
        <sz val="14"/>
        <color theme="1"/>
        <rFont val="Arial"/>
        <family val="2"/>
      </rPr>
      <t>Apoyar la definición, articulación y promoción de normas y políticas propiciadoras de la equidad de género en el territorio nacional, en el ámbito económico, político, social y cultural,  estableciendo los mecanismos y procedimientos necesarios para su implementación.</t>
    </r>
  </si>
  <si>
    <t xml:space="preserve"> Seguimiento y                                                                         Formular Plan Operativo y Presupuesto  2017.                                                                                                 Formular Plan de Emergencia y Contingencia Institucional.                                                    </t>
  </si>
  <si>
    <t xml:space="preserve">Seguimiento  al Plan Estratégico del Ministerio de la Mujer   2015- 2020,  en ejecución.                                                                     </t>
  </si>
  <si>
    <t>Formulación del Plan Operativo y Presupuesto 2017</t>
  </si>
  <si>
    <t>Formulación y seguimiento  del Plan de Compras 2017</t>
  </si>
  <si>
    <t>Formulación del Plan de emergencia y contingencia institucional, evaluación de las vulnerabilidades de  la Institución.</t>
  </si>
  <si>
    <t>Seguimiento a la ejecución de los planes programas y proyectos de las  Asociaciones Sin Fines de Lucro bajo la cobertura del  Ministerio de la Mujer.</t>
  </si>
  <si>
    <t>Fortalecer el funcionamiento de la Guía de Evaluación del Desempeño, Inducción y Descripción de Puestos.</t>
  </si>
  <si>
    <t>Formulación de mejoras de procesos y de las estructuras organizativas de la institución.</t>
  </si>
  <si>
    <t>Realización de Diagnósticos  Organizacionales para llevar a cabo los procesos de reestructuración requeridos  conformes a los enfoques  actuales de Genero y  Desarrollo.</t>
  </si>
  <si>
    <t xml:space="preserve">Eficientizar la gestión institucional a través del seguimiento en el Mmujer , a partir de la implantación de las Herramientas de Planificacion, seguimiento y control aprobadas. </t>
  </si>
  <si>
    <t>Seguimiento al Programa de Mejoramiento de la Gestión  de la calidad  de manera articulada  con el Ministerio de Administración publica</t>
  </si>
  <si>
    <t xml:space="preserve">Elaboración de memoria anual e informes ejecutivos 2016 </t>
  </si>
  <si>
    <t>Actualización del  Estudio sobre Mujer Dominicana en Cifras.</t>
  </si>
  <si>
    <t>Actualización Estadísticas de Servicios que ofrece el Ministerio de la Mujer.</t>
  </si>
  <si>
    <t>Medición y análisis del uso del tiempo en el ámbito nacional.</t>
  </si>
  <si>
    <t>Incrementar la cartera de proyectos del Ministerio de la Mujer.</t>
  </si>
  <si>
    <t>Actualización  del directorio de agencias, embajadas y organismos de cooperación internacional.</t>
  </si>
  <si>
    <t>Revisión y actualización de la carpeta de proyectos vigentes y /o en ejecución.</t>
  </si>
  <si>
    <t xml:space="preserve">Activación de las Mesas de Cooperación de Genero.  </t>
  </si>
  <si>
    <t>Fortalecimiento de las relaciones  con las agencias y los organismos de la cooperación  internacional.</t>
  </si>
  <si>
    <t>Recursos Humanos:</t>
  </si>
  <si>
    <t xml:space="preserve">Aplicar la Ley de  la Función Pública a lo interno del Ministerio de la Mujer  </t>
  </si>
  <si>
    <t>Aplicación de los Subsistemas de Gestión contemplados en la Ley 14-91 de Servicio Civil y Carrera  Administrativa y su Reglamento de Aplicación 81-94.</t>
  </si>
  <si>
    <t xml:space="preserve">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 </t>
  </si>
  <si>
    <t>Tramitación de acciones de personal; obtención de nombramientos, cambios de designación, reajustes de sueldo y traslado de empleados.</t>
  </si>
  <si>
    <t xml:space="preserve">Fortalecimiento de la Gestión Humana mediante la implementacion del Programa de capacitación  y desarrollo para el personal del Ministerio </t>
  </si>
  <si>
    <t>Programación de las vacaciones, proyección y pago de bono por desempeño</t>
  </si>
  <si>
    <t>Aplicación eficiente de las normas  sobre profesionalización de la función públicas.</t>
  </si>
  <si>
    <t>Evaluación del desempeño a las/os empleados del Ministerio</t>
  </si>
  <si>
    <t>Tecnología de la Información.</t>
  </si>
  <si>
    <t xml:space="preserve">Fortalecer  la plataforma tecnológica del Ministerio de la Mujer. </t>
  </si>
  <si>
    <t>Garantizada la seguridad de las informaciones  de la institución, el mantenimiento y reposición de los equipos y programas .</t>
  </si>
  <si>
    <t>Infraestructura tecnológica optimizada</t>
  </si>
  <si>
    <t>Fortalecimiento del sistema  tecnológico  que permita  el resguardo de la información y la  comunicación  inter provincial.</t>
  </si>
  <si>
    <t>Instalación Capacidades de Tecnologías Voz Sobre IP para comunicación inter – provincial.</t>
  </si>
  <si>
    <t>Expansión de la Dirección de Educación a través de la Web.</t>
  </si>
  <si>
    <t>Instalación  de Sistema POE para servicios inalámbrico de redes</t>
  </si>
  <si>
    <t>Fortalecer la capacidad técnica del personal del departamento de Tecnología.</t>
  </si>
  <si>
    <t xml:space="preserve">Capacitación al personal en: sistema de redes, desarrollo de software, administración de base de datos </t>
  </si>
  <si>
    <t>Capacitación y actualización de los recursos humanos del Ministerio en el uso de las Tecnologías de la Información.</t>
  </si>
  <si>
    <t>Capacitar el  personal en el uso de las TIC.</t>
  </si>
  <si>
    <t xml:space="preserve">Capacitación y plan de actualización al personal del Ministerio </t>
  </si>
  <si>
    <t>Dirección Jurídica:</t>
  </si>
  <si>
    <t>Asesorar en materia legal a la Ministra y/o cualquier otra dependencia que así lo amerite</t>
  </si>
  <si>
    <t>Soporte legal para la concertación de acuerdos , convenios y contratos para la coordinación y articulación institucional.</t>
  </si>
  <si>
    <t>Asesoría legal al  Ministerio .</t>
  </si>
  <si>
    <r>
      <t xml:space="preserve">Oficina de Relaciones  Internacionales                           </t>
    </r>
    <r>
      <rPr>
        <sz val="14"/>
        <color rgb="FF000000"/>
        <rFont val="Arial"/>
        <family val="2"/>
      </rPr>
      <t xml:space="preserve">seguimiento y evaluación de los compromisos internacionales en materia de género del Gobierno Dominicano. </t>
    </r>
  </si>
  <si>
    <t>Asesorar  a la Ministra en todo lo relativo a los acuerdos y convenios internacionales en materia de genero.</t>
  </si>
  <si>
    <t>Colaborar en la organización y coordinación de la participación de las delegaciones del país en los  eventos internacionales de la agenda de género.</t>
  </si>
  <si>
    <t>Coordinar de manera permanente   con la Cancillería y nuestras misiones diplomáticas en el exterior   para garantizar el enfoque de género en las acciones y acuerdos de los cuales es compromisario el Estado Dominicano</t>
  </si>
  <si>
    <t>01 000 02</t>
  </si>
  <si>
    <r>
      <t xml:space="preserve">Dirección  Administrativa y Financiera.  </t>
    </r>
    <r>
      <rPr>
        <sz val="14"/>
        <color rgb="FF000000"/>
        <rFont val="Arial"/>
        <family val="2"/>
      </rPr>
      <t>Dirigir las operaciones financieras y contables de la institución, asesorar a las autoridades  sobre la ejecución Presupuestaria, y velar por la política de inversión y el buen uso de los recursos. Garantizar que los  servicios administrativos y financieros requeridos por las diferentes aéreas sean ofrecido con eficiencia y eficacia.</t>
    </r>
  </si>
  <si>
    <t>Coordinar y supervisar las actividades administrativas y financieras que se desarrollan en las áreas de Contabilidad, Tesorería,  Administración.</t>
  </si>
  <si>
    <t>Coordinación y supervisión  las actividades administrativas y financieras que se desarrollan en las áreas de Contabilidad, Tesorería,  Administración.</t>
  </si>
  <si>
    <t>Servicios de Dirección Administrativa y Financiera</t>
  </si>
  <si>
    <t>Gestión y Control de los Procesos Administrativos y Financieros</t>
  </si>
  <si>
    <t>Ejecución del Plan de Compras año 2017</t>
  </si>
  <si>
    <t>Proveer apoyo logístico, administrativo y financiero eficiente y eficaz a los procesos técnicos y operativos que ejecutan las diferentes unidades administrativas que conforman el Ministerio, de acuerdo con  las normas y procedimientos establecidos en el marco jurídico y  financiero.</t>
  </si>
  <si>
    <t>Apoyo logístico, administrativo y financiero eficiente y eficaz a los procesos técnicos y operativos que se ejecutan en el Ministerio.</t>
  </si>
  <si>
    <t>Estandarizar  los procesos sustantivos y administrativos / financieros del  Ministerio de la Mujer</t>
  </si>
  <si>
    <t>Manuales de funciones,  administrativo y sustantivos, actualizados.</t>
  </si>
  <si>
    <t>01 000 03</t>
  </si>
  <si>
    <r>
      <t xml:space="preserve">Coordinación Provincial y Municipal                                        </t>
    </r>
    <r>
      <rPr>
        <sz val="14"/>
        <rFont val="Arial"/>
        <family val="2"/>
      </rPr>
      <t>Ampliar  la incidencia y cobertura  territorial del Ministerio de la Mujer, en el diseño y ejecución de políticas públicas de igualdad y equidad de género a través del desarrollo de programas de fortalecimiento de los diferentes mecanismos de articulación.</t>
    </r>
  </si>
  <si>
    <t xml:space="preserve">Fortalecer las cincuenta y dos (52) Oficinas Provinciales y Municipales de la Mujer existentes, con miras a impactar en  la transversalización de la igualdad y equidad de genero  en las políticas públicas locales </t>
  </si>
  <si>
    <t xml:space="preserve">Fortalecimiento e incremento de los Comités intersectoriales locales </t>
  </si>
  <si>
    <t xml:space="preserve">Asegurar el correcto funcionamiento de la Oficinas Provinciales y Municipales  de la Mujer </t>
  </si>
  <si>
    <t xml:space="preserve">Articulación de acciones con las instituciones gubernamentales y  los gobiernos locales </t>
  </si>
  <si>
    <t>Fortalecimiento de las capacidades nacionales para la prevención y atención  de la violencia contra la mujer e intrafamiliar en el ámbito local.</t>
  </si>
  <si>
    <t>Creación y seguimiento a los comités  intersectoriales  para la transversalización del enfoque de igualdad y equidad de  Genero</t>
  </si>
  <si>
    <t>Sensibilización a la población sobre igualdad y equidad de género.</t>
  </si>
  <si>
    <t>01 000 04</t>
  </si>
  <si>
    <r>
      <t xml:space="preserve">Servicios de Comunicación y Relaciones publicas                              </t>
    </r>
    <r>
      <rPr>
        <sz val="14"/>
        <color rgb="FF000000"/>
        <rFont val="Arial"/>
        <family val="2"/>
      </rPr>
      <t>Sensibilización de la sociedad y los medios de comunicación en torno a las problemáticas que impiden el desarrollo social, político y económico  de las mujeres</t>
    </r>
  </si>
  <si>
    <t>Difundir en los medios de comunicación las actividades ejecutadas por el Ministerio de la Mujer.</t>
  </si>
  <si>
    <t>Sensibilización  de los comunicadores sobre los derechos de la mujer</t>
  </si>
  <si>
    <t>Realizar una comunicación con enfoque de género y difundir los derechos de las mujeres y su rol social.</t>
  </si>
  <si>
    <t xml:space="preserve">Sensibilización de la  población sobre la revalorización de la imagen de la mujer </t>
  </si>
  <si>
    <t>Organizar y realizar el  concurso para otorgar la Medalla al Mérito a la Mujer Dominicana 2014</t>
  </si>
  <si>
    <t>Condecoración de la Mujer Meritoria</t>
  </si>
  <si>
    <t>Implementada la campaña sobre la  imagen del Ministerio de la Mujer.</t>
  </si>
  <si>
    <t xml:space="preserve">Proyección de la imagen institucional del Ministerio de la Mujer </t>
  </si>
  <si>
    <t>Implementar las campañas temáticas Marzo y Noviembre.</t>
  </si>
  <si>
    <t xml:space="preserve">Proyección de la campaña sobre la significación del 8 de Marzo.  </t>
  </si>
  <si>
    <t>Proyección de la campaña educativa para la prevención de la violencia contra la mujer e intrafamiliar, en conmemoración del 25 de Noviembre Día Internacional de la No Violencia Contra la Mujer.</t>
  </si>
  <si>
    <t>11 000 00</t>
  </si>
  <si>
    <t xml:space="preserve">Coordinación Intersectorial para el Seguimiento de Políticas en Igualdad de Genero.  </t>
  </si>
  <si>
    <t>11 000 01</t>
  </si>
  <si>
    <r>
      <t xml:space="preserve">Gestión de la Transversalidad de la Perspectiva de Genero.                                                                     </t>
    </r>
    <r>
      <rPr>
        <sz val="14"/>
        <color rgb="FF000000"/>
        <rFont val="Arial"/>
        <family val="2"/>
      </rPr>
      <t>Impulsar la incorporación de la perspectiva de igualdad y equidad de  género en la formulación y ejecución de los planes, programas y proyectos de las diferentes instituciones del Estado.</t>
    </r>
  </si>
  <si>
    <t>Brindar asistencia técnica a las instituciones publicas para propiciar las condiciones de que se transversalice  enfoque de género en la planificación estratégica de  instituciones del sector público e incorporar el enfoque de igualdad y equidad de genero en las políticas, planes y programas  que desarrollan.</t>
  </si>
  <si>
    <t>Instituciones públicas reciben asistencia técnica sobre la transversalización de una cultura de igualdad y equidad de genero.</t>
  </si>
  <si>
    <t>Asistencia técnica a las instituciones publicas y privadas para la transversalización del enfoque de género y lograr incorporación de una cultura de igualdad y equidad de genero</t>
  </si>
  <si>
    <t>Presentar, a las instituciones de los Poderes del Estado y de la Sociedad Civil,  propuestas de  adecuación del Marco Jurídico  para la incorporación del enfoque de igualdad y equidad de genero.</t>
  </si>
  <si>
    <t xml:space="preserve">Sensibilización de las autoridades políticas sobre su responsabilidad de incluir de manera explícita el enfoque de  igualdad y equidad de genero en todo el  marco jurídico e institucional del Estado. </t>
  </si>
  <si>
    <t>Incorporación del enfoque de igualdad y equidad de género  en el marco jurídico nacional e institucional</t>
  </si>
  <si>
    <t xml:space="preserve">Promover la aplicación de la  Normativa Nacional    Sobre Trafico Ilícito  y Trata de Personas,  mediante procesos de prevención y protección. a victimas de trafico ilícito y Trata de personas. </t>
  </si>
  <si>
    <t>Diplomado de Trafico Ilícito  y Trata de Personas  impartido.</t>
  </si>
  <si>
    <t xml:space="preserve">Sensibilización de los  sectores involucrado y a la población sobre  los puntos de orientación de migración </t>
  </si>
  <si>
    <t>Fortalecimiento de las capacidades nacionales para la prevención y atención de trafico ilícito y trata de personas.</t>
  </si>
  <si>
    <t>Campaña de difusión de   la Ley 137-03 Sobre Tráfico Ilícito y Trata de Personas,</t>
  </si>
  <si>
    <t xml:space="preserve">Prevención y atención brindada en situaciones de vulnerabilidad y violencia de género relacionada con viajes irregulares, trata y tráfico ilícito  de personas, </t>
  </si>
  <si>
    <t>Revisión y actualización del Plan Nacional del CIPROM y del  Decreto que lo  crea.</t>
  </si>
  <si>
    <t>11 000 02</t>
  </si>
  <si>
    <r>
      <rPr>
        <b/>
        <sz val="14"/>
        <color rgb="FF000000"/>
        <rFont val="Arial"/>
        <family val="2"/>
      </rPr>
      <t xml:space="preserve">Articulación con la Sociedad Civil y los Gobiernos Locales.                                            </t>
    </r>
    <r>
      <rPr>
        <sz val="14"/>
        <color rgb="FF000000"/>
        <rFont val="Arial"/>
        <family val="2"/>
      </rPr>
      <t xml:space="preserve"> Establecer acuerdos interinstitucionales y con organizaciones de la sociedad civil para propiciar la incorporación, implementación y seguimiento de las políticas púbicas de género.</t>
    </r>
  </si>
  <si>
    <t>Establecer acuerdos interinstitucionales y con organizaciones de la sociedad civil para propiciar la incorporación, implementación y seguimiento de las políticas púbicas de género.</t>
  </si>
  <si>
    <t xml:space="preserve">Coordinar y articular  acciones con instituciones de la sociedad civil y gremiales para promover el avance de las mujeres. </t>
  </si>
  <si>
    <t xml:space="preserve">Coordinar y dar  seguimiento a las Mesas Locales Nacionales de Seguridad, Ciudadanía y Género.  </t>
  </si>
  <si>
    <t>Promover e incidir, para que en los planes, programas y proyectos de los gobiernos locales se tranversalice la perspectiva de género</t>
  </si>
  <si>
    <t xml:space="preserve">Capacitación de  los/as funcionarios/as  y/o personal administrativo de los ayuntamientos  con el propósito de  Transversalizar el género en los planes y programas,  </t>
  </si>
  <si>
    <t>11 000 03</t>
  </si>
  <si>
    <r>
      <t xml:space="preserve">Aplicación y Seguimiento a Convenios                                                                                                                                                                                                </t>
    </r>
    <r>
      <rPr>
        <sz val="14"/>
        <color rgb="FF000000"/>
        <rFont val="Arial"/>
        <family val="2"/>
      </rPr>
      <t>Seguimiento a los compromisos internacionales contraídos por el país en materia de genero.</t>
    </r>
  </si>
  <si>
    <t xml:space="preserve"> </t>
  </si>
  <si>
    <t>Formulación de propuesta metodológica para el seguimiento de los compromisos internacionales de género.</t>
  </si>
  <si>
    <t>Presentación de informes de seguimiento de los acuerdos internacionales suscritos por el Estado Dominicano sobre los derechos de las mujeres.</t>
  </si>
  <si>
    <t>Implementacion de los instrumentos internacionales en materia de genero, ratificados por el Estado Dominicano.</t>
  </si>
  <si>
    <t>Participación  en los espacios y mecanismos de debates  internacional dirigido a lograr la igualdad  y equidad de genero</t>
  </si>
  <si>
    <t>Promoción de la capacitación y formación  en materia de genero, en el  exterior  del personal gerencial y medio  de la  institución.</t>
  </si>
  <si>
    <t>11 000 04</t>
  </si>
  <si>
    <t>Sistema de seguimiento de PLANEG II  implementado en las  sectoriales.</t>
  </si>
  <si>
    <t>Sistema de seguimiento y monitoreo del PLANEG II funcionando en las  sectoriales.</t>
  </si>
  <si>
    <t>Evaluación y  seguimiento  al  cumplimiento  y ejecución del  PLANEG II</t>
  </si>
  <si>
    <t>Informes sobre el avance en el cumplimiento y ejecución del PLANEG II.</t>
  </si>
  <si>
    <t>12 000 00</t>
  </si>
  <si>
    <t>Fomento de  la Igualdad de Genero en la Educación y la Capacitación.</t>
  </si>
  <si>
    <t>12 000 01</t>
  </si>
  <si>
    <r>
      <t xml:space="preserve">Incorporación de la Educación en Genero  </t>
    </r>
    <r>
      <rPr>
        <sz val="14"/>
        <color rgb="FF000000"/>
        <rFont val="Arial"/>
        <family val="2"/>
      </rPr>
      <t>Articulación con las  Instituciones  educativas  publicas y privadas para promover la inserción en sus currículas el enfoque  de igualdad y equidad de género</t>
    </r>
  </si>
  <si>
    <t xml:space="preserve">Incorporar al proceso de transversalización del enfoque de género en la Currícula de las carreras educativas  de los  niveles inicial, básico, medio, técnico y  superior en: </t>
  </si>
  <si>
    <t xml:space="preserve">Socialización y validación de la propuesta estratégica para la incorporación del enfoque de igualdad y equidad de genero en la Curricula de los niveles inicial básico y medio </t>
  </si>
  <si>
    <t>Transversalización del enfoque de género en las Currículas de las carreras educativas  de los  niveles técnico y superior :Universidad Autónoma de Santo Domingo (UASD), Fuerzas Armadas (FF.AA), Policía Nacional (P.N.), Escuela de la Penitenciaría y de la Magistratura..</t>
  </si>
  <si>
    <t xml:space="preserve">Transversalización del enfoque de igualdad y equidad de genero en la Curricula de las carreras técnicas del  Instituto de Formación Técnica Profesional (INFOTEP), </t>
  </si>
  <si>
    <t>Asistencia  técnica a las instituciones  educativas de los niveles inicial, básico y medio para el fortalecimiento  del enfoque de igualdad y  equidad de género en la currícula..</t>
  </si>
  <si>
    <t xml:space="preserve">Asistencia  técnica a las instituciones  de educación superior,  técnica y escuelas especializadas   sobre el diseño de la  currícula desde un enfoque de igualdad y  equidad de género </t>
  </si>
  <si>
    <t>12 000 02</t>
  </si>
  <si>
    <r>
      <rPr>
        <b/>
        <sz val="14"/>
        <color rgb="FF000000"/>
        <rFont val="Arial"/>
        <family val="2"/>
      </rPr>
      <t>Fomento de la Capacitación   en Género</t>
    </r>
    <r>
      <rPr>
        <sz val="14"/>
        <color rgb="FF000000"/>
        <rFont val="Arial"/>
        <family val="2"/>
      </rPr>
      <t xml:space="preserve">                                                          Sensibilizar, educar y capacitar a  grupos prioritarios sobre el enfoque de género, la violencia contra la mujer e intrafamiliar, mujer y política, en el ámbito  nacional.  incidir en:  Grupos que impactan  por la magnitud  de la población que atienden..</t>
    </r>
  </si>
  <si>
    <t>Fortalecer la formación, profesionalización y capacitación con la incorporación del enfoque de  equidad e igualdad de género y de derechos humanos  en el servicio de los docentes  y los formadores de docentes de la educación  pública.</t>
  </si>
  <si>
    <t>Capacitación a equipo de facilitadores para formar  profesores/as  de la educación pública, para promover   la  incorporación  el enfoque de  igualdad y equidad de genero y de derechos humanos.  en las practicas educativas.,</t>
  </si>
  <si>
    <t xml:space="preserve">Capacitación a profesores  de la educación pública    en enfoque de igualdad y equidad de genero y de derechos humanos. </t>
  </si>
  <si>
    <t>Realización de Conferencia Magistral  sobre enfoque de igualdad y equidad de genero dirigida a la comunidad educativa.</t>
  </si>
  <si>
    <t xml:space="preserve">Realización de  encuentros  sobre dialogo educativo acerca de practicas educativas  de la enseñanza con contenido s sexista y discriminatorios que fomentan la violencia . </t>
  </si>
  <si>
    <t>Formación de Docentes para la educación con perspectiva de genero (niveles inicial, básica y media)</t>
  </si>
  <si>
    <t>Sensibilización en el enfoque de igualdad y equidad de  género a los docentes de educación superior,  técnica y escuelas especializadas.</t>
  </si>
  <si>
    <t>12 000 03</t>
  </si>
  <si>
    <r>
      <rPr>
        <b/>
        <sz val="14"/>
        <color rgb="FF000000"/>
        <rFont val="Arial"/>
        <family val="2"/>
      </rPr>
      <t xml:space="preserve">Escuela de Capacitación Política.   </t>
    </r>
    <r>
      <rPr>
        <sz val="14"/>
        <color rgb="FF000000"/>
        <rFont val="Arial"/>
        <family val="2"/>
      </rPr>
      <t xml:space="preserve">                                                                       Conducir los procesos de capacitación del Ministerio de la Mujer, de manera continua, potenciando en todo momento la capacitación política de las mujeres</t>
    </r>
    <r>
      <rPr>
        <b/>
        <sz val="14"/>
        <color rgb="FF000000"/>
        <rFont val="Arial"/>
        <family val="2"/>
      </rPr>
      <t xml:space="preserve">. </t>
    </r>
  </si>
  <si>
    <t>Fortalecer y Consolidar  la Escuela de Capacitación Política para Mujeres.</t>
  </si>
  <si>
    <t>Formación de mujeres políticas y lideresas</t>
  </si>
  <si>
    <t>Mujeres políticas capacitadas en procesos de desarrollo local y gobernabilidad.</t>
  </si>
  <si>
    <t>13 000 00</t>
  </si>
  <si>
    <t>Prevención y Defensoría de los Derechos de la Mujer</t>
  </si>
  <si>
    <t>13 000 02</t>
  </si>
  <si>
    <r>
      <t xml:space="preserve">Prevención y Atención a la Violencia contra la Mujer  e Intrafamiliar.                                          </t>
    </r>
    <r>
      <rPr>
        <sz val="14"/>
        <color theme="1"/>
        <rFont val="Arial"/>
        <family val="2"/>
      </rPr>
      <t xml:space="preserve">Coordinar y articular los esfuerzos de las instituciones y organismos comprometidos con la atención, prevención, intervención y seguimiento de las víctimas de violencia intrafamiliar y de género. </t>
    </r>
  </si>
  <si>
    <t xml:space="preserve">Ampliar  las coordinaciones intersectoriales de monitoreo y desarrollo de programas de Prevención y Atención Integral a la Violencia Contra la Mujer N.N.A y seguimiento a casos.                                                                
</t>
  </si>
  <si>
    <t>promoción del diseño y revisión del Modelo de Calidad de los servicios ofrecidos por las UNAIVIM.</t>
  </si>
  <si>
    <t>Sensibilización de los prestatario de servicios  en la ruta crítica de la violencia contra las mujeres.</t>
  </si>
  <si>
    <t xml:space="preserve">Fiscalías, destacamentos policiales, oficinas provinciales y hospitales atienden de forma satisfactoria a víctimas de violencia, mujeres, niños, niñas y adolescentes </t>
  </si>
  <si>
    <t>Funcionamiento de la  línea Emergencia.</t>
  </si>
  <si>
    <t>Incremento del número de víctimas de violencia intrafamiliar y contra la mujer   que reciben atención integral satisfactoria.</t>
  </si>
  <si>
    <t>Participación del Ministerio de la Mujer  en los espacios de coordinación, diseño y ejecución de las políticas sociales.</t>
  </si>
  <si>
    <t xml:space="preserve">Unidades de Atención Integral a victimas de violencia contra la mujer </t>
  </si>
  <si>
    <t xml:space="preserve">Población atendida en el programa  de prevención de la violencia de género y  sensibilizada sobre no violencia </t>
  </si>
  <si>
    <t xml:space="preserve">Casos procesados por violación de derechos </t>
  </si>
  <si>
    <t>13 000 03</t>
  </si>
  <si>
    <r>
      <rPr>
        <b/>
        <sz val="14"/>
        <color theme="1"/>
        <rFont val="Arial"/>
        <family val="2"/>
      </rPr>
      <t xml:space="preserve">Promoción y Fomento  Derechos Económicos,  Sociales y Culturales.     </t>
    </r>
    <r>
      <rPr>
        <sz val="14"/>
        <color theme="1"/>
        <rFont val="Arial"/>
        <family val="2"/>
      </rPr>
      <t xml:space="preserve">                                                                      Promover el empoderamiento individual y colectivo de las mujeres, de manera que en el ejercicio de sus derechos como ciudadanas se apropien, controlen y accedan los recursos económicos, sociales, culturales en los ámbitos nacional y local en condiciones  de equidad e  igualdad.</t>
    </r>
  </si>
  <si>
    <t>Diseñar y elaborar   una propuesta de  las normativas y metodología con enfoque de genero, de acceso a la capacitación  y al crédito  para ser presentadas a las instituciones  crediticias.</t>
  </si>
  <si>
    <t>Presentación a las instituciones  crediticias de  propuesta  de las  normativas y metodología , de acceso a la capacitación  y al crédito con enfoque de genero.</t>
  </si>
  <si>
    <t>Cobertura de la seguridad social para las trabajadoras domésticas e inclusión de mujeres en el plan subsidiado de salud.</t>
  </si>
  <si>
    <t>Reactivar los convenios con Promipyme  y el Banco Agrícola, Pro Industria  y diseñar un plan de acción para su ejecución</t>
  </si>
  <si>
    <t>Integración de las mujeres a la producción  en el ámbito local y territorial.</t>
  </si>
  <si>
    <t xml:space="preserve">Coordinar la  firma de un acuerdo interinstitucional con el Instituto de Crédito Cooperativo (IDECOOP). </t>
  </si>
  <si>
    <t xml:space="preserve">Implementacion del  acuerdo interinstitucional con el Instituto de Crédito Cooperativo (IDECOOP). </t>
  </si>
  <si>
    <t>Fortalecer  el Centro de Capacitación Integral de Los Alcarrizos.</t>
  </si>
  <si>
    <t xml:space="preserve">Mujeres con habilidades y capacidades desarrolladas de manera integral. </t>
  </si>
  <si>
    <t>Integración de la Comunidad de los Alcarrizos a los trabajos del Centro  de Los Alcarrizos, al centro de capacitación.</t>
  </si>
  <si>
    <t xml:space="preserve">Formulación de lineamientos de políticas para incrementar el nivel de autonomía económica de las mujeres en la Republica Dominicana. </t>
  </si>
  <si>
    <t>Vigilancia social para la mejora y fortalecimiento del acceso y capacitación de la mujer dominicana para aprovechar los beneficios de  las TIC</t>
  </si>
  <si>
    <t>13 000 05</t>
  </si>
  <si>
    <t xml:space="preserve">Proyectos </t>
  </si>
  <si>
    <t xml:space="preserve">Promoción de los Derechos a la Salud Integral, Salud Sexual y Reproductiva  de la Mujer </t>
  </si>
  <si>
    <t>15 000 01</t>
  </si>
  <si>
    <r>
      <t xml:space="preserve">Promoción y de los Derechos a la Salud Integral de la Mujer.                                     </t>
    </r>
    <r>
      <rPr>
        <sz val="14"/>
        <color rgb="FF000000"/>
        <rFont val="Arial"/>
        <family val="2"/>
      </rPr>
      <t>Contribuir  a mejorar el acceso y la calidad de los servicios de salud dirigidos a la mujer y el acceso universal a la salud integral, como una condición indispensable para garantizar la participación plena de las mujeres.</t>
    </r>
  </si>
  <si>
    <t>Definición y aplicación de la  políticas, planes, programas y normativas en el marco de la Ley General de Salud, enfatizando en  la salud de las mujeres y con perspectiva de género.</t>
  </si>
  <si>
    <t xml:space="preserve">Vigilancia social de la aplicación de la Ley General de Salud y su marco regulatorio con énfasis en la salud de las mujeres .  </t>
  </si>
  <si>
    <t>Realización de un  seminario Internacional sobre salud de la mujer, orientado a generar políticas públicas sobre genero, mujer y salud.</t>
  </si>
  <si>
    <t>15 000 02</t>
  </si>
  <si>
    <r>
      <rPr>
        <b/>
        <sz val="14"/>
        <color rgb="FF000000"/>
        <rFont val="Arial"/>
        <family val="2"/>
      </rPr>
      <t xml:space="preserve">Promoción de la Salud Sexual y Reproductiva.                             </t>
    </r>
    <r>
      <rPr>
        <sz val="14"/>
        <color rgb="FF000000"/>
        <rFont val="Arial"/>
        <family val="2"/>
      </rPr>
      <t xml:space="preserve"> Promover el ejercicio pleno de los derechos a la salud  sexual y reproductiva, como parte de los derechos humanos </t>
    </r>
  </si>
  <si>
    <t>Sensibilizar a tomadores de decisión en torno a la Política Nacional  de Prevención de Embarazos en Adolescente y Servicios Salud Sexual y Reproductiva  para para Adolescentes y Mujeres Jóvenes</t>
  </si>
  <si>
    <t xml:space="preserve">Cumplimiento de la Política Nacional  de Prevención de Embarazos en Adolescente y Servicios Salud Sexual y Reproductiva  para Adolescentes y Mujeres Jóvenes.  </t>
  </si>
  <si>
    <t>Funcionamiento del comité intersectorial de promoción la política  de prevención de embarazos en adolescente y salud sexual y reproductiva de adolescentes y jóvenes.</t>
  </si>
  <si>
    <t>Formación del  personal de   Salud Sexual y Reproductiva  para Adolescentes y Mujeres Jóvenes,  para la implementacion  Políticas y Normativas</t>
  </si>
  <si>
    <t>Difusión  de  campaña de comunicación social dirigida a promover el empoderamiento de las mujeres en referencia al derecho a la salud y los derechos sexuales y reproductivos.</t>
  </si>
  <si>
    <t>Funcionamiento del centro piloto de formación en salud sexual y reproductiva para adolescentes y jóvenes.</t>
  </si>
  <si>
    <t>Formación de agentes multiplicadores en salud sexual y reproductiva.</t>
  </si>
  <si>
    <t>Coordinación con las  Casas de Acogida   para ofrecer cuidados primarios básicos a las mujeres víctimas de VBG y VIF.</t>
  </si>
  <si>
    <t>Mejoramiento de las condiciones  para la atención integral de la salud sexual y reproductiva de adolescentes y jóvenes, con énfasis en  embarazo, mortalidad materna, violencia intra-familiar y VIH/SIDA.</t>
  </si>
  <si>
    <t>98 000 00</t>
  </si>
  <si>
    <t>Administración de Contribuciones Especiales.</t>
  </si>
  <si>
    <r>
      <rPr>
        <b/>
        <sz val="14"/>
        <color rgb="FF000000"/>
        <rFont val="Arial"/>
        <family val="2"/>
      </rPr>
      <t xml:space="preserve">Casas de Refugio y Protección </t>
    </r>
    <r>
      <rPr>
        <sz val="14"/>
        <color rgb="FF000000"/>
        <rFont val="Arial"/>
        <family val="2"/>
      </rPr>
      <t xml:space="preserve">                          Instituir las Casas de Acogida o Refugios en todo el territorio nacional, que servirán de albergue a las mujeres, niños, niñas y adolescentes, víctimas de violencia intrafamiliar o doméstica.</t>
    </r>
  </si>
  <si>
    <t xml:space="preserve">Dar  albergue seguro,  de manera temporal, a las mujeres ,niños, niñas y adolescentes victimas de violencia contra la Mujer e intrafamiliar o domestica. </t>
  </si>
  <si>
    <t xml:space="preserve">incremento del numero de   víctimas de violencia de género e intrafamiliar que acceden a los servicios de las Casas de Acogida. </t>
  </si>
  <si>
    <t xml:space="preserve">Casas de acogida para victimas de violencia habilitadas </t>
  </si>
  <si>
    <t>Atención a  mujeres victimas de violencia intrafamiliar y de genero con sus hijos/as.</t>
  </si>
  <si>
    <t>Organizaciones Sin Fines de Lucro</t>
  </si>
  <si>
    <t>Apoyar a las organizaciones sin fines de lucro cuyas actividades están orientadas a fomentar la equidad e igualdad de Género</t>
  </si>
  <si>
    <t>Objetivos Estrategicos : PEI 2016  2020</t>
  </si>
  <si>
    <t>Objetivo General : END 2010  2030</t>
  </si>
  <si>
    <t>Eje Estratégico: END 2010  2030</t>
  </si>
  <si>
    <t>Eje Estratégico: PEI 2016  2020</t>
  </si>
  <si>
    <t>Producto y sus atributos</t>
  </si>
  <si>
    <t xml:space="preserve">Producto </t>
  </si>
  <si>
    <t xml:space="preserve">Medio de verificación                   </t>
  </si>
  <si>
    <t>Jul-Sep</t>
  </si>
  <si>
    <t>Actividades y sus atributos</t>
  </si>
  <si>
    <t xml:space="preserve">Actividades                                                                  </t>
  </si>
  <si>
    <t>Inversión/trimestre (RD$)</t>
  </si>
  <si>
    <t xml:space="preserve">Fuente de financiamiento         </t>
  </si>
  <si>
    <t>Est. programática</t>
  </si>
  <si>
    <t>Identificación</t>
  </si>
  <si>
    <t>Costo unitario (RD$)</t>
  </si>
  <si>
    <t>Tabla No. 1</t>
  </si>
  <si>
    <t>PLAN ESTRATEGICO MINISTERIO DE LA MUJER  2015 2020</t>
  </si>
  <si>
    <t>ESTIMADO DE GASTOS DEMANDADOS PEI  AÑO 03</t>
  </si>
  <si>
    <t>POR EJE  Y OBJETIVOS ESTRATEGICOS</t>
  </si>
  <si>
    <t>LINEA DE ACCION Y  RESULTADOS</t>
  </si>
  <si>
    <t>(Valores en RD$)</t>
  </si>
  <si>
    <t xml:space="preserve"> EJE ESTRATEGICO  1: FORTALECIMIENTO INSTITUCIONAL</t>
  </si>
  <si>
    <t>Objetivos Estratégicos</t>
  </si>
  <si>
    <t xml:space="preserve">Lineas de Accion </t>
  </si>
  <si>
    <t xml:space="preserve">Resultados Esperados </t>
  </si>
  <si>
    <t>Total Gastos Demandados          Año 03</t>
  </si>
  <si>
    <t xml:space="preserve">Responsable </t>
  </si>
  <si>
    <t xml:space="preserve">1.1 Fortalecer los mecanismos de gestión y aumentar la capacidad institucional para mejorar la eficacia y eficiencia de los procesos con el propósito de lograr nuestra misión. </t>
  </si>
  <si>
    <t>1.1.1 Diseño y  ejecución de  políticas, normas, procesos, planes, programas  y proyectos internos que den respuesta a la misión institucional, en un contexto de trabajo en equipo y mejoramiento continuo.</t>
  </si>
  <si>
    <t xml:space="preserve">1.1.1.1 Optimizados los procesos de trabajo con orientación al logro de la misión, visión y objetivos institucionales. </t>
  </si>
  <si>
    <t>Planificacion y Desarrollo, RRHH, Administartiva Financiera.</t>
  </si>
  <si>
    <t>1.1.1.2 Incrementada la efectividad de la gestión institucional.</t>
  </si>
  <si>
    <t>Planificacion y Desarrollo</t>
  </si>
  <si>
    <t>1.1.1.3 Gestión orientada a resultados.</t>
  </si>
  <si>
    <t>1.1.1.4 Implementado el reglamento de aplicación de la Ley  86-99.</t>
  </si>
  <si>
    <t xml:space="preserve">Juridica </t>
  </si>
  <si>
    <t>1.1.1.5 Servicios ofrecidos a la ciudadanía mejorados.</t>
  </si>
  <si>
    <t>1.1.1.6  Mejorado el contenido y la imagen del portal de la institucion y los medio de divulgacion.</t>
  </si>
  <si>
    <t xml:space="preserve">Servicios de Comunicaciones </t>
  </si>
  <si>
    <t>1.1.1.7 Reorganizada administrativa y físicamente toda la estructura  del Ministerio</t>
  </si>
  <si>
    <t>Administrativa Financiera, Planificacion y Desarrollo</t>
  </si>
  <si>
    <t>1.1.2 Fortalecimiento de la gestión de recursos humanos que responda a las necesidades de la institución y al desarrollo y profesionalización del personal.</t>
  </si>
  <si>
    <t>1.1.2.1  Mejorado el desempeño laboral del personal.</t>
  </si>
  <si>
    <t>RRHH</t>
  </si>
  <si>
    <t>1.1.2.2 Gestión de Recursos Humanos eficiente y al servicio del desarrollo de la institución</t>
  </si>
  <si>
    <t>1.1.2.3 Personal evaluados anualmente y promovidos en base al mérito.</t>
  </si>
  <si>
    <t>1.1.2.4 Subsistemas de recursos humanos fortalecidos e implementados.</t>
  </si>
  <si>
    <t>1.1.2.5 Personal profesionalizado, incorporado al Sistema de Carrera Administrativa.</t>
  </si>
  <si>
    <t>1.1.2.6 Completado  el personal requeridos en cada dirección y departamento.</t>
  </si>
  <si>
    <t xml:space="preserve">1.2 Fortalecer el rol rector del Ministerio de la Mujer, promoviendo su naturaleza ante la sociedad. </t>
  </si>
  <si>
    <t>1.2.1. Promoción y divulgación del enfoque de igualdad y equidad de género en las políticas públicas</t>
  </si>
  <si>
    <t>Coordinacion Intersectorial</t>
  </si>
  <si>
    <t>1.2.1.2. Acuerdos firmados e implementados  con organismos nacionales e internacionales en torno al fortalecimiento del enfoque de igualdad y equidad de  género</t>
  </si>
  <si>
    <t xml:space="preserve">1.2.1.3 Establecidos y fortalecidos los mecanismos de coordinación y articulación interinstitucional </t>
  </si>
  <si>
    <t>1.2.1.4. Fortalecida la articulación con la organizaciones de la Sociedad Civil , Gremios Profesionales y Academias</t>
  </si>
  <si>
    <t xml:space="preserve">1.2.1.5 Fortalecida  la gestión Municipal con la implementación de las politicas de género contenidas en la Ley 176-07  y otras normativas </t>
  </si>
  <si>
    <t>1.2.1.6. Fortalecida la coordinación interinstitucional con los actores nacionales e internacionales para garantizar el ejercicio de los derechos de la mujer migrante</t>
  </si>
  <si>
    <t xml:space="preserve">Defensoria de los Derechos de la Mujer </t>
  </si>
  <si>
    <t>1.2.2 Desarrollo de campañas de sensibilización y promoción del rol rector del MMujer.</t>
  </si>
  <si>
    <t>1.2.2.1 Mejorada la percepción de la sociedad en torno a la misión del MMujer.</t>
  </si>
  <si>
    <t xml:space="preserve">Sub-Total Objetivo Estratégico 1  </t>
  </si>
  <si>
    <t xml:space="preserve">  ==========&gt;</t>
  </si>
  <si>
    <t>EJE ESTRATEGICO  2 : IGUALDAD Y EQUIDAD DE GENERO</t>
  </si>
  <si>
    <t>2.1 Contribuir al fortalecimiento del ejercicio pleno de los derechos de la mujer mediante la implementación de  procesos, mecanismos y acciones para el logro de la plena autonomía física, política y economía en todas las esferas del país.</t>
  </si>
  <si>
    <t>2.1.1 Establecimiento de los criterios de priorización de las necesidades de la mujer  para la consecución de sus autonomías a nivel nacional</t>
  </si>
  <si>
    <t>2.1.1.1  Propuestas elaboradas con base a los criterios de priorización definidos mediante el diagnóstico realizado.</t>
  </si>
  <si>
    <t>Defensoria  de los Derechos de la Mujer</t>
  </si>
  <si>
    <t>2.1.1.2 Elaborada propuesta para la inserción de sistemas de medidas del trabajo no remunerado de las mujeres y los hombres en los Indicadores y las Cuentas Nacionales.</t>
  </si>
  <si>
    <t>2.1.1.3 identificado los conocimientos y las informaciones que tienen las mujeres acerca de sus derechos, así como la vivencia cotidiana de estos.</t>
  </si>
  <si>
    <t>2.1.2 Desarrollo de estrategias para impulsar y promover  la creación de mecanismos que contribuyan con el fortalecimiento de la autonomía política y económica de la mujer.</t>
  </si>
  <si>
    <t>2.1.2.1 Incrementada  la representación  de la mujer en los espacios   de toma de decisiones en los ámbitos políticos y económicos.</t>
  </si>
  <si>
    <t xml:space="preserve">2.1.2.2 Mujeres participando en la propiedad de los medios de producción. </t>
  </si>
  <si>
    <t xml:space="preserve">2.1.2.3 Revalorizada la visión y difusión  de la proyección de la imagen de la mujer. </t>
  </si>
  <si>
    <t xml:space="preserve">servicios de Comunicaciones </t>
  </si>
  <si>
    <t>2.1.3 Elaboración de propuestas de normativas y políticas públicas  con el propósito de alcanzar el fortalecimiento de la autonomía política y económica de la mujer a nivel nacional</t>
  </si>
  <si>
    <t>2.1.3.1 Elaboradas e implementadas  propuestas de normativas y políticas públicas, que contribuyan con el fortalecimiento de la autonomía  política y económica de la mujer</t>
  </si>
  <si>
    <t xml:space="preserve">2.1.4 Promoción y protección  de  la  salud  de  las  mujeres  y  de  sus  derechos  sexuales  y reproductivos, como parte del desarrollo de su autonomía física durante todo su  ciclo  de  vida . </t>
  </si>
  <si>
    <t>2.1.4.1 Creadas las condiciones en las instituciones públicas y privadas para la efectividad de la lactancia materna.</t>
  </si>
  <si>
    <t xml:space="preserve">2.1.4.2  Reducidos los embarazos en adolescentes.  </t>
  </si>
  <si>
    <t>2.1.4.3 Mejorada la salud sexual y reproductiva de las mujeres.</t>
  </si>
  <si>
    <t xml:space="preserve">2.1.5 Promoción de los derechos de la mujer a través de la incorporación de la perspectiva de igualdad y equidad de género en la curricula educativa, desde un enfoque de Derechos Humanos. </t>
  </si>
  <si>
    <t>2.1.5.3. Población sensibilizada y capacitada sobre género, prevención a la violencia contra la mujer e intrafamiliar.</t>
  </si>
  <si>
    <t>2.1.5.4. Población sensibilizada y capacitada sobre Masculinidad</t>
  </si>
  <si>
    <t>2.1.5.5. Mujeres capacitadas en formacion politica</t>
  </si>
  <si>
    <t xml:space="preserve">2.1.5.6 Incrementado al acceso de las mujeres a la capacitación en las TICs, </t>
  </si>
  <si>
    <t>Tecnologia de la Informacion y la Comunicacion</t>
  </si>
  <si>
    <t xml:space="preserve">2.1.6 Seguimiento y evaluación de la incorporación de la perspectiva de igualdad y equidad de género en las políticas públicas. </t>
  </si>
  <si>
    <t xml:space="preserve">2.1.6.1. Diseñado el instrumentos que permitan la participación de la ciudadanía  en la medición del cumplimiento de las políticas de Igualdad y Equidad de Género </t>
  </si>
  <si>
    <t>2.1.6.2 Mejoradas las políticas de igualdad y equidad de género como resultado del seguimiento y evaluación de las políticas.</t>
  </si>
  <si>
    <t>2.1.6.3 Desarrollados los índices de cumplimiento y satisfacción ciudadana.</t>
  </si>
  <si>
    <t>Sub-Total Objetivo Estratégico 2</t>
  </si>
  <si>
    <t>EJE ESTRATEGICO 3 : SISTEMA INTEGRAL DE PROCTECCION A LA MUJER</t>
  </si>
  <si>
    <t>3.1. Contribuir con la implementación de políticas públicas de detección,  prevención, atención y sanción de violencia contra las mujeres en todo su ciclo de vida para erradicar cualquier forma de violencia.</t>
  </si>
  <si>
    <t>3.1.1.  Fortalecimiento de la calidad y la cobertura de las políticas y programas de prevención y atención integral a las mujeres, incluyendo las niñas.</t>
  </si>
  <si>
    <t>3.1.1.1 Reducidos los índices de violencia contra las mujeres incluyendo las niñas.</t>
  </si>
  <si>
    <t xml:space="preserve">Promocion y Defensa de los Derechos de la Mujer, Promocion y Defensa de los Derechos de la Mujer, Comunicaciones  </t>
  </si>
  <si>
    <t>3.1.1.2 Aumentada la tasa de denuncias de violencia  contra las mujeres incluyendo las niñas.</t>
  </si>
  <si>
    <t>3.1.1.3 Fortalecidas las Instituciones a nivel nacional y local en la implementación de programas para prevenir la violencia contra las mujeres incluyendo las niñas.</t>
  </si>
  <si>
    <t>Promocion y Defensa de los Derechos de la Mujer , OPM y OMM</t>
  </si>
  <si>
    <t>3.1.1.4 Mejorada la cobertura y atención de los servicios ofrecidos a las mujeres.</t>
  </si>
  <si>
    <t xml:space="preserve">Promocion y Defensa de los Derechos de la Mujer </t>
  </si>
  <si>
    <t>3.1.1.5 Sistema de Registro Unico de estadistica sobre violencia de las mujeres y las niñas.</t>
  </si>
  <si>
    <t>3.1.2 Desarrollo de una acción educativa permanente para la prevención de la violencia contra las mujeres que involucren a las escuelas, los centros de formación técnica, las universidades, centros de trabajo, gobiernos locales, ONGs, organizaciones comunitarias y los medios de comunicación en los ámbitos nacional y local.</t>
  </si>
  <si>
    <t xml:space="preserve">3.1.2.1 Ampliados los programas de sensibilización sobre una cultura de paz y el buen trato a nivel nacional dirigido a grupos específicos de mujeres, niñas y adolescentes, hombres, comunicador, educador. </t>
  </si>
  <si>
    <t>Fomento de la igualdad de genero en la educación y capacitación,</t>
  </si>
  <si>
    <t>3.1.2.2. Población sensibilizada e informada sobre la prevención y atención a la violencia contra la mujer e intrafamiliar.</t>
  </si>
  <si>
    <t>3.1.3.  Ejecución de acciones de prevención y atención a la VCM en las provincias con mayor prevalencia o tendencia creciente en los últimos cinco años.</t>
  </si>
  <si>
    <t>3.1.3.1 Fortalecida  la capacidad de proteccion y atención a las mujeres, sus hijos e hijas, victimas de violencia, mediante el aumento del numero de Casas de Acogida</t>
  </si>
  <si>
    <t>Coordinacion de Casas de Acogida</t>
  </si>
  <si>
    <t>3.1.3.2 Fortalecida   la capacidad de prevención y atención de las Oficinas Provinciales y municipales de la Mujer.</t>
  </si>
  <si>
    <t>Coordinacion de OPM y OMM</t>
  </si>
  <si>
    <t>3.1.3.3  Reducidos los índices de violencia contra las mujeres a nivel provincial.</t>
  </si>
  <si>
    <t>Promocion y Defensa de los Derechos de la Mujer, Coordinacion de OPM y OMM</t>
  </si>
  <si>
    <t>3.1.3.4 Reducidos los casos  de tráfico ilícito y trata de personas.</t>
  </si>
  <si>
    <t>3.1.4 Articular las acciones interinstitucionales, a fin de lograr una respuesta oportuna y efectiva, mediante un esquema nacional de referencia y contra referencia (que por cualquier institución del sistema que entren las mujeres y las niñas, reciban  todos los servicios que amerite el caso).</t>
  </si>
  <si>
    <t xml:space="preserve">3.1.4.1 Articulado los protocolos de atención y el accionar de los actores del CONAPLUVI, en el manejo de los casos en cada jurisdicción </t>
  </si>
  <si>
    <t xml:space="preserve">Promocion y Defensa de los Derechos de la Mujer, </t>
  </si>
  <si>
    <t>3.1.4.2 Evaluado y reformulado el Plan Estratégico de CONAPLUVI.</t>
  </si>
  <si>
    <t>3.1.4.3 Mujeres egresadas de casas de acogida con un nuevo proyecto de vida.</t>
  </si>
  <si>
    <t>Promocion y Defensa de los Derechos de Casas de Acogida</t>
  </si>
  <si>
    <t>3.1.4.4 Actores responsables comprometidos con el sistema de reinsercion social</t>
  </si>
  <si>
    <t>3.1.5. Desarrollo de la capacidad y la calidad de la respuesta institucional para un abordaje integral de la VCM, para  garantizar los derechos  y  el acceso a la justicia de mujeres víctimas.</t>
  </si>
  <si>
    <t>3.1.5.1 Fortalecida la protección y defensa a las mujeres víctimas de violencia y  testigos.</t>
  </si>
  <si>
    <t>3.1.5.2 Garantizados los derechos humanos de las mujeres a través del sistema de administración de justicia.</t>
  </si>
  <si>
    <r>
      <t>3.1.5.3 Mejorada la atención de las mujeres víctimas de violencia a través del fortalecimiento de las capacidades de los servidores públicos del Sistema Nacional de Atención a Victimas</t>
    </r>
    <r>
      <rPr>
        <sz val="11"/>
        <rFont val="Calibri"/>
        <family val="2"/>
        <scheme val="minor"/>
      </rPr>
      <t>.</t>
    </r>
  </si>
  <si>
    <t>Sub-Total Objetivo Estratégico 3</t>
  </si>
  <si>
    <t xml:space="preserve"> EJE ESTRATEGICO 4 : SEGUIMIENTOS Y MONITOREO DE LOS CONVENIOS Y COMPROMISOS INTERNACIONALES</t>
  </si>
  <si>
    <t>Total Gastos Demandados          Año 01</t>
  </si>
  <si>
    <t>4.1. Promover el cumplimiento de los convenios y compromisos asumidos por la nación.</t>
  </si>
  <si>
    <t xml:space="preserve">4.1.1 Fortalecimiento de los procesos de seguimiento e incidencia en las instituciones  del Estado, corresponsables para el cumplimiento de los convenios y  compromisos Internacionales del país en materia de género. </t>
  </si>
  <si>
    <t>4.1.1.1  implementados  los convenios y acuerdos a los que ha arribado el país</t>
  </si>
  <si>
    <t xml:space="preserve">Relaciones Internacionales </t>
  </si>
  <si>
    <t>4.1.1.2 Informe del nivel de ejecucion de los acuerdos y convenios implementados.</t>
  </si>
  <si>
    <t>4.1.2.  Promover el conocimiento de los contenidos de los diferentes convenios y resoluciones de manera que la población en general conozca y aplique las herramientas</t>
  </si>
  <si>
    <t>4.1.2.1  Ciudadanía apoderada de los derechos o servicios que les asisten producto de los convenios y acuerdos contraídos por la nación.</t>
  </si>
  <si>
    <t>Sub-Total Objetivo Estratégico 4</t>
  </si>
  <si>
    <t>Total Objetivos Estratégicos</t>
  </si>
  <si>
    <t xml:space="preserve">Gestion de la Transversalidad de la Perspectiva de Género </t>
  </si>
  <si>
    <t xml:space="preserve">1.2.1.1 Establecido el enfoque de género en las leyes y normativas del Estado. </t>
  </si>
  <si>
    <t>SANTA</t>
  </si>
  <si>
    <t>VIOLETA</t>
  </si>
  <si>
    <t>MAYRA</t>
  </si>
  <si>
    <t>PROVIDENCIA</t>
  </si>
  <si>
    <t>CARMEN</t>
  </si>
  <si>
    <t>MARIA CRISTINA</t>
  </si>
  <si>
    <r>
      <t xml:space="preserve">Firma de acuerdos con  ayuntamientos del país para la instalación de las </t>
    </r>
    <r>
      <rPr>
        <sz val="14"/>
        <color rgb="FFFF0000"/>
        <rFont val="Arial"/>
        <family val="2"/>
      </rPr>
      <t>Oficinas de Equidad de Género y Desarrollo (OEGDs).</t>
    </r>
  </si>
  <si>
    <t xml:space="preserve">Asistencia técnica a las instituciones Sin Fines de Lucro  y a los Gobiernos Locales, sobre la transversalización del enfoque de género  para lograr Incorporación de una cultura de igualdad y equidad de genero.  </t>
  </si>
  <si>
    <r>
      <t xml:space="preserve">Seguimiento a la </t>
    </r>
    <r>
      <rPr>
        <b/>
        <sz val="14"/>
        <color rgb="FFFF0000"/>
        <rFont val="Arial"/>
        <family val="2"/>
      </rPr>
      <t>gestion</t>
    </r>
    <r>
      <rPr>
        <b/>
        <sz val="14"/>
        <color rgb="FF000000"/>
        <rFont val="Arial"/>
        <family val="2"/>
      </rPr>
      <t xml:space="preserve"> e  implementacion de la transversalidad de Genero en las politicas publicas  </t>
    </r>
    <r>
      <rPr>
        <sz val="12"/>
        <color rgb="FF000000"/>
        <rFont val="Arial"/>
        <family val="2"/>
      </rPr>
      <t>Monitoreo  y  seguimiento a la implementación y ejecución de la política de género plasmada en el Plan Nacional de Igualdad y Equidad de Género –PLANEG II</t>
    </r>
  </si>
  <si>
    <t>Instituciones que reciben asistencia.</t>
  </si>
  <si>
    <t>Mecanismos de género funcionando</t>
  </si>
  <si>
    <t>Combustible (galon)</t>
  </si>
  <si>
    <t>Fondo general</t>
  </si>
  <si>
    <t>Combustible,galón</t>
  </si>
  <si>
    <t>Almuerzo</t>
  </si>
  <si>
    <t xml:space="preserve">Refrigerios  </t>
  </si>
  <si>
    <t xml:space="preserve">Material de apoyo </t>
  </si>
  <si>
    <t>200.00</t>
  </si>
  <si>
    <t>Realizar reuniones de coordinación para definir agenda de trabajo con las instituciones que tienen instaladas las Oficinas de Equidad de Género y Desarrollo, para buscar los consensos en torno a las líneas de acción, lineamientos de género y/o programas de género afirmativos en el marco del Plan Nacional de Igualdad y Equidad de Género -PLANEG II-.  Cuarenta reuniones. Cuarenta (40)  reuniones,  con ocho (8) participantes.</t>
  </si>
  <si>
    <t xml:space="preserve">Realizar talleres  de Capacitación al personal  nuevo que se integra a las Oficinas de Equidad de Género y Desarrollo -OEGD- para fortalecer sus capacidades técnicas y operativas. Contratacion de facilitacion ,  tres (3) talleres </t>
  </si>
  <si>
    <t>Servicios de               Capacitacion</t>
  </si>
  <si>
    <t xml:space="preserve">Invitaciones </t>
  </si>
  <si>
    <t>Combustible</t>
  </si>
  <si>
    <t>Realizar Encuentros de la Mesa de Género y Medio Ambiente.  (Treinta 30 participantes)x 4 encuentros</t>
  </si>
  <si>
    <t>Realizar Encuentros de la Mesa de Género  y Tecnología de la Información y la Comunicación -TIC- (Treinta (30 participantes)x 4 encuentros</t>
  </si>
  <si>
    <t xml:space="preserve">Documentos y textos de consulta . </t>
  </si>
  <si>
    <t xml:space="preserve">Combustible(galones) </t>
  </si>
  <si>
    <t xml:space="preserve">  Participar de las acciones del Programa CULTIVANDO AGUA BUENA,  para producir planteamientos  y acciones técnico metodológicas de la integración progresiva de la perspectiva de género en la planificación, ejecución y evaluación. diez (10) reuniones </t>
  </si>
  <si>
    <t xml:space="preserve">Laptop </t>
  </si>
  <si>
    <t>Documentos de texto de consulta.</t>
  </si>
  <si>
    <t>Participar en el Grupo Técnico Interinstitucional (GTI), organismo coordinador de la Convención de las Naciones Unidas de Lucha Contra la Desertificación -UNCCD-, para producir planteamientos y acciones técnico metodológicas de la integración progresiva de la perspectiva de género en la planificación, ejecución y evaluación de los compromisos del país ante la Convención. Diez(10) reuniones</t>
  </si>
  <si>
    <t>Participar en mecanismo coordinador (Comisión Mixta) para la Transversalidad de Género en la Estrategia Nacional de Desarrollo -END- (50) reuniones por año.</t>
  </si>
  <si>
    <t>Facilitadora en en género en los casos que sea requerido por la Dirección de Educación en género o por las Oficina de Equidad de Género y Desarrollo OEGD (15 facilitaciones)</t>
  </si>
  <si>
    <t>Elaboración y  revisión de documentos conceptuales y técnicos sobre diferentes temas. (10 documentos)</t>
  </si>
  <si>
    <t>Representar al Ministerio de la Mujer en eventos organizados por otras instituciones (10 eventos)</t>
  </si>
  <si>
    <t>Ampliación de la incidencia y cobertura  territorial del Ministerio de la Mujer, en el diseño y ejecución de políticas públicas de género a través del desarrollo de programas de fortalecimiento de los diferentes mecanismos de articulación.</t>
  </si>
  <si>
    <t>Asistencia técnica a instituciones públicas y privadas para la transversalización del enfoque de igualdad y equidad de género en las políticas públicas que se ejecutan</t>
  </si>
  <si>
    <t>Combustible(galón)</t>
  </si>
  <si>
    <t>Realizar  Encuentros de socializacion  con tomadores de decisión para sensibilizar e informar sobre la importancia de incorporar la   igualdad de género de manera procesual en las políticas públicas, así como la creación y fortalecimiento de los mecanismos de género. (La Vega, Santiago, Puerto Plata, Moca).  Cuatro (4) encuentro con tomadores de decisión. Sesenta (60) participantes.</t>
  </si>
  <si>
    <t>Viaticos (Enc.)</t>
  </si>
  <si>
    <t>Viaticos (Chofer)</t>
  </si>
  <si>
    <t>Alojamiento</t>
  </si>
  <si>
    <t>Galones Combustible</t>
  </si>
  <si>
    <t>Coordinar y ejecutar reuniones semestrales de evaluación entre las representantes de los mecanismos de género de cada institución. Cuarenta (40) participantes por 2 reuniones semestrales.</t>
  </si>
  <si>
    <t>0 2</t>
  </si>
  <si>
    <t>0 4</t>
  </si>
  <si>
    <t>Coordinación Intersectorial para el Seguimiento de Politicas  en igualdad de Genero</t>
  </si>
  <si>
    <t>Unidad Rectora  : MINISTERIO DE LA MUJER</t>
  </si>
  <si>
    <t xml:space="preserve">Línea Base                </t>
  </si>
  <si>
    <t xml:space="preserve">Meta Total             </t>
  </si>
  <si>
    <t xml:space="preserve">Meta por Trimestre                                                                                  </t>
  </si>
  <si>
    <t xml:space="preserve">Unidad de Medida            </t>
  </si>
  <si>
    <t>Unidad Ejecutora: Dirección de Coordinación Intersectorial para el Seguimiento de Politicas en Igualdad de Genero</t>
  </si>
  <si>
    <t>Descripción del Producto</t>
  </si>
  <si>
    <t>POA 2017</t>
  </si>
  <si>
    <t>TOTAL GENERAL</t>
  </si>
  <si>
    <t>Programado en el POA</t>
  </si>
  <si>
    <t>Contrato</t>
  </si>
  <si>
    <t>Salario    12 salarios y 1 salario de navidad                    (1*13)</t>
  </si>
  <si>
    <t>Técnicos/as contratados/as</t>
  </si>
  <si>
    <t>Contratacion de un tecnico o tecnica con experiencia acumulada en la inclusion de la perspectiva de genero en la planificacion municipal</t>
  </si>
  <si>
    <t>Material Gastable</t>
  </si>
  <si>
    <t>1-2 Reunion ordinaria de la Comision Nacional de Emergencias el tercer miercoles de cada mes 1-3 Reunion ordinaria del Comité Tecnico Nacional de Emergencia el segundo miercoles de cada mes</t>
  </si>
  <si>
    <t>Chofer</t>
  </si>
  <si>
    <t>Tecnica</t>
  </si>
  <si>
    <t xml:space="preserve">Tecnica </t>
  </si>
  <si>
    <t>Presupuesto de la institucion</t>
  </si>
  <si>
    <t>1-1Proceso se socializacion de la Propuesta de Reglamento a la Ley 176-07 elaborada por el Ministerio de la Mujer para la aplicación de las politicas de genero en los gobiernos locales de 14 municipios : Cotui, Cevicos, Fantino y La Mata en la provincia Sanchez Ramirez, Jarabaoa y Jima Abajo en la provincia La Vega, Paraiso y Las Cienegas en la provincia de Barahona, Higuey en la provincia La Altagracia, San Jose de las Matas en Santiago de los Caballeros, Bonao en la provincia Monseñor Nouel y Quisqueya en la provincia de San Pedro de Macoris</t>
  </si>
  <si>
    <t>Presupuesto por actividad</t>
  </si>
  <si>
    <t>1-1. 14 1-3. 12</t>
  </si>
  <si>
    <t>14 municipios con oficinas de genero creadas y funcionando</t>
  </si>
  <si>
    <t>1-1. 14  1-3. 12</t>
  </si>
  <si>
    <t>1-1La resolucion1-3 La agenda. 1-4 Tecnica contratada</t>
  </si>
  <si>
    <t>1-1La  comision. 1-2 La oficina de genero. 1-3 La reunion. 1-4 Los T. D.R.</t>
  </si>
  <si>
    <t>1-1Comision de genero en la sala capitular creada. 1-2 Oficinas de genero integradas por tecnicos y tecnicas capacitados para  transversalizar las politicas de en los planes , progemas y proyectos de los gobiernos locales1-3 participacion del Ministerio en las reuniones de la Comision Nacional de Emergencia y del Comite Tecnico Nacional para las tranvesalidad de genero en las politicas de gestion de riesgo de desastres.1-4 elaboracion de los TDR del tecnico o la tecnica</t>
  </si>
  <si>
    <t>1-1Comision de genero en la sala capitular 1-2 Oficina de genero en los gobiernos locales creadas.1-2 Participacion del Ministerio de la Mujer en las reuniones ordinarias de la Comision nacional de Emergencias y del Comité Tecnico Nacional.1-4 Contratacion de tecnica o tecnico con experiencia acumulada en la inclusion de la perspectiva de genero en la planificacion municipal.</t>
  </si>
  <si>
    <t xml:space="preserve">Meta por trimestre                                                                                  </t>
  </si>
  <si>
    <t xml:space="preserve">Meta total             </t>
  </si>
  <si>
    <t xml:space="preserve">Línea base                </t>
  </si>
  <si>
    <t xml:space="preserve">Unidad de medida            </t>
  </si>
  <si>
    <t>Descripción del producto</t>
  </si>
  <si>
    <t>Articulación de la politica de genero con la sociedad civil y gobiernos locales</t>
  </si>
  <si>
    <t>Coordinación Intersectorial para el Seguimiento de Politicas  en igualdad de genero</t>
  </si>
  <si>
    <t xml:space="preserve"> FORTALECIMIENTO DEL EJERCICIO PLENO DE LOS DERECHOS DE LA MUJER.</t>
  </si>
  <si>
    <t xml:space="preserve">  IGUALDAD DE DERECHOS Y OPORTUNIDADES. </t>
  </si>
  <si>
    <t xml:space="preserve">CULTURA CON  IGUALDAD Y EQUIDAD ENTRE HOMBRES Y MUJERES. </t>
  </si>
  <si>
    <t>SOCIEDAD CON IGUALDAD DE DERECHOS Y OPORTUNIDADES</t>
  </si>
  <si>
    <t>DIRECCION DE COORDINACION INTERSECTORIAL</t>
  </si>
  <si>
    <t>Unidad Ejecutora:</t>
  </si>
  <si>
    <t xml:space="preserve">MINISTERIO DE LA MUJER </t>
  </si>
  <si>
    <t>Unidad Rectora</t>
  </si>
  <si>
    <t xml:space="preserve">Impresiòn de ejemplares </t>
  </si>
  <si>
    <t>Contratar  IMPRESIÓN Y PUBLICACION: impresión de ejemplares del Nuevo Plan Nacional de Igualdad y Equidad de Gènero</t>
  </si>
  <si>
    <t>Digramador/a</t>
  </si>
  <si>
    <t xml:space="preserve">Contratar: Diseño, ediciòn y diagramaciòn del nuevo Plan Nacional de Igualdad y Equidad de Gènero </t>
  </si>
  <si>
    <t>Talleres</t>
  </si>
  <si>
    <t>Talleres  con los diferentes sectores Gubernamentales, Sociedad Civil, para el rediseño del Plan Nacional de Igualdad y Equidad de Género</t>
  </si>
  <si>
    <t>Elaboracion  y publicacion TDR</t>
  </si>
  <si>
    <t>Contratacion de consultor/a</t>
  </si>
  <si>
    <t xml:space="preserve">Rediseño del Plan Nacional de Igualdad y Equidad de Género </t>
  </si>
  <si>
    <t>participantes</t>
  </si>
  <si>
    <t xml:space="preserve">seminario </t>
  </si>
  <si>
    <t>Realizar un seminario para la presentaciòn de los resultados de la evaluaciòn</t>
  </si>
  <si>
    <t>Contratar  diagramador de ejemplares del informe de evaluación del PLANEG III</t>
  </si>
  <si>
    <t>Impresión de ejemplares</t>
  </si>
  <si>
    <t>Impresión y Publicaciòn de ejemplares de la evaluación de la gestión tecnica operativa del Plan Nacional de Igualdad y Equidad de Género PLANEG II</t>
  </si>
  <si>
    <t>Realizacion de consulta con los sectores involucrados en la a la implementación del PLANEG II</t>
  </si>
  <si>
    <t>Socializacion</t>
  </si>
  <si>
    <t>Realizar una evaluación de la gestión técnica y operativa del Plan Nacional de Igualdad y Equidad de Género –PLANEG II 2007-2017</t>
  </si>
  <si>
    <t>Informe publicado</t>
  </si>
  <si>
    <t xml:space="preserve">Informe </t>
  </si>
  <si>
    <t>Un informe de  evaluacion del cumplimiento  de la política de género plasmada en el Plan Nacional de Igualdad y Equidad de Género –PLANEG II 2007-2017</t>
  </si>
  <si>
    <t>Evaluación ,seguimiento al  cumplimiento  y ejecución  de la  Gestión de la de Politicas  transversal de la igualdad de genero del (PLANEG II)</t>
  </si>
  <si>
    <t>Material gastable</t>
  </si>
  <si>
    <t>Material de apoyo</t>
  </si>
  <si>
    <t xml:space="preserve"> CONSULTAS: memorias, publicaciones, informes, investigaciones, de las diferentes instituciones y socios involucrados en laGestión de la de Politicas  transversal de la igualdad de genero del (PLANEG II) de las líneas de acción del PLANEG II</t>
  </si>
  <si>
    <t>lapicero (caja)</t>
  </si>
  <si>
    <t>Papel Bond (resma )</t>
  </si>
  <si>
    <t xml:space="preserve">folder (cajas) </t>
  </si>
  <si>
    <t>Combustible (galones )</t>
  </si>
  <si>
    <t>Realizar visitas  a las diferentes instituciones productoras de estadísticas para  recolectar las informaciones que  alimentan los 97 indicadores que sirven para monitorear la Gestión de la de Politicas  transversal de la igualdad de genero del (PLANEG II) que son fuentes de información.</t>
  </si>
  <si>
    <t xml:space="preserve">Revisión, analisis y elaboración  de documentos conceptuales sobre diferentes temas </t>
  </si>
  <si>
    <t xml:space="preserve">Reuniones </t>
  </si>
  <si>
    <t>Reuniones de seguimiento al proceso de transversalización del enfoque de igualdad de género en la implementación de la Estrategia Nacional de Desarrollo</t>
  </si>
  <si>
    <t xml:space="preserve"> informe publicado</t>
  </si>
  <si>
    <t xml:space="preserve">un informe </t>
  </si>
  <si>
    <t>Un informe de avance en el cumplimiento  de la política de género plasmada en el Plan Nacional de Igualdad y Equidad de Género –PLANEG II 2007-2017</t>
  </si>
  <si>
    <t>Sistema de seguimiento y monitoreo  a la Gestión de la de Politicas  transversal de la igualdad de genero del (PLANEG II) funcionando en las  sectoriales.</t>
  </si>
  <si>
    <t xml:space="preserve">Seguimiento a la Implementacion de la Politica Transversal  de Género </t>
  </si>
  <si>
    <t>Coordinación Intersectorial para el Seguimiento a la Gestion de la de Politicas  transversal de la igualdad de genero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</si>
</sst>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_(* #,##0.00_);_(* \(#,##0.00\);_(* &quot;-&quot;??_);_(@_)"/>
    <numFmt numFmtId="165" formatCode="#,##0.00\ &quot;€&quot;;[Red]\-#,##0.00\ &quot;€&quot;"/>
    <numFmt numFmtId="166" formatCode="_-* #,##0\ &quot;€&quot;_-;\-* #,##0\ &quot;€&quot;_-;_-* &quot;-&quot;\ &quot;€&quot;_-;_-@_-"/>
    <numFmt numFmtId="167" formatCode="_-* #,##0.00\ _€_-;\-* #,##0.00\ _€_-;_-* &quot;-&quot;??\ _€_-;_-@_-"/>
    <numFmt numFmtId="168" formatCode="_-[$€]* #,##0.00_-;\-[$€]* #,##0.00_-;_-[$€]* &quot;-&quot;??_-;_-@_-"/>
    <numFmt numFmtId="169" formatCode="_-* #,##0\ _€_-;\-* #,##0\ _€_-;_-* &quot;-&quot;??\ _€_-;_-@_-"/>
    <numFmt numFmtId="170" formatCode="_-* #,##0_-;\-* #,##0_-;_-* &quot;-&quot;??_-;_-@_-"/>
    <numFmt numFmtId="171" formatCode="#,##0.00;[Red]#,##0.00"/>
  </numFmts>
  <fonts count="4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1"/>
      <name val="Calibri"/>
      <family val="2"/>
      <scheme val="minor"/>
    </font>
    <font>
      <sz val="12"/>
      <name val="Arial"/>
      <family val="2"/>
    </font>
    <font>
      <b/>
      <sz val="14"/>
      <color theme="1"/>
      <name val="Arial"/>
      <family val="2"/>
    </font>
    <font>
      <b/>
      <sz val="11"/>
      <color theme="1"/>
      <name val="Arial"/>
      <family val="2"/>
    </font>
    <font>
      <sz val="14"/>
      <color theme="1"/>
      <name val="Arial"/>
      <family val="2"/>
    </font>
    <font>
      <sz val="14"/>
      <color rgb="FF000000"/>
      <name val="Arial"/>
      <family val="2"/>
    </font>
    <font>
      <sz val="14"/>
      <name val="Arial"/>
      <family val="2"/>
    </font>
    <font>
      <b/>
      <sz val="14"/>
      <color rgb="FF000000"/>
      <name val="Arial"/>
      <family val="2"/>
    </font>
    <font>
      <sz val="12"/>
      <color theme="1"/>
      <name val="Arial"/>
      <family val="2"/>
    </font>
    <font>
      <b/>
      <sz val="14"/>
      <name val="Arial"/>
      <family val="2"/>
    </font>
    <font>
      <sz val="12"/>
      <color rgb="FF000000"/>
      <name val="Arial"/>
      <family val="2"/>
    </font>
    <font>
      <b/>
      <sz val="13"/>
      <color theme="1"/>
      <name val="Arial"/>
      <family val="2"/>
    </font>
    <font>
      <sz val="13"/>
      <color theme="1"/>
      <name val="Calibri"/>
      <family val="2"/>
      <scheme val="minor"/>
    </font>
    <font>
      <b/>
      <sz val="11"/>
      <color theme="1"/>
      <name val="Arial Narrow"/>
      <family val="2"/>
    </font>
    <font>
      <sz val="10.5"/>
      <name val="Calibri"/>
      <family val="2"/>
      <scheme val="minor"/>
    </font>
    <font>
      <b/>
      <sz val="10"/>
      <color theme="1"/>
      <name val="Arial Narrow"/>
      <family val="2"/>
    </font>
    <font>
      <b/>
      <sz val="10"/>
      <color theme="1"/>
      <name val="Arial"/>
      <family val="2"/>
    </font>
    <font>
      <b/>
      <sz val="12"/>
      <color theme="1"/>
      <name val="Arial"/>
      <family val="2"/>
    </font>
    <font>
      <sz val="14"/>
      <color rgb="FFFF0000"/>
      <name val="Arial"/>
      <family val="2"/>
    </font>
    <font>
      <b/>
      <sz val="14"/>
      <color rgb="FFFF0000"/>
      <name val="Arial"/>
      <family val="2"/>
    </font>
    <font>
      <sz val="12"/>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i/>
      <sz val="12"/>
      <color theme="1"/>
      <name val="Calibri"/>
      <family val="2"/>
      <scheme val="minor"/>
    </font>
    <font>
      <b/>
      <sz val="12"/>
      <name val="Calibri"/>
      <family val="2"/>
      <scheme val="minor"/>
    </font>
    <font>
      <sz val="12"/>
      <color rgb="FFFF0000"/>
      <name val="Calibri"/>
      <family val="2"/>
      <scheme val="minor"/>
    </font>
    <font>
      <sz val="12"/>
      <color rgb="FF000000"/>
      <name val="Calibri"/>
      <family val="2"/>
      <scheme val="minor"/>
    </font>
    <font>
      <b/>
      <sz val="16"/>
      <color theme="1"/>
      <name val="Calibri"/>
      <family val="2"/>
      <scheme val="minor"/>
    </font>
    <font>
      <b/>
      <sz val="14"/>
      <name val="Calibri"/>
      <family val="2"/>
      <scheme val="minor"/>
    </font>
    <font>
      <b/>
      <sz val="13"/>
      <color theme="1"/>
      <name val="Calibri"/>
      <family val="2"/>
      <scheme val="minor"/>
    </font>
    <font>
      <b/>
      <i/>
      <sz val="13"/>
      <color theme="1"/>
      <name val="Calibri"/>
      <family val="2"/>
      <scheme val="minor"/>
    </font>
    <font>
      <b/>
      <sz val="12"/>
      <color theme="1"/>
      <name val="Times New Roman"/>
      <family val="1"/>
    </font>
    <font>
      <sz val="12"/>
      <color theme="1"/>
      <name val="Times New Roman"/>
      <family val="1"/>
    </font>
    <font>
      <sz val="12"/>
      <name val="Times New Roman"/>
      <family val="1"/>
    </font>
    <font>
      <b/>
      <sz val="12"/>
      <name val="Times New Roman"/>
      <family val="1"/>
    </font>
    <font>
      <b/>
      <i/>
      <sz val="12"/>
      <color theme="1"/>
      <name val="Times New Roman"/>
      <family val="1"/>
    </font>
    <font>
      <b/>
      <sz val="11"/>
      <name val="Calibri"/>
      <family val="2"/>
      <scheme val="minor"/>
    </font>
    <font>
      <sz val="11"/>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indexed="9"/>
        <bgColor indexed="64"/>
      </patternFill>
    </fill>
    <fill>
      <patternFill patternType="solid">
        <fgColor rgb="FFEEFCF3"/>
        <bgColor indexed="64"/>
      </patternFill>
    </fill>
    <fill>
      <patternFill patternType="solid">
        <fgColor rgb="FF77AD97"/>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6" tint="0.59999389629810485"/>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style="thin">
        <color auto="1"/>
      </left>
      <right style="medium">
        <color auto="1"/>
      </right>
      <top/>
      <bottom/>
      <diagonal/>
    </border>
    <border>
      <left style="medium">
        <color indexed="64"/>
      </left>
      <right style="medium">
        <color auto="1"/>
      </right>
      <top style="thin">
        <color indexed="64"/>
      </top>
      <bottom style="thin">
        <color indexed="64"/>
      </bottom>
      <diagonal/>
    </border>
    <border>
      <left/>
      <right style="thin">
        <color auto="1"/>
      </right>
      <top style="thin">
        <color auto="1"/>
      </top>
      <bottom style="medium">
        <color auto="1"/>
      </bottom>
      <diagonal/>
    </border>
    <border>
      <left/>
      <right/>
      <top/>
      <bottom style="double">
        <color rgb="FF426E5C"/>
      </bottom>
      <diagonal/>
    </border>
    <border>
      <left style="thin">
        <color rgb="FF426E5C"/>
      </left>
      <right style="thin">
        <color rgb="FF426E5C"/>
      </right>
      <top style="double">
        <color rgb="FF426E5C"/>
      </top>
      <bottom style="thin">
        <color rgb="FF426E5C"/>
      </bottom>
      <diagonal/>
    </border>
    <border>
      <left style="thin">
        <color rgb="FF426E5C"/>
      </left>
      <right style="double">
        <color rgb="FF426E5C"/>
      </right>
      <top style="double">
        <color rgb="FF426E5C"/>
      </top>
      <bottom style="thin">
        <color rgb="FF426E5C"/>
      </bottom>
      <diagonal/>
    </border>
    <border>
      <left style="thin">
        <color rgb="FF426E5C"/>
      </left>
      <right style="thin">
        <color rgb="FF426E5C"/>
      </right>
      <top style="thin">
        <color rgb="FF426E5C"/>
      </top>
      <bottom style="thin">
        <color rgb="FF426E5C"/>
      </bottom>
      <diagonal/>
    </border>
    <border>
      <left style="thin">
        <color rgb="FF426E5C"/>
      </left>
      <right style="double">
        <color rgb="FF426E5C"/>
      </right>
      <top style="thin">
        <color rgb="FF426E5C"/>
      </top>
      <bottom style="thin">
        <color rgb="FF426E5C"/>
      </bottom>
      <diagonal/>
    </border>
    <border>
      <left style="double">
        <color rgb="FF426E5C"/>
      </left>
      <right style="thin">
        <color rgb="FF426E5C"/>
      </right>
      <top/>
      <bottom style="thin">
        <color rgb="FF426E5C"/>
      </bottom>
      <diagonal/>
    </border>
    <border>
      <left style="thin">
        <color rgb="FF426E5C"/>
      </left>
      <right style="thin">
        <color rgb="FF426E5C"/>
      </right>
      <top/>
      <bottom style="thin">
        <color rgb="FF426E5C"/>
      </bottom>
      <diagonal/>
    </border>
    <border>
      <left style="medium">
        <color indexed="64"/>
      </left>
      <right style="thin">
        <color indexed="64"/>
      </right>
      <top style="thin">
        <color indexed="64"/>
      </top>
      <bottom style="thick">
        <color rgb="FF006600"/>
      </bottom>
      <diagonal/>
    </border>
    <border>
      <left style="thin">
        <color indexed="64"/>
      </left>
      <right style="thin">
        <color indexed="64"/>
      </right>
      <top style="thin">
        <color indexed="64"/>
      </top>
      <bottom style="thick">
        <color rgb="FF006600"/>
      </bottom>
      <diagonal/>
    </border>
    <border>
      <left style="thin">
        <color indexed="64"/>
      </left>
      <right style="medium">
        <color indexed="64"/>
      </right>
      <top style="thin">
        <color indexed="64"/>
      </top>
      <bottom style="thick">
        <color rgb="FF006600"/>
      </bottom>
      <diagonal/>
    </border>
    <border>
      <left style="medium">
        <color indexed="64"/>
      </left>
      <right style="medium">
        <color indexed="64"/>
      </right>
      <top/>
      <bottom style="medium">
        <color indexed="64"/>
      </bottom>
      <diagonal/>
    </border>
    <border>
      <left style="medium">
        <color indexed="64"/>
      </left>
      <right/>
      <top style="thick">
        <color rgb="FF006600"/>
      </top>
      <bottom style="medium">
        <color indexed="64"/>
      </bottom>
      <diagonal/>
    </border>
    <border>
      <left/>
      <right/>
      <top style="thick">
        <color rgb="FF006600"/>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ck">
        <color rgb="FF006600"/>
      </top>
      <bottom style="thick">
        <color rgb="FF006600"/>
      </bottom>
      <diagonal/>
    </border>
    <border>
      <left/>
      <right/>
      <top style="thick">
        <color rgb="FF006600"/>
      </top>
      <bottom style="thick">
        <color rgb="FF006600"/>
      </bottom>
      <diagonal/>
    </border>
    <border>
      <left style="medium">
        <color indexed="64"/>
      </left>
      <right style="medium">
        <color indexed="64"/>
      </right>
      <top style="medium">
        <color indexed="64"/>
      </top>
      <bottom style="medium">
        <color indexed="64"/>
      </bottom>
      <diagonal/>
    </border>
    <border>
      <left style="thin">
        <color rgb="FF426E5C"/>
      </left>
      <right style="thin">
        <color rgb="FF426E5C"/>
      </right>
      <top style="thin">
        <color rgb="FF426E5C"/>
      </top>
      <bottom/>
      <diagonal/>
    </border>
    <border>
      <left style="double">
        <color rgb="FF426E5C"/>
      </left>
      <right style="thin">
        <color rgb="FF426E5C"/>
      </right>
      <top style="thin">
        <color rgb="FF426E5C"/>
      </top>
      <bottom/>
      <diagonal/>
    </border>
    <border>
      <left style="thin">
        <color rgb="FF426E5C"/>
      </left>
      <right style="double">
        <color rgb="FF426E5C"/>
      </right>
      <top style="thin">
        <color rgb="FF426E5C"/>
      </top>
      <bottom/>
      <diagonal/>
    </border>
    <border>
      <left style="thin">
        <color indexed="64"/>
      </left>
      <right style="thin">
        <color rgb="FF426E5C"/>
      </right>
      <top style="thin">
        <color indexed="64"/>
      </top>
      <bottom/>
      <diagonal/>
    </border>
    <border>
      <left style="thin">
        <color indexed="64"/>
      </left>
      <right style="thin">
        <color rgb="FF426E5C"/>
      </right>
      <top/>
      <bottom/>
      <diagonal/>
    </border>
    <border>
      <left style="thin">
        <color indexed="64"/>
      </left>
      <right style="thin">
        <color rgb="FF426E5C"/>
      </right>
      <top/>
      <bottom style="thin">
        <color indexed="64"/>
      </bottom>
      <diagonal/>
    </border>
    <border>
      <left style="double">
        <color rgb="FF426E5C"/>
      </left>
      <right style="thin">
        <color rgb="FF426E5C"/>
      </right>
      <top/>
      <bottom/>
      <diagonal/>
    </border>
    <border>
      <left style="double">
        <color rgb="FF426E5C"/>
      </left>
      <right style="thin">
        <color rgb="FF426E5C"/>
      </right>
      <top/>
      <bottom style="thin">
        <color indexed="64"/>
      </bottom>
      <diagonal/>
    </border>
    <border>
      <left style="double">
        <color rgb="FF426E5C"/>
      </left>
      <right style="thin">
        <color rgb="FF426E5C"/>
      </right>
      <top style="double">
        <color rgb="FF426E5C"/>
      </top>
      <bottom/>
      <diagonal/>
    </border>
    <border>
      <left/>
      <right style="thin">
        <color rgb="FF426E5C"/>
      </right>
      <top style="double">
        <color rgb="FF426E5C"/>
      </top>
      <bottom/>
      <diagonal/>
    </border>
    <border>
      <left/>
      <right style="thin">
        <color rgb="FF426E5C"/>
      </right>
      <top/>
      <bottom/>
      <diagonal/>
    </border>
    <border>
      <left/>
      <right style="thin">
        <color rgb="FF426E5C"/>
      </right>
      <top style="thin">
        <color rgb="FF426E5C"/>
      </top>
      <bottom/>
      <diagonal/>
    </border>
    <border>
      <left/>
      <right style="thin">
        <color rgb="FF426E5C"/>
      </right>
      <top/>
      <bottom style="thin">
        <color rgb="FF426E5C"/>
      </bottom>
      <diagonal/>
    </border>
    <border>
      <left/>
      <right/>
      <top style="thin">
        <color indexed="64"/>
      </top>
      <bottom/>
      <diagonal/>
    </border>
    <border>
      <left style="medium">
        <color theme="0" tint="-0.24994659260841701"/>
      </left>
      <right style="medium">
        <color theme="0" tint="-0.24994659260841701"/>
      </right>
      <top style="medium">
        <color theme="0" tint="-0.24994659260841701"/>
      </top>
      <bottom/>
      <diagonal/>
    </border>
    <border>
      <left/>
      <right/>
      <top style="thin">
        <color rgb="FF426E5C"/>
      </top>
      <bottom/>
      <diagonal/>
    </border>
    <border>
      <left style="thin">
        <color rgb="FF426E5C"/>
      </left>
      <right style="thin">
        <color rgb="FF426E5C"/>
      </right>
      <top/>
      <bottom/>
      <diagonal/>
    </border>
    <border>
      <left style="thin">
        <color indexed="64"/>
      </left>
      <right/>
      <top/>
      <bottom style="thin">
        <color rgb="FF426E5C"/>
      </bottom>
      <diagonal/>
    </border>
    <border>
      <left style="thin">
        <color rgb="FF426E5C"/>
      </left>
      <right style="double">
        <color rgb="FF426E5C"/>
      </right>
      <top style="thin">
        <color rgb="FF426E5C"/>
      </top>
      <bottom style="double">
        <color rgb="FF426E5C"/>
      </bottom>
      <diagonal/>
    </border>
    <border>
      <left style="thin">
        <color rgb="FF426E5C"/>
      </left>
      <right style="thin">
        <color rgb="FF426E5C"/>
      </right>
      <top style="thin">
        <color rgb="FF426E5C"/>
      </top>
      <bottom style="double">
        <color rgb="FF426E5C"/>
      </bottom>
      <diagonal/>
    </border>
    <border>
      <left style="double">
        <color rgb="FF426E5C"/>
      </left>
      <right style="thin">
        <color rgb="FF426E5C"/>
      </right>
      <top style="thin">
        <color rgb="FF426E5C"/>
      </top>
      <bottom style="double">
        <color rgb="FF426E5C"/>
      </bottom>
      <diagonal/>
    </border>
    <border>
      <left style="double">
        <color rgb="FF426E5C"/>
      </left>
      <right style="thin">
        <color rgb="FF426E5C"/>
      </right>
      <top style="thin">
        <color rgb="FF426E5C"/>
      </top>
      <bottom style="thin">
        <color rgb="FF426E5C"/>
      </bottom>
      <diagonal/>
    </border>
    <border>
      <left style="thin">
        <color rgb="FF426E5C"/>
      </left>
      <right style="double">
        <color rgb="FF426E5C"/>
      </right>
      <top/>
      <bottom style="thin">
        <color rgb="FF426E5C"/>
      </bottom>
      <diagonal/>
    </border>
    <border>
      <left style="double">
        <color rgb="FF426E5C"/>
      </left>
      <right style="thin">
        <color rgb="FF426E5C"/>
      </right>
      <top style="double">
        <color rgb="FF426E5C"/>
      </top>
      <bottom style="thin">
        <color rgb="FF426E5C"/>
      </bottom>
      <diagonal/>
    </border>
    <border>
      <left style="thin">
        <color rgb="FF426E5C"/>
      </left>
      <right/>
      <top style="thin">
        <color rgb="FF426E5C"/>
      </top>
      <bottom/>
      <diagonal/>
    </border>
    <border>
      <left style="thin">
        <color rgb="FF426E5C"/>
      </left>
      <right/>
      <top/>
      <bottom/>
      <diagonal/>
    </border>
    <border>
      <left style="thin">
        <color rgb="FF426E5C"/>
      </left>
      <right/>
      <top style="thin">
        <color rgb="FF426E5C"/>
      </top>
      <bottom style="thin">
        <color rgb="FF426E5C"/>
      </bottom>
      <diagonal/>
    </border>
    <border>
      <left style="thin">
        <color rgb="FF426E5C"/>
      </left>
      <right/>
      <top style="double">
        <color rgb="FF426E5C"/>
      </top>
      <bottom/>
      <diagonal/>
    </border>
    <border>
      <left/>
      <right style="thin">
        <color rgb="FF426E5C"/>
      </right>
      <top style="double">
        <color rgb="FF426E5C"/>
      </top>
      <bottom style="thin">
        <color rgb="FF426E5C"/>
      </bottom>
      <diagonal/>
    </border>
    <border>
      <left style="thin">
        <color rgb="FF426E5C"/>
      </left>
      <right/>
      <top style="double">
        <color rgb="FF426E5C"/>
      </top>
      <bottom style="thin">
        <color rgb="FF426E5C"/>
      </bottom>
      <diagonal/>
    </border>
    <border>
      <left style="thin">
        <color rgb="FF426E5C"/>
      </left>
      <right style="thin">
        <color rgb="FF426E5C"/>
      </right>
      <top style="double">
        <color rgb="FF426E5C"/>
      </top>
      <bottom/>
      <diagonal/>
    </border>
    <border>
      <left style="thin">
        <color rgb="FF426E5C"/>
      </left>
      <right style="thin">
        <color rgb="FF426E5C"/>
      </right>
      <top/>
      <bottom style="double">
        <color rgb="FF426E5C"/>
      </bottom>
      <diagonal/>
    </border>
    <border>
      <left/>
      <right style="thin">
        <color rgb="FF426E5C"/>
      </right>
      <top/>
      <bottom style="double">
        <color rgb="FF426E5C"/>
      </bottom>
      <diagonal/>
    </border>
    <border>
      <left style="thin">
        <color rgb="FF426E5C"/>
      </left>
      <right/>
      <top/>
      <bottom style="double">
        <color rgb="FF426E5C"/>
      </bottom>
      <diagonal/>
    </border>
    <border>
      <left/>
      <right style="thin">
        <color rgb="FF426E5C"/>
      </right>
      <top style="thin">
        <color rgb="FF426E5C"/>
      </top>
      <bottom style="thin">
        <color rgb="FF426E5C"/>
      </bottom>
      <diagonal/>
    </border>
  </borders>
  <cellStyleXfs count="50">
    <xf numFmtId="0" fontId="0" fillId="0" borderId="0"/>
    <xf numFmtId="0" fontId="3" fillId="0" borderId="0"/>
    <xf numFmtId="0" fontId="3" fillId="0" borderId="0"/>
    <xf numFmtId="0" fontId="3" fillId="0" borderId="0"/>
    <xf numFmtId="0" fontId="2"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0"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cellStyleXfs>
  <cellXfs count="634">
    <xf numFmtId="0" fontId="0" fillId="0" borderId="0" xfId="0"/>
    <xf numFmtId="0" fontId="1" fillId="0" borderId="0" xfId="0" applyFont="1"/>
    <xf numFmtId="0" fontId="0" fillId="0" borderId="19" xfId="0" applyBorder="1" applyAlignment="1">
      <alignment vertical="center"/>
    </xf>
    <xf numFmtId="0" fontId="0" fillId="0" borderId="19" xfId="0" applyBorder="1"/>
    <xf numFmtId="0" fontId="6" fillId="0" borderId="0" xfId="0" applyFont="1" applyBorder="1" applyAlignment="1">
      <alignment horizontal="center" vertical="top" wrapText="1"/>
    </xf>
    <xf numFmtId="0" fontId="7" fillId="5" borderId="19" xfId="0" applyFont="1" applyFill="1" applyBorder="1" applyAlignment="1">
      <alignment horizontal="center" vertical="center" wrapText="1"/>
    </xf>
    <xf numFmtId="0" fontId="7" fillId="3" borderId="18" xfId="0" applyFont="1" applyFill="1" applyBorder="1" applyAlignment="1">
      <alignment horizontal="center" vertical="center"/>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top" wrapText="1"/>
    </xf>
    <xf numFmtId="4" fontId="7" fillId="3" borderId="1" xfId="0" applyNumberFormat="1" applyFont="1" applyFill="1" applyBorder="1" applyAlignment="1">
      <alignment horizontal="right" vertical="center" wrapText="1"/>
    </xf>
    <xf numFmtId="4" fontId="7" fillId="3" borderId="19" xfId="0" applyNumberFormat="1" applyFont="1" applyFill="1" applyBorder="1" applyAlignment="1">
      <alignment horizontal="right" vertical="center" wrapText="1"/>
    </xf>
    <xf numFmtId="4" fontId="0" fillId="6" borderId="0" xfId="0" applyNumberFormat="1" applyFill="1"/>
    <xf numFmtId="0" fontId="9" fillId="0" borderId="1" xfId="0" applyFont="1" applyBorder="1" applyAlignment="1">
      <alignment horizontal="justify" vertical="center"/>
    </xf>
    <xf numFmtId="0" fontId="5" fillId="7" borderId="0" xfId="0" applyFont="1" applyFill="1" applyBorder="1" applyAlignment="1">
      <alignment horizontal="justify" vertical="top" wrapText="1"/>
    </xf>
    <xf numFmtId="0" fontId="9" fillId="6" borderId="1" xfId="0" applyFont="1" applyFill="1" applyBorder="1" applyAlignment="1">
      <alignment horizontal="left" vertical="center" wrapText="1"/>
    </xf>
    <xf numFmtId="0" fontId="9" fillId="6" borderId="1" xfId="0" applyFont="1" applyFill="1" applyBorder="1" applyAlignment="1">
      <alignment horizontal="justify" vertical="center"/>
    </xf>
    <xf numFmtId="0" fontId="9" fillId="6" borderId="19" xfId="0" applyFont="1" applyFill="1" applyBorder="1" applyAlignment="1">
      <alignment horizontal="justify" vertical="center"/>
    </xf>
    <xf numFmtId="0" fontId="10" fillId="7" borderId="1" xfId="0" applyFont="1" applyFill="1" applyBorder="1" applyAlignment="1">
      <alignment horizontal="justify" vertical="center" wrapText="1"/>
    </xf>
    <xf numFmtId="0" fontId="10" fillId="6" borderId="1" xfId="0" applyFont="1" applyFill="1" applyBorder="1" applyAlignment="1">
      <alignment horizontal="justify" vertical="center" wrapText="1"/>
    </xf>
    <xf numFmtId="0" fontId="10" fillId="6" borderId="19" xfId="0" applyFont="1" applyFill="1" applyBorder="1" applyAlignment="1">
      <alignment horizontal="justify" vertical="center" wrapText="1"/>
    </xf>
    <xf numFmtId="0" fontId="8" fillId="0" borderId="18" xfId="0" applyFont="1" applyBorder="1" applyAlignment="1">
      <alignment vertical="center"/>
    </xf>
    <xf numFmtId="0" fontId="10" fillId="2" borderId="1" xfId="0" applyFont="1" applyFill="1" applyBorder="1" applyAlignment="1">
      <alignment horizontal="justify" vertical="center" wrapText="1"/>
    </xf>
    <xf numFmtId="0" fontId="10" fillId="7" borderId="1" xfId="0" applyFont="1" applyFill="1" applyBorder="1" applyAlignment="1">
      <alignment horizontal="left" vertical="center" wrapText="1"/>
    </xf>
    <xf numFmtId="0" fontId="0" fillId="0" borderId="0" xfId="0" applyBorder="1"/>
    <xf numFmtId="0" fontId="9" fillId="0" borderId="1" xfId="0" applyFont="1" applyBorder="1" applyAlignment="1">
      <alignment horizontal="justify" vertical="top"/>
    </xf>
    <xf numFmtId="0" fontId="8" fillId="6" borderId="18" xfId="0" applyFont="1" applyFill="1" applyBorder="1" applyAlignment="1">
      <alignment horizontal="center" vertical="center"/>
    </xf>
    <xf numFmtId="0" fontId="8" fillId="6" borderId="1" xfId="0" applyFont="1" applyFill="1" applyBorder="1" applyAlignment="1">
      <alignment horizontal="center" vertical="center"/>
    </xf>
    <xf numFmtId="4" fontId="8" fillId="6" borderId="1" xfId="0" applyNumberFormat="1" applyFont="1" applyFill="1" applyBorder="1" applyAlignment="1">
      <alignment horizontal="right"/>
    </xf>
    <xf numFmtId="4" fontId="8" fillId="6" borderId="19" xfId="0" applyNumberFormat="1" applyFont="1" applyFill="1" applyBorder="1" applyAlignment="1">
      <alignment horizontal="right"/>
    </xf>
    <xf numFmtId="0" fontId="9" fillId="0" borderId="1" xfId="0" applyFont="1" applyFill="1" applyBorder="1" applyAlignment="1">
      <alignment horizontal="justify" vertical="center"/>
    </xf>
    <xf numFmtId="0" fontId="8" fillId="6" borderId="18" xfId="0" applyFont="1" applyFill="1" applyBorder="1" applyAlignment="1">
      <alignment vertical="center"/>
    </xf>
    <xf numFmtId="0" fontId="8" fillId="6" borderId="1" xfId="0" applyFont="1" applyFill="1" applyBorder="1" applyAlignment="1">
      <alignment vertical="center"/>
    </xf>
    <xf numFmtId="4" fontId="8" fillId="6" borderId="1" xfId="0" applyNumberFormat="1" applyFont="1" applyFill="1" applyBorder="1" applyAlignment="1">
      <alignment vertical="center"/>
    </xf>
    <xf numFmtId="4" fontId="8" fillId="6" borderId="19" xfId="0" applyNumberFormat="1" applyFont="1" applyFill="1" applyBorder="1" applyAlignment="1">
      <alignment vertical="center"/>
    </xf>
    <xf numFmtId="0" fontId="10" fillId="7" borderId="1" xfId="0" applyFont="1" applyFill="1" applyBorder="1" applyAlignment="1">
      <alignment horizontal="justify" vertical="top" wrapText="1"/>
    </xf>
    <xf numFmtId="0" fontId="10" fillId="0" borderId="1" xfId="0" applyFont="1" applyBorder="1" applyAlignment="1">
      <alignment horizontal="justify" vertical="top" wrapText="1"/>
    </xf>
    <xf numFmtId="0" fontId="11" fillId="6" borderId="27" xfId="0" applyFont="1" applyFill="1" applyBorder="1" applyAlignment="1">
      <alignment horizontal="justify" vertical="center"/>
    </xf>
    <xf numFmtId="0" fontId="9" fillId="6" borderId="29" xfId="0" applyFont="1" applyFill="1" applyBorder="1" applyAlignment="1">
      <alignment horizontal="justify" vertical="center"/>
    </xf>
    <xf numFmtId="0" fontId="8" fillId="6" borderId="29" xfId="0" applyFont="1" applyFill="1" applyBorder="1" applyAlignment="1">
      <alignment vertical="center"/>
    </xf>
    <xf numFmtId="4" fontId="8" fillId="6" borderId="29" xfId="0" applyNumberFormat="1" applyFont="1" applyFill="1" applyBorder="1" applyAlignment="1">
      <alignment vertical="center"/>
    </xf>
    <xf numFmtId="4" fontId="8" fillId="6" borderId="30" xfId="0" applyNumberFormat="1" applyFont="1" applyFill="1" applyBorder="1" applyAlignment="1">
      <alignment vertical="center"/>
    </xf>
    <xf numFmtId="0" fontId="10" fillId="0" borderId="1" xfId="0" applyFont="1" applyFill="1" applyBorder="1" applyAlignment="1">
      <alignment horizontal="left" vertical="center" wrapText="1"/>
    </xf>
    <xf numFmtId="0" fontId="6" fillId="6" borderId="18" xfId="0" applyFont="1" applyFill="1" applyBorder="1" applyAlignment="1">
      <alignment horizontal="center" vertical="center"/>
    </xf>
    <xf numFmtId="4" fontId="6" fillId="6" borderId="18" xfId="0" applyNumberFormat="1" applyFont="1" applyFill="1" applyBorder="1" applyAlignment="1">
      <alignment horizontal="right" vertical="center"/>
    </xf>
    <xf numFmtId="4" fontId="6" fillId="6" borderId="45" xfId="0" applyNumberFormat="1" applyFont="1" applyFill="1" applyBorder="1" applyAlignment="1">
      <alignment horizontal="right" vertical="center"/>
    </xf>
    <xf numFmtId="0" fontId="6" fillId="3" borderId="18" xfId="0" applyFont="1" applyFill="1" applyBorder="1" applyAlignment="1">
      <alignment horizontal="center" vertical="center"/>
    </xf>
    <xf numFmtId="4" fontId="8" fillId="3" borderId="1" xfId="0" applyNumberFormat="1" applyFont="1" applyFill="1" applyBorder="1" applyAlignment="1">
      <alignment vertical="center"/>
    </xf>
    <xf numFmtId="4" fontId="8" fillId="3" borderId="19" xfId="0" applyNumberFormat="1" applyFont="1" applyFill="1" applyBorder="1" applyAlignment="1">
      <alignment vertical="center"/>
    </xf>
    <xf numFmtId="0" fontId="8" fillId="0" borderId="1" xfId="0" applyFont="1" applyBorder="1" applyAlignment="1">
      <alignment horizontal="justify" vertical="center" wrapText="1"/>
    </xf>
    <xf numFmtId="0" fontId="10" fillId="7" borderId="15" xfId="0" applyFont="1" applyFill="1" applyBorder="1" applyAlignment="1">
      <alignment horizontal="justify" vertical="center" wrapText="1"/>
    </xf>
    <xf numFmtId="0" fontId="6" fillId="6" borderId="1" xfId="0" applyFont="1" applyFill="1" applyBorder="1" applyAlignment="1">
      <alignment vertical="center"/>
    </xf>
    <xf numFmtId="164" fontId="6" fillId="6" borderId="1" xfId="48" applyFont="1" applyFill="1" applyBorder="1" applyAlignment="1">
      <alignment vertical="center"/>
    </xf>
    <xf numFmtId="164" fontId="6" fillId="6" borderId="19" xfId="48" applyFont="1" applyFill="1" applyBorder="1" applyAlignment="1">
      <alignment vertical="center"/>
    </xf>
    <xf numFmtId="0" fontId="10" fillId="0" borderId="1" xfId="0" applyFont="1" applyBorder="1" applyAlignment="1">
      <alignment horizontal="justify" vertical="center" wrapText="1"/>
    </xf>
    <xf numFmtId="164" fontId="11" fillId="6" borderId="1" xfId="48" applyFont="1" applyFill="1" applyBorder="1" applyAlignment="1">
      <alignment vertical="center" wrapText="1"/>
    </xf>
    <xf numFmtId="164" fontId="11" fillId="6" borderId="19" xfId="48" applyFont="1" applyFill="1" applyBorder="1" applyAlignment="1">
      <alignment vertical="center" wrapText="1"/>
    </xf>
    <xf numFmtId="0" fontId="10" fillId="2" borderId="1" xfId="31" applyFont="1" applyFill="1" applyBorder="1" applyAlignment="1">
      <alignment horizontal="justify" vertical="center" wrapText="1"/>
    </xf>
    <xf numFmtId="0" fontId="8" fillId="0" borderId="18" xfId="0" applyFont="1" applyBorder="1" applyAlignment="1">
      <alignment horizontal="center" vertical="center"/>
    </xf>
    <xf numFmtId="0" fontId="6" fillId="6" borderId="18" xfId="0" applyFont="1" applyFill="1" applyBorder="1" applyAlignment="1">
      <alignment vertical="center"/>
    </xf>
    <xf numFmtId="164" fontId="6" fillId="6" borderId="1" xfId="0" applyNumberFormat="1" applyFont="1" applyFill="1" applyBorder="1" applyAlignment="1">
      <alignment horizontal="right" vertical="center"/>
    </xf>
    <xf numFmtId="164" fontId="6" fillId="6" borderId="19" xfId="0" applyNumberFormat="1" applyFont="1" applyFill="1" applyBorder="1" applyAlignment="1">
      <alignment vertical="center"/>
    </xf>
    <xf numFmtId="0" fontId="6" fillId="0" borderId="18" xfId="0" applyFont="1" applyBorder="1" applyAlignment="1">
      <alignment horizontal="center" vertical="center"/>
    </xf>
    <xf numFmtId="0" fontId="10" fillId="2" borderId="1" xfId="3" applyFont="1" applyFill="1" applyBorder="1" applyAlignment="1">
      <alignment horizontal="justify" vertical="center" wrapText="1"/>
    </xf>
    <xf numFmtId="0" fontId="9" fillId="0" borderId="1" xfId="0" applyFont="1" applyBorder="1" applyAlignment="1">
      <alignment horizontal="center" vertical="center" wrapText="1"/>
    </xf>
    <xf numFmtId="164" fontId="8" fillId="0" borderId="1" xfId="48" applyFont="1" applyBorder="1" applyAlignment="1">
      <alignment horizontal="center" vertical="center"/>
    </xf>
    <xf numFmtId="164" fontId="8" fillId="0" borderId="19" xfId="48" applyFont="1" applyBorder="1" applyAlignment="1">
      <alignment horizontal="center" vertical="center"/>
    </xf>
    <xf numFmtId="0" fontId="8" fillId="6" borderId="14" xfId="0" applyFont="1" applyFill="1" applyBorder="1"/>
    <xf numFmtId="4" fontId="13" fillId="4" borderId="15" xfId="3" applyNumberFormat="1" applyFont="1" applyFill="1" applyBorder="1" applyAlignment="1">
      <alignment vertical="center"/>
    </xf>
    <xf numFmtId="4" fontId="13" fillId="4" borderId="16" xfId="3" applyNumberFormat="1" applyFont="1" applyFill="1" applyBorder="1" applyAlignment="1">
      <alignment vertical="center"/>
    </xf>
    <xf numFmtId="0" fontId="8" fillId="0" borderId="41" xfId="0" applyFont="1" applyBorder="1" applyAlignment="1">
      <alignment horizontal="justify" vertical="center" wrapText="1"/>
    </xf>
    <xf numFmtId="0" fontId="10" fillId="0" borderId="1" xfId="2" applyFont="1" applyBorder="1" applyAlignment="1">
      <alignment horizontal="justify" vertical="center" wrapText="1"/>
    </xf>
    <xf numFmtId="0" fontId="9" fillId="0" borderId="5" xfId="0" applyFont="1" applyBorder="1" applyAlignment="1">
      <alignment horizontal="justify" vertical="center"/>
    </xf>
    <xf numFmtId="0" fontId="8" fillId="0" borderId="2" xfId="0" applyFont="1" applyBorder="1" applyAlignment="1">
      <alignment horizontal="justify" vertical="center" wrapText="1"/>
    </xf>
    <xf numFmtId="164" fontId="15" fillId="6" borderId="1" xfId="0" applyNumberFormat="1" applyFont="1" applyFill="1" applyBorder="1" applyAlignment="1">
      <alignment vertical="center"/>
    </xf>
    <xf numFmtId="164" fontId="15" fillId="6" borderId="19" xfId="0" applyNumberFormat="1" applyFont="1" applyFill="1" applyBorder="1" applyAlignment="1">
      <alignment vertical="center"/>
    </xf>
    <xf numFmtId="0" fontId="8" fillId="0" borderId="1" xfId="0" applyFont="1" applyFill="1" applyBorder="1" applyAlignment="1">
      <alignment horizontal="justify" vertical="center" wrapText="1"/>
    </xf>
    <xf numFmtId="0" fontId="9" fillId="0" borderId="15" xfId="0" applyFont="1" applyBorder="1" applyAlignment="1">
      <alignment horizontal="left" vertical="center"/>
    </xf>
    <xf numFmtId="0" fontId="9" fillId="0" borderId="15" xfId="0" applyFont="1" applyBorder="1" applyAlignment="1">
      <alignment horizontal="left" vertical="center" wrapText="1"/>
    </xf>
    <xf numFmtId="0" fontId="8" fillId="0" borderId="15" xfId="0" applyFont="1" applyFill="1" applyBorder="1" applyAlignment="1">
      <alignment horizontal="justify" vertical="center" wrapText="1"/>
    </xf>
    <xf numFmtId="164" fontId="8" fillId="0" borderId="15" xfId="48" applyFont="1" applyBorder="1" applyAlignment="1">
      <alignment horizontal="center" vertical="center"/>
    </xf>
    <xf numFmtId="164" fontId="8" fillId="0" borderId="16" xfId="48" applyFont="1" applyBorder="1" applyAlignment="1">
      <alignment horizontal="center" vertical="center"/>
    </xf>
    <xf numFmtId="0" fontId="0" fillId="0" borderId="18" xfId="0" applyBorder="1"/>
    <xf numFmtId="0" fontId="0" fillId="0" borderId="0" xfId="0" applyFont="1"/>
    <xf numFmtId="0" fontId="16" fillId="0" borderId="0" xfId="0" applyFont="1"/>
    <xf numFmtId="0" fontId="0" fillId="0" borderId="0" xfId="0" applyFill="1" applyBorder="1"/>
    <xf numFmtId="0" fontId="0" fillId="0" borderId="0" xfId="0" applyFill="1"/>
    <xf numFmtId="0" fontId="6" fillId="0" borderId="0" xfId="0" applyFont="1" applyAlignment="1">
      <alignment vertical="center"/>
    </xf>
    <xf numFmtId="0" fontId="7" fillId="0" borderId="0" xfId="0" applyFont="1" applyBorder="1" applyAlignment="1"/>
    <xf numFmtId="0" fontId="7" fillId="0" borderId="3" xfId="0" applyFont="1" applyBorder="1" applyAlignment="1"/>
    <xf numFmtId="0" fontId="4" fillId="0" borderId="1" xfId="0" applyFont="1" applyFill="1" applyBorder="1" applyAlignment="1">
      <alignment vertical="top" wrapText="1"/>
    </xf>
    <xf numFmtId="4" fontId="0" fillId="0" borderId="1" xfId="0" applyNumberFormat="1" applyBorder="1" applyAlignment="1">
      <alignment vertical="center"/>
    </xf>
    <xf numFmtId="0" fontId="0" fillId="0" borderId="19" xfId="0" applyBorder="1" applyAlignment="1">
      <alignment horizontal="justify" vertical="top" wrapText="1"/>
    </xf>
    <xf numFmtId="0" fontId="0" fillId="0" borderId="37" xfId="0" applyBorder="1" applyAlignment="1">
      <alignment horizontal="justify" vertical="center" wrapText="1"/>
    </xf>
    <xf numFmtId="0" fontId="18" fillId="0" borderId="1" xfId="0" applyFont="1" applyFill="1" applyBorder="1" applyAlignment="1">
      <alignment vertical="top" wrapText="1"/>
    </xf>
    <xf numFmtId="4" fontId="0" fillId="0" borderId="0" xfId="0" applyNumberFormat="1"/>
    <xf numFmtId="0" fontId="0" fillId="0" borderId="19" xfId="0" applyBorder="1" applyAlignment="1">
      <alignment horizontal="justify" vertical="center" wrapText="1"/>
    </xf>
    <xf numFmtId="0" fontId="18" fillId="0" borderId="1" xfId="0" applyFont="1" applyFill="1" applyBorder="1" applyAlignment="1">
      <alignment horizontal="justify" vertical="top" wrapText="1"/>
    </xf>
    <xf numFmtId="0" fontId="0" fillId="0" borderId="18" xfId="0" applyBorder="1" applyAlignment="1">
      <alignment horizontal="center" vertical="top" wrapText="1"/>
    </xf>
    <xf numFmtId="0" fontId="19" fillId="10" borderId="55" xfId="0" applyFont="1" applyFill="1" applyBorder="1" applyAlignment="1">
      <alignment vertical="center"/>
    </xf>
    <xf numFmtId="4" fontId="19" fillId="10" borderId="55" xfId="0" applyNumberFormat="1" applyFont="1" applyFill="1" applyBorder="1" applyAlignment="1">
      <alignment vertical="center"/>
    </xf>
    <xf numFmtId="4" fontId="19" fillId="10" borderId="56" xfId="0" applyNumberFormat="1" applyFont="1" applyFill="1" applyBorder="1" applyAlignment="1">
      <alignment vertical="center"/>
    </xf>
    <xf numFmtId="4" fontId="0" fillId="0" borderId="0" xfId="0" applyNumberFormat="1" applyFill="1" applyBorder="1" applyAlignment="1">
      <alignment vertical="center"/>
    </xf>
    <xf numFmtId="0" fontId="18" fillId="0" borderId="6" xfId="0" applyFont="1" applyFill="1" applyBorder="1" applyAlignment="1">
      <alignment horizontal="justify" vertical="center" wrapText="1"/>
    </xf>
    <xf numFmtId="4" fontId="0" fillId="0" borderId="13" xfId="0" applyNumberFormat="1" applyBorder="1" applyAlignment="1">
      <alignment horizontal="right" vertical="center"/>
    </xf>
    <xf numFmtId="0" fontId="4" fillId="0" borderId="8" xfId="0" applyFont="1" applyFill="1" applyBorder="1" applyAlignment="1">
      <alignment horizontal="justify" vertical="center" wrapText="1"/>
    </xf>
    <xf numFmtId="4" fontId="0" fillId="0" borderId="19" xfId="0" applyNumberFormat="1" applyBorder="1" applyAlignment="1">
      <alignment horizontal="right" vertical="center"/>
    </xf>
    <xf numFmtId="0" fontId="18" fillId="0" borderId="28" xfId="0" applyFont="1" applyFill="1" applyBorder="1" applyAlignment="1">
      <alignment horizontal="justify" vertical="center" wrapText="1"/>
    </xf>
    <xf numFmtId="0" fontId="0" fillId="0" borderId="1" xfId="0" applyBorder="1" applyAlignment="1">
      <alignment horizontal="justify" vertical="center" wrapText="1"/>
    </xf>
    <xf numFmtId="0" fontId="4" fillId="0" borderId="6" xfId="0" applyFont="1" applyFill="1" applyBorder="1" applyAlignment="1">
      <alignment vertical="center" wrapText="1"/>
    </xf>
    <xf numFmtId="0" fontId="4" fillId="0" borderId="28" xfId="0" applyFont="1" applyFill="1" applyBorder="1" applyAlignment="1">
      <alignment vertical="center" wrapText="1"/>
    </xf>
    <xf numFmtId="0" fontId="0" fillId="0" borderId="5" xfId="0" applyBorder="1" applyAlignment="1">
      <alignment horizontal="justify" vertical="center" wrapText="1"/>
    </xf>
    <xf numFmtId="0" fontId="0" fillId="0" borderId="28" xfId="0" applyBorder="1" applyAlignment="1">
      <alignment horizontal="justify" vertical="center" wrapText="1"/>
    </xf>
    <xf numFmtId="0" fontId="18" fillId="0" borderId="28" xfId="0" applyFont="1" applyFill="1" applyBorder="1" applyAlignment="1">
      <alignment wrapText="1"/>
    </xf>
    <xf numFmtId="0" fontId="18" fillId="0" borderId="22" xfId="0" applyFont="1" applyFill="1" applyBorder="1" applyAlignment="1">
      <alignment horizontal="left" vertical="center" wrapText="1"/>
    </xf>
    <xf numFmtId="0" fontId="18" fillId="0" borderId="22" xfId="0" applyFont="1" applyFill="1" applyBorder="1" applyAlignment="1">
      <alignment horizontal="left" vertical="top" wrapText="1"/>
    </xf>
    <xf numFmtId="0" fontId="18" fillId="0" borderId="28" xfId="0" applyFont="1" applyFill="1" applyBorder="1" applyAlignment="1">
      <alignment horizontal="justify" vertical="center"/>
    </xf>
    <xf numFmtId="0" fontId="18" fillId="0" borderId="22" xfId="0" applyFont="1" applyFill="1" applyBorder="1" applyAlignment="1">
      <alignment horizontal="left" vertical="top"/>
    </xf>
    <xf numFmtId="0" fontId="4" fillId="0" borderId="22" xfId="0" applyFont="1" applyFill="1" applyBorder="1" applyAlignment="1">
      <alignment horizontal="left" vertical="top" wrapText="1"/>
    </xf>
    <xf numFmtId="0" fontId="0" fillId="0" borderId="37" xfId="0" applyBorder="1" applyAlignment="1">
      <alignment horizontal="justify" vertical="top" wrapText="1"/>
    </xf>
    <xf numFmtId="4" fontId="0" fillId="0" borderId="25" xfId="0" applyNumberFormat="1" applyBorder="1" applyAlignment="1">
      <alignment horizontal="right" vertical="center"/>
    </xf>
    <xf numFmtId="0" fontId="20" fillId="10" borderId="58" xfId="0" applyFont="1" applyFill="1" applyBorder="1" applyAlignment="1">
      <alignment vertical="center"/>
    </xf>
    <xf numFmtId="4" fontId="20" fillId="10" borderId="59" xfId="0" applyNumberFormat="1" applyFont="1" applyFill="1" applyBorder="1" applyAlignment="1">
      <alignment vertical="center"/>
    </xf>
    <xf numFmtId="0" fontId="0" fillId="10" borderId="38" xfId="0" applyFill="1" applyBorder="1"/>
    <xf numFmtId="0" fontId="18" fillId="0" borderId="1" xfId="0" applyFont="1" applyFill="1" applyBorder="1" applyAlignment="1">
      <alignment horizontal="justify" vertical="center"/>
    </xf>
    <xf numFmtId="0" fontId="18" fillId="0" borderId="1" xfId="0" applyFont="1" applyFill="1" applyBorder="1" applyAlignment="1">
      <alignment vertical="center" wrapText="1"/>
    </xf>
    <xf numFmtId="0" fontId="18" fillId="0" borderId="1"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15" xfId="0" applyFont="1" applyFill="1" applyBorder="1" applyAlignment="1">
      <alignment horizontal="left" vertical="center" wrapText="1"/>
    </xf>
    <xf numFmtId="4" fontId="0" fillId="0" borderId="15" xfId="0" applyNumberFormat="1" applyBorder="1" applyAlignment="1">
      <alignment vertical="center"/>
    </xf>
    <xf numFmtId="0" fontId="0" fillId="0" borderId="16" xfId="0" applyBorder="1" applyAlignment="1">
      <alignment horizontal="justify" vertical="center" wrapText="1"/>
    </xf>
    <xf numFmtId="0" fontId="18" fillId="0" borderId="2" xfId="0" applyFont="1" applyFill="1" applyBorder="1" applyAlignment="1">
      <alignment horizontal="justify" vertical="center" wrapText="1"/>
    </xf>
    <xf numFmtId="4" fontId="0" fillId="0" borderId="2" xfId="0" applyNumberFormat="1" applyBorder="1" applyAlignment="1">
      <alignment vertical="center"/>
    </xf>
    <xf numFmtId="0" fontId="0" fillId="0" borderId="40" xfId="0" applyBorder="1" applyAlignment="1">
      <alignment horizontal="justify" vertical="top" wrapText="1"/>
    </xf>
    <xf numFmtId="0" fontId="18" fillId="0" borderId="1" xfId="0" applyFont="1" applyFill="1" applyBorder="1" applyAlignment="1">
      <alignment horizontal="justify" vertical="center" wrapText="1"/>
    </xf>
    <xf numFmtId="0" fontId="20" fillId="10" borderId="15" xfId="0" applyFont="1" applyFill="1" applyBorder="1" applyAlignment="1">
      <alignment vertical="center"/>
    </xf>
    <xf numFmtId="4" fontId="20" fillId="10" borderId="15" xfId="0" applyNumberFormat="1" applyFont="1" applyFill="1" applyBorder="1" applyAlignment="1">
      <alignment vertical="center"/>
    </xf>
    <xf numFmtId="0" fontId="0" fillId="10" borderId="16" xfId="0" applyFill="1" applyBorder="1"/>
    <xf numFmtId="0" fontId="18" fillId="0" borderId="35" xfId="0" applyFont="1" applyFill="1" applyBorder="1" applyAlignment="1">
      <alignment horizontal="left" vertical="top" wrapText="1"/>
    </xf>
    <xf numFmtId="4" fontId="0" fillId="0" borderId="19" xfId="0" applyNumberFormat="1" applyBorder="1" applyAlignment="1">
      <alignment vertical="center"/>
    </xf>
    <xf numFmtId="0" fontId="18" fillId="0" borderId="35" xfId="0" applyFont="1" applyFill="1" applyBorder="1" applyAlignment="1">
      <alignment horizontal="justify" vertical="center" wrapText="1"/>
    </xf>
    <xf numFmtId="0" fontId="18" fillId="0" borderId="34" xfId="0" applyFont="1" applyFill="1" applyBorder="1" applyAlignment="1">
      <alignment horizontal="left" vertical="top" wrapText="1"/>
    </xf>
    <xf numFmtId="0" fontId="20" fillId="10" borderId="63" xfId="0" applyFont="1" applyFill="1" applyBorder="1" applyAlignment="1">
      <alignment vertical="center"/>
    </xf>
    <xf numFmtId="4" fontId="20" fillId="10" borderId="64" xfId="0" applyNumberFormat="1" applyFont="1" applyFill="1" applyBorder="1" applyAlignment="1">
      <alignment vertical="center"/>
    </xf>
    <xf numFmtId="0" fontId="0" fillId="10" borderId="65" xfId="0" applyFill="1" applyBorder="1"/>
    <xf numFmtId="0" fontId="9" fillId="12" borderId="1" xfId="0" applyFont="1" applyFill="1" applyBorder="1" applyAlignment="1">
      <alignment horizontal="justify" vertical="center"/>
    </xf>
    <xf numFmtId="0" fontId="10" fillId="12" borderId="1" xfId="0" applyFont="1" applyFill="1" applyBorder="1" applyAlignment="1">
      <alignment horizontal="justify" vertical="center" wrapText="1"/>
    </xf>
    <xf numFmtId="0" fontId="10" fillId="12" borderId="1" xfId="0" applyFont="1" applyFill="1" applyBorder="1" applyAlignment="1">
      <alignment horizontal="left" vertical="center" wrapText="1"/>
    </xf>
    <xf numFmtId="0" fontId="9" fillId="11" borderId="1" xfId="0" applyFont="1" applyFill="1" applyBorder="1" applyAlignment="1">
      <alignment horizontal="justify" vertical="center"/>
    </xf>
    <xf numFmtId="0" fontId="8" fillId="11" borderId="1" xfId="0" applyFont="1" applyFill="1" applyBorder="1" applyAlignment="1">
      <alignment horizontal="justify" vertical="center" wrapText="1"/>
    </xf>
    <xf numFmtId="0" fontId="10" fillId="13" borderId="1" xfId="0" applyFont="1" applyFill="1" applyBorder="1" applyAlignment="1">
      <alignment horizontal="justify" vertical="center" wrapText="1"/>
    </xf>
    <xf numFmtId="0" fontId="10" fillId="11" borderId="1" xfId="0" applyFont="1" applyFill="1" applyBorder="1" applyAlignment="1">
      <alignment horizontal="justify" vertical="center" wrapText="1"/>
    </xf>
    <xf numFmtId="0" fontId="0" fillId="0" borderId="0" xfId="0" applyFont="1" applyBorder="1" applyAlignment="1">
      <alignment horizontal="center" vertical="center"/>
    </xf>
    <xf numFmtId="49" fontId="24" fillId="0" borderId="0" xfId="0" applyNumberFormat="1" applyFont="1" applyBorder="1" applyAlignment="1">
      <alignment horizontal="left" vertical="center" wrapText="1"/>
    </xf>
    <xf numFmtId="4" fontId="0" fillId="0" borderId="0" xfId="0" applyNumberFormat="1" applyFont="1"/>
    <xf numFmtId="0" fontId="0" fillId="0" borderId="28" xfId="0" applyFont="1" applyBorder="1" applyAlignment="1">
      <alignment horizontal="center" vertical="center"/>
    </xf>
    <xf numFmtId="0" fontId="0" fillId="0" borderId="6" xfId="0" applyFont="1" applyBorder="1" applyAlignment="1">
      <alignment horizontal="center" vertical="center"/>
    </xf>
    <xf numFmtId="0" fontId="25" fillId="0" borderId="28" xfId="0" applyFont="1" applyBorder="1" applyAlignment="1">
      <alignment horizontal="center" vertical="center" wrapText="1"/>
    </xf>
    <xf numFmtId="0" fontId="25" fillId="0" borderId="1" xfId="0" applyFont="1" applyFill="1" applyBorder="1" applyAlignment="1" applyProtection="1">
      <alignment horizontal="justify" vertical="top" wrapText="1"/>
      <protection locked="0"/>
    </xf>
    <xf numFmtId="0" fontId="25" fillId="0" borderId="0" xfId="0" applyFont="1"/>
    <xf numFmtId="4" fontId="25" fillId="0" borderId="0" xfId="0" applyNumberFormat="1" applyFont="1"/>
    <xf numFmtId="0" fontId="27" fillId="0" borderId="0" xfId="0" applyFont="1"/>
    <xf numFmtId="0" fontId="27" fillId="0" borderId="0" xfId="0" applyFont="1" applyAlignment="1">
      <alignment vertical="center"/>
    </xf>
    <xf numFmtId="0" fontId="27" fillId="0" borderId="0" xfId="0" applyFont="1" applyAlignment="1">
      <alignment horizontal="left" vertical="center" wrapText="1"/>
    </xf>
    <xf numFmtId="4" fontId="27" fillId="0" borderId="0" xfId="0" applyNumberFormat="1" applyFont="1" applyAlignment="1">
      <alignment horizontal="left" vertical="center" wrapText="1"/>
    </xf>
    <xf numFmtId="0" fontId="27" fillId="0" borderId="0" xfId="0" applyFont="1" applyAlignment="1">
      <alignment vertical="center" wrapText="1"/>
    </xf>
    <xf numFmtId="3" fontId="29" fillId="9" borderId="66" xfId="0" applyNumberFormat="1" applyFont="1" applyFill="1" applyBorder="1" applyAlignment="1">
      <alignment horizontal="center" vertical="center" wrapText="1"/>
    </xf>
    <xf numFmtId="0" fontId="28" fillId="0" borderId="78" xfId="0" applyFont="1" applyBorder="1" applyAlignment="1"/>
    <xf numFmtId="0" fontId="27" fillId="0" borderId="53" xfId="0" applyFont="1" applyBorder="1" applyAlignment="1">
      <alignment horizontal="center"/>
    </xf>
    <xf numFmtId="4" fontId="27" fillId="0" borderId="53" xfId="0" applyNumberFormat="1" applyFont="1" applyBorder="1" applyAlignment="1">
      <alignment horizontal="center"/>
    </xf>
    <xf numFmtId="0" fontId="27" fillId="0" borderId="50" xfId="0" applyFont="1" applyBorder="1" applyAlignment="1">
      <alignment horizontal="center"/>
    </xf>
    <xf numFmtId="0" fontId="27" fillId="0" borderId="51" xfId="0" applyFont="1" applyBorder="1" applyAlignment="1">
      <alignment horizontal="center"/>
    </xf>
    <xf numFmtId="0" fontId="29" fillId="8" borderId="77" xfId="0" applyFont="1" applyFill="1" applyBorder="1" applyAlignment="1">
      <alignment horizontal="center" vertical="center" wrapText="1"/>
    </xf>
    <xf numFmtId="0" fontId="29" fillId="8" borderId="78" xfId="0" applyFont="1" applyFill="1" applyBorder="1" applyAlignment="1">
      <alignment horizontal="center" vertical="center" wrapText="1"/>
    </xf>
    <xf numFmtId="3" fontId="29" fillId="9" borderId="50" xfId="0" applyNumberFormat="1" applyFont="1" applyFill="1" applyBorder="1" applyAlignment="1">
      <alignment horizontal="center" vertical="center" wrapText="1"/>
    </xf>
    <xf numFmtId="4" fontId="29" fillId="9" borderId="50" xfId="0" applyNumberFormat="1" applyFont="1" applyFill="1" applyBorder="1" applyAlignment="1">
      <alignment horizontal="center" vertical="center" wrapText="1"/>
    </xf>
    <xf numFmtId="3" fontId="29" fillId="9" borderId="66" xfId="0" applyNumberFormat="1" applyFont="1" applyFill="1" applyBorder="1" applyAlignment="1">
      <alignment horizontal="center" vertical="center" textRotation="90" wrapText="1"/>
    </xf>
    <xf numFmtId="3" fontId="29" fillId="9" borderId="68" xfId="0" applyNumberFormat="1" applyFont="1" applyFill="1" applyBorder="1" applyAlignment="1">
      <alignment horizontal="center" vertical="center" textRotation="90" wrapText="1"/>
    </xf>
    <xf numFmtId="0" fontId="25" fillId="0" borderId="1" xfId="0" applyFont="1" applyBorder="1" applyAlignment="1">
      <alignment vertical="center"/>
    </xf>
    <xf numFmtId="0" fontId="25" fillId="0" borderId="76" xfId="0" applyFont="1" applyFill="1" applyBorder="1" applyAlignment="1">
      <alignment horizontal="justify" vertical="top" wrapText="1"/>
    </xf>
    <xf numFmtId="3" fontId="24" fillId="0" borderId="82" xfId="0" applyNumberFormat="1" applyFont="1" applyFill="1" applyBorder="1" applyAlignment="1">
      <alignment horizontal="center" vertical="center" wrapText="1"/>
    </xf>
    <xf numFmtId="4" fontId="24" fillId="0" borderId="82" xfId="0" applyNumberFormat="1" applyFont="1" applyFill="1" applyBorder="1" applyAlignment="1">
      <alignment horizontal="right" vertical="center" wrapText="1"/>
    </xf>
    <xf numFmtId="3" fontId="24" fillId="0" borderId="82" xfId="0" applyNumberFormat="1" applyFont="1" applyFill="1" applyBorder="1" applyAlignment="1">
      <alignment horizontal="right" vertical="center" wrapText="1"/>
    </xf>
    <xf numFmtId="3" fontId="24" fillId="0" borderId="66" xfId="0" applyNumberFormat="1" applyFont="1" applyFill="1" applyBorder="1" applyAlignment="1">
      <alignment horizontal="right" vertical="center" wrapText="1"/>
    </xf>
    <xf numFmtId="3" fontId="24" fillId="0"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4" fontId="25" fillId="2" borderId="1" xfId="0" applyNumberFormat="1" applyFont="1" applyFill="1" applyBorder="1" applyAlignment="1">
      <alignment horizontal="center" vertical="center"/>
    </xf>
    <xf numFmtId="171" fontId="25" fillId="2" borderId="1"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0" fontId="24" fillId="2" borderId="1" xfId="0" applyFont="1" applyFill="1" applyBorder="1" applyAlignment="1">
      <alignment vertical="center"/>
    </xf>
    <xf numFmtId="4" fontId="24" fillId="2" borderId="1" xfId="0" applyNumberFormat="1" applyFont="1" applyFill="1" applyBorder="1" applyAlignment="1">
      <alignment horizontal="center" vertical="center"/>
    </xf>
    <xf numFmtId="0" fontId="25" fillId="0" borderId="21" xfId="0" applyFont="1" applyFill="1" applyBorder="1" applyAlignment="1">
      <alignment horizontal="left"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171" fontId="24" fillId="2" borderId="1" xfId="0" applyNumberFormat="1" applyFont="1" applyFill="1" applyBorder="1" applyAlignment="1">
      <alignmen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4" fontId="24" fillId="2" borderId="5" xfId="0" applyNumberFormat="1" applyFont="1" applyFill="1" applyBorder="1" applyAlignment="1">
      <alignment horizontal="center" vertical="center"/>
    </xf>
    <xf numFmtId="0" fontId="25" fillId="0" borderId="1" xfId="0" applyFont="1" applyBorder="1" applyAlignment="1">
      <alignment horizontal="center" vertical="center"/>
    </xf>
    <xf numFmtId="4" fontId="25" fillId="0" borderId="1" xfId="0" applyNumberFormat="1" applyFont="1" applyBorder="1" applyAlignment="1">
      <alignment horizontal="center" vertical="center"/>
    </xf>
    <xf numFmtId="4" fontId="25" fillId="2" borderId="0" xfId="0" applyNumberFormat="1" applyFont="1" applyFill="1" applyAlignment="1">
      <alignment horizontal="center" vertical="center"/>
    </xf>
    <xf numFmtId="0" fontId="25" fillId="2" borderId="1" xfId="0" applyNumberFormat="1" applyFont="1" applyFill="1" applyBorder="1" applyAlignment="1">
      <alignment horizontal="center" vertical="center"/>
    </xf>
    <xf numFmtId="0" fontId="25"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4" fontId="24" fillId="0" borderId="1" xfId="0" applyNumberFormat="1" applyFont="1" applyBorder="1" applyAlignment="1">
      <alignment horizontal="center" vertical="center" wrapText="1"/>
    </xf>
    <xf numFmtId="0" fontId="25" fillId="0" borderId="1" xfId="0" applyFont="1" applyBorder="1"/>
    <xf numFmtId="4" fontId="24" fillId="0" borderId="1" xfId="0" applyNumberFormat="1" applyFont="1" applyFill="1" applyBorder="1" applyAlignment="1">
      <alignment horizontal="right" vertical="center" wrapText="1"/>
    </xf>
    <xf numFmtId="0" fontId="25" fillId="0" borderId="5" xfId="0" applyFont="1" applyBorder="1" applyAlignment="1">
      <alignment horizontal="center" vertical="center" wrapText="1"/>
    </xf>
    <xf numFmtId="3" fontId="24" fillId="0" borderId="5" xfId="0" applyNumberFormat="1" applyFont="1" applyBorder="1" applyAlignment="1">
      <alignment horizontal="center" vertical="center" wrapText="1"/>
    </xf>
    <xf numFmtId="4" fontId="24" fillId="0" borderId="5" xfId="0" applyNumberFormat="1" applyFont="1" applyBorder="1" applyAlignment="1">
      <alignment horizontal="center" vertical="center" wrapText="1"/>
    </xf>
    <xf numFmtId="171" fontId="25" fillId="0" borderId="1" xfId="0" applyNumberFormat="1" applyFont="1" applyBorder="1" applyAlignment="1">
      <alignment horizontal="center" vertical="center" wrapText="1"/>
    </xf>
    <xf numFmtId="171" fontId="25" fillId="0" borderId="8" xfId="0" applyNumberFormat="1" applyFont="1" applyBorder="1" applyAlignment="1">
      <alignment horizontal="center" vertical="center" wrapText="1"/>
    </xf>
    <xf numFmtId="4" fontId="24" fillId="0" borderId="1" xfId="0" applyNumberFormat="1" applyFont="1" applyFill="1" applyBorder="1" applyAlignment="1">
      <alignment horizontal="center" vertical="center" wrapText="1"/>
    </xf>
    <xf numFmtId="171" fontId="25" fillId="0" borderId="28" xfId="0" applyNumberFormat="1" applyFont="1" applyBorder="1" applyAlignment="1">
      <alignment horizontal="center" vertical="center" wrapText="1"/>
    </xf>
    <xf numFmtId="0" fontId="30" fillId="2" borderId="1" xfId="0" applyFont="1" applyFill="1" applyBorder="1" applyAlignment="1">
      <alignment vertical="center"/>
    </xf>
    <xf numFmtId="4" fontId="25" fillId="0" borderId="5" xfId="0" applyNumberFormat="1" applyFont="1" applyBorder="1" applyAlignment="1">
      <alignment horizontal="center" vertical="center"/>
    </xf>
    <xf numFmtId="0" fontId="25" fillId="0" borderId="5" xfId="0" applyFont="1" applyBorder="1" applyAlignment="1">
      <alignment horizontal="center" vertical="center"/>
    </xf>
    <xf numFmtId="0" fontId="31" fillId="2" borderId="7" xfId="0" applyFont="1" applyFill="1" applyBorder="1" applyAlignment="1">
      <alignment horizontal="justify" vertical="top"/>
    </xf>
    <xf numFmtId="0" fontId="25" fillId="0" borderId="0" xfId="0" applyFont="1" applyFill="1" applyBorder="1" applyAlignment="1" applyProtection="1">
      <alignment horizontal="justify" vertical="top" wrapText="1"/>
      <protection locked="0"/>
    </xf>
    <xf numFmtId="0" fontId="25" fillId="0" borderId="79" xfId="0" applyFont="1" applyBorder="1" applyAlignment="1">
      <alignment horizontal="center" vertical="center" wrapText="1"/>
    </xf>
    <xf numFmtId="0" fontId="25" fillId="0" borderId="8" xfId="0" applyFont="1" applyBorder="1" applyAlignment="1">
      <alignment horizontal="center" vertical="center" wrapText="1"/>
    </xf>
    <xf numFmtId="4" fontId="25" fillId="0" borderId="7" xfId="0" applyNumberFormat="1" applyFont="1" applyBorder="1" applyAlignment="1">
      <alignment horizontal="center" vertical="center"/>
    </xf>
    <xf numFmtId="0" fontId="25" fillId="0" borderId="79" xfId="0" applyFont="1" applyBorder="1" applyAlignment="1">
      <alignment horizontal="center" vertical="center"/>
    </xf>
    <xf numFmtId="4" fontId="25" fillId="2" borderId="8" xfId="0" applyNumberFormat="1" applyFont="1" applyFill="1" applyBorder="1" applyAlignment="1">
      <alignment vertical="center"/>
    </xf>
    <xf numFmtId="0" fontId="27" fillId="0" borderId="0" xfId="0" applyFont="1" applyAlignment="1">
      <alignment horizontal="center"/>
    </xf>
    <xf numFmtId="4" fontId="27" fillId="0" borderId="0" xfId="0" applyNumberFormat="1" applyFont="1" applyAlignment="1">
      <alignment horizontal="center"/>
    </xf>
    <xf numFmtId="3" fontId="25" fillId="0" borderId="0" xfId="0" applyNumberFormat="1" applyFont="1"/>
    <xf numFmtId="4" fontId="25" fillId="0" borderId="0" xfId="0" applyNumberFormat="1" applyFont="1" applyAlignment="1">
      <alignment horizontal="center"/>
    </xf>
    <xf numFmtId="3" fontId="25" fillId="0" borderId="0" xfId="0" applyNumberFormat="1" applyFont="1" applyAlignment="1">
      <alignment horizontal="center"/>
    </xf>
    <xf numFmtId="0" fontId="25" fillId="0" borderId="1" xfId="0" applyFont="1" applyBorder="1" applyAlignment="1">
      <alignment horizontal="justify" vertical="center" wrapText="1"/>
    </xf>
    <xf numFmtId="0" fontId="25" fillId="0" borderId="5" xfId="0" applyFont="1" applyBorder="1" applyAlignment="1">
      <alignment horizontal="justify" vertical="center" wrapText="1"/>
    </xf>
    <xf numFmtId="43" fontId="25" fillId="0" borderId="21" xfId="49" applyFont="1" applyFill="1" applyBorder="1" applyAlignment="1">
      <alignment horizontal="justify" vertical="top"/>
    </xf>
    <xf numFmtId="4" fontId="27" fillId="2" borderId="5" xfId="0" applyNumberFormat="1" applyFont="1" applyFill="1" applyBorder="1" applyAlignment="1">
      <alignment vertical="center"/>
    </xf>
    <xf numFmtId="4" fontId="26" fillId="0" borderId="0" xfId="0" applyNumberFormat="1" applyFont="1" applyBorder="1" applyAlignment="1">
      <alignment horizontal="center"/>
    </xf>
    <xf numFmtId="0" fontId="27" fillId="0" borderId="0" xfId="0" applyFont="1" applyBorder="1" applyAlignment="1">
      <alignment horizontal="center"/>
    </xf>
    <xf numFmtId="0" fontId="32" fillId="2" borderId="0" xfId="0" applyFont="1" applyFill="1"/>
    <xf numFmtId="0" fontId="32" fillId="0" borderId="0" xfId="0" applyFont="1"/>
    <xf numFmtId="0" fontId="32" fillId="0" borderId="0" xfId="0" applyFont="1" applyFill="1"/>
    <xf numFmtId="0" fontId="32"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wrapText="1"/>
    </xf>
    <xf numFmtId="0" fontId="33" fillId="8" borderId="75" xfId="0" applyFont="1" applyFill="1" applyBorder="1" applyAlignment="1">
      <alignment horizontal="center" vertical="center" wrapText="1"/>
    </xf>
    <xf numFmtId="0" fontId="33" fillId="8" borderId="76" xfId="0" applyFont="1" applyFill="1" applyBorder="1" applyAlignment="1">
      <alignment horizontal="center" vertical="center" wrapText="1"/>
    </xf>
    <xf numFmtId="0" fontId="25" fillId="0" borderId="80" xfId="0" applyFont="1" applyFill="1" applyBorder="1" applyAlignment="1" applyProtection="1">
      <alignment horizontal="justify" vertical="center" wrapText="1"/>
      <protection locked="0"/>
    </xf>
    <xf numFmtId="0" fontId="26" fillId="0" borderId="52" xfId="0" applyFont="1" applyBorder="1" applyAlignment="1"/>
    <xf numFmtId="3" fontId="0" fillId="0" borderId="0" xfId="0" applyNumberFormat="1" applyFont="1"/>
    <xf numFmtId="3" fontId="0" fillId="0" borderId="0" xfId="0" applyNumberFormat="1" applyFont="1" applyAlignment="1">
      <alignment horizontal="center"/>
    </xf>
    <xf numFmtId="0" fontId="34" fillId="0" borderId="0" xfId="0" applyFont="1" applyAlignment="1">
      <alignment horizontal="center"/>
    </xf>
    <xf numFmtId="0" fontId="35" fillId="0" borderId="0" xfId="0" applyFont="1" applyBorder="1" applyAlignment="1"/>
    <xf numFmtId="0" fontId="26" fillId="0" borderId="0" xfId="0" applyFont="1" applyAlignment="1">
      <alignment horizontal="justify" vertical="center" wrapText="1"/>
    </xf>
    <xf numFmtId="0" fontId="36" fillId="0" borderId="85" xfId="0" applyFont="1" applyBorder="1" applyAlignment="1">
      <alignment horizontal="right"/>
    </xf>
    <xf numFmtId="0" fontId="36" fillId="0" borderId="85" xfId="0" applyFont="1" applyBorder="1"/>
    <xf numFmtId="0" fontId="37" fillId="0" borderId="85" xfId="0" applyFont="1" applyBorder="1"/>
    <xf numFmtId="4" fontId="36" fillId="0" borderId="85" xfId="0" applyNumberFormat="1" applyFont="1" applyBorder="1"/>
    <xf numFmtId="0" fontId="37" fillId="0" borderId="86" xfId="0" applyFont="1" applyBorder="1"/>
    <xf numFmtId="3" fontId="38" fillId="0" borderId="51" xfId="0" applyNumberFormat="1" applyFont="1" applyFill="1" applyBorder="1" applyAlignment="1">
      <alignment horizontal="center" vertical="center" wrapText="1"/>
    </xf>
    <xf numFmtId="3" fontId="38" fillId="0" borderId="50" xfId="0" applyNumberFormat="1" applyFont="1" applyFill="1" applyBorder="1" applyAlignment="1">
      <alignment horizontal="center" vertical="center" wrapText="1"/>
    </xf>
    <xf numFmtId="3" fontId="38" fillId="0" borderId="50" xfId="0" applyNumberFormat="1" applyFont="1" applyFill="1" applyBorder="1" applyAlignment="1">
      <alignment horizontal="right" vertical="center" wrapText="1"/>
    </xf>
    <xf numFmtId="3" fontId="25" fillId="0" borderId="2" xfId="0" applyNumberFormat="1" applyFont="1" applyFill="1" applyBorder="1"/>
    <xf numFmtId="0" fontId="25" fillId="0" borderId="2" xfId="0" applyFont="1" applyFill="1" applyBorder="1" applyAlignment="1">
      <alignment horizontal="center"/>
    </xf>
    <xf numFmtId="0" fontId="0" fillId="0" borderId="2" xfId="0" applyFill="1" applyBorder="1" applyAlignment="1">
      <alignment horizontal="left" vertical="center" wrapText="1"/>
    </xf>
    <xf numFmtId="0" fontId="0" fillId="0" borderId="2" xfId="0" applyFill="1" applyBorder="1" applyAlignment="1">
      <alignment horizontal="left" vertical="top" wrapText="1"/>
    </xf>
    <xf numFmtId="4" fontId="38" fillId="0" borderId="50" xfId="0" applyNumberFormat="1" applyFont="1" applyFill="1" applyBorder="1" applyAlignment="1">
      <alignment horizontal="right" vertical="center" wrapText="1"/>
    </xf>
    <xf numFmtId="3" fontId="38" fillId="0" borderId="50" xfId="0" applyNumberFormat="1" applyFont="1" applyFill="1" applyBorder="1" applyAlignment="1">
      <alignment vertical="center" wrapText="1"/>
    </xf>
    <xf numFmtId="3" fontId="38" fillId="0" borderId="50" xfId="0" applyNumberFormat="1" applyFont="1" applyBorder="1" applyAlignment="1">
      <alignment horizontal="center" vertical="center" wrapText="1"/>
    </xf>
    <xf numFmtId="3" fontId="39" fillId="9" borderId="51" xfId="0" applyNumberFormat="1" applyFont="1" applyFill="1" applyBorder="1" applyAlignment="1">
      <alignment horizontal="center" vertical="center" textRotation="90" wrapText="1"/>
    </xf>
    <xf numFmtId="3" fontId="39" fillId="9" borderId="50" xfId="0" applyNumberFormat="1" applyFont="1" applyFill="1" applyBorder="1" applyAlignment="1">
      <alignment horizontal="center" vertical="center" textRotation="90" wrapText="1"/>
    </xf>
    <xf numFmtId="3" fontId="39" fillId="9" borderId="50" xfId="0" applyNumberFormat="1" applyFont="1" applyFill="1" applyBorder="1" applyAlignment="1">
      <alignment horizontal="center" vertical="center" wrapText="1"/>
    </xf>
    <xf numFmtId="0" fontId="36" fillId="0" borderId="51" xfId="0" applyFont="1" applyBorder="1" applyAlignment="1">
      <alignment horizontal="center"/>
    </xf>
    <xf numFmtId="0" fontId="36" fillId="0" borderId="50" xfId="0" applyFont="1" applyBorder="1" applyAlignment="1">
      <alignment horizontal="center"/>
    </xf>
    <xf numFmtId="0" fontId="40" fillId="0" borderId="87" xfId="0" applyFont="1" applyBorder="1" applyAlignment="1"/>
    <xf numFmtId="0" fontId="37" fillId="0" borderId="88" xfId="0" applyFont="1" applyBorder="1"/>
    <xf numFmtId="0" fontId="37" fillId="0" borderId="53" xfId="0" applyFont="1" applyBorder="1"/>
    <xf numFmtId="0" fontId="37" fillId="0" borderId="52" xfId="0" applyFont="1" applyBorder="1"/>
    <xf numFmtId="4" fontId="38" fillId="0" borderId="85" xfId="0" applyNumberFormat="1" applyFont="1" applyFill="1" applyBorder="1" applyAlignment="1">
      <alignment horizontal="right" vertical="center" wrapText="1"/>
    </xf>
    <xf numFmtId="3" fontId="38" fillId="0" borderId="85" xfId="0" applyNumberFormat="1" applyFont="1" applyFill="1" applyBorder="1" applyAlignment="1">
      <alignment horizontal="center" vertical="center" wrapText="1"/>
    </xf>
    <xf numFmtId="3" fontId="38" fillId="2" borderId="85" xfId="0" applyNumberFormat="1" applyFont="1" applyFill="1" applyBorder="1" applyAlignment="1">
      <alignment horizontal="center" vertical="center" wrapText="1"/>
    </xf>
    <xf numFmtId="3" fontId="38" fillId="0" borderId="85" xfId="0" applyNumberFormat="1" applyFont="1" applyBorder="1" applyAlignment="1">
      <alignment horizontal="center" vertical="center" wrapText="1"/>
    </xf>
    <xf numFmtId="3" fontId="38" fillId="0" borderId="85" xfId="0" applyNumberFormat="1" applyFont="1" applyBorder="1" applyAlignment="1">
      <alignment horizontal="left" vertical="center" wrapText="1"/>
    </xf>
    <xf numFmtId="0" fontId="37" fillId="0" borderId="86" xfId="0" applyFont="1" applyBorder="1" applyAlignment="1">
      <alignment horizontal="justify" vertical="top" wrapText="1"/>
    </xf>
    <xf numFmtId="0" fontId="37" fillId="0" borderId="0" xfId="0" applyFont="1"/>
    <xf numFmtId="0" fontId="36"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wrapText="1"/>
    </xf>
    <xf numFmtId="0" fontId="36" fillId="0" borderId="0" xfId="0" applyFont="1"/>
    <xf numFmtId="0" fontId="4" fillId="0" borderId="1" xfId="0" applyFont="1" applyBorder="1"/>
    <xf numFmtId="0" fontId="41" fillId="0" borderId="1" xfId="0" applyFont="1" applyBorder="1"/>
    <xf numFmtId="0" fontId="0" fillId="0" borderId="1" xfId="0" applyBorder="1"/>
    <xf numFmtId="3" fontId="38" fillId="0" borderId="1" xfId="0" applyNumberFormat="1" applyFont="1" applyFill="1" applyBorder="1" applyAlignment="1">
      <alignment horizontal="center" vertical="center" wrapText="1"/>
    </xf>
    <xf numFmtId="3" fontId="38" fillId="0" borderId="1" xfId="0" applyNumberFormat="1" applyFont="1" applyFill="1" applyBorder="1" applyAlignment="1">
      <alignment horizontal="right" vertical="center" wrapText="1"/>
    </xf>
    <xf numFmtId="4" fontId="38" fillId="0" borderId="1" xfId="0" applyNumberFormat="1" applyFont="1" applyFill="1" applyBorder="1" applyAlignment="1">
      <alignment horizontal="right" vertical="center" wrapText="1"/>
    </xf>
    <xf numFmtId="0" fontId="0" fillId="0" borderId="5" xfId="0" applyBorder="1"/>
    <xf numFmtId="3" fontId="38" fillId="0" borderId="90" xfId="0" applyNumberFormat="1" applyFont="1" applyFill="1" applyBorder="1" applyAlignment="1">
      <alignment horizontal="right" vertical="center" wrapText="1"/>
    </xf>
    <xf numFmtId="0" fontId="0" fillId="0" borderId="1" xfId="0" applyFill="1" applyBorder="1"/>
    <xf numFmtId="3" fontId="38" fillId="0" borderId="92" xfId="0" applyNumberFormat="1" applyFont="1" applyFill="1" applyBorder="1" applyAlignment="1">
      <alignment horizontal="right" vertical="center" wrapText="1"/>
    </xf>
    <xf numFmtId="3" fontId="38" fillId="0" borderId="68" xfId="0" applyNumberFormat="1" applyFont="1" applyFill="1" applyBorder="1" applyAlignment="1">
      <alignment horizontal="center" vertical="center" wrapText="1"/>
    </xf>
    <xf numFmtId="3" fontId="38" fillId="0" borderId="66" xfId="0" applyNumberFormat="1" applyFont="1" applyFill="1" applyBorder="1" applyAlignment="1">
      <alignment horizontal="center" vertical="center" wrapText="1"/>
    </xf>
    <xf numFmtId="3" fontId="38" fillId="0" borderId="82" xfId="0" applyNumberFormat="1" applyFont="1" applyFill="1" applyBorder="1" applyAlignment="1">
      <alignment horizontal="right" vertical="center" wrapText="1"/>
    </xf>
    <xf numFmtId="4" fontId="38" fillId="0" borderId="82" xfId="0" applyNumberFormat="1" applyFont="1" applyFill="1" applyBorder="1" applyAlignment="1">
      <alignment horizontal="right" vertical="center" wrapText="1"/>
    </xf>
    <xf numFmtId="3" fontId="38" fillId="0" borderId="82" xfId="0" applyNumberFormat="1" applyFont="1" applyFill="1" applyBorder="1" applyAlignment="1">
      <alignment horizontal="center" vertical="center" wrapText="1"/>
    </xf>
    <xf numFmtId="0" fontId="1" fillId="0" borderId="91" xfId="0" applyFont="1" applyFill="1" applyBorder="1" applyAlignment="1">
      <alignment horizontal="justify" vertical="top" wrapText="1"/>
    </xf>
    <xf numFmtId="3" fontId="38" fillId="0" borderId="53" xfId="0" applyNumberFormat="1" applyFont="1" applyFill="1" applyBorder="1" applyAlignment="1">
      <alignment horizontal="right" vertical="center" wrapText="1"/>
    </xf>
    <xf numFmtId="3" fontId="38" fillId="0" borderId="88" xfId="0" applyNumberFormat="1" applyFont="1" applyFill="1" applyBorder="1" applyAlignment="1">
      <alignment horizontal="center" vertical="center" wrapText="1"/>
    </xf>
    <xf numFmtId="3" fontId="38" fillId="0" borderId="53" xfId="0" applyNumberFormat="1" applyFont="1" applyFill="1" applyBorder="1" applyAlignment="1">
      <alignment horizontal="center" vertical="center" wrapText="1"/>
    </xf>
    <xf numFmtId="3" fontId="38" fillId="0" borderId="78" xfId="0"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horizontal="center" vertical="top" wrapText="1"/>
    </xf>
    <xf numFmtId="3" fontId="39" fillId="9" borderId="68" xfId="0" applyNumberFormat="1" applyFont="1" applyFill="1" applyBorder="1" applyAlignment="1">
      <alignment horizontal="center" vertical="center" textRotation="90" wrapText="1"/>
    </xf>
    <xf numFmtId="3" fontId="39" fillId="9" borderId="66" xfId="0" applyNumberFormat="1" applyFont="1" applyFill="1" applyBorder="1" applyAlignment="1">
      <alignment horizontal="center" vertical="center" textRotation="90" wrapText="1"/>
    </xf>
    <xf numFmtId="3" fontId="39" fillId="9" borderId="66" xfId="0" applyNumberFormat="1" applyFont="1" applyFill="1" applyBorder="1" applyAlignment="1">
      <alignment horizontal="center" vertical="center" wrapText="1"/>
    </xf>
    <xf numFmtId="0" fontId="42" fillId="0" borderId="1" xfId="0" applyFont="1" applyBorder="1" applyAlignment="1">
      <alignment horizontal="justify" vertical="center"/>
    </xf>
    <xf numFmtId="3" fontId="4" fillId="0" borderId="50" xfId="0" applyNumberFormat="1" applyFont="1" applyFill="1" applyBorder="1" applyAlignment="1">
      <alignment horizontal="center" vertical="center" wrapText="1"/>
    </xf>
    <xf numFmtId="3" fontId="4" fillId="0" borderId="50" xfId="0" applyNumberFormat="1" applyFont="1" applyFill="1" applyBorder="1" applyAlignment="1">
      <alignment horizontal="right" vertical="center" wrapText="1"/>
    </xf>
    <xf numFmtId="4" fontId="4" fillId="0" borderId="50" xfId="0" applyNumberFormat="1" applyFont="1" applyFill="1" applyBorder="1" applyAlignment="1">
      <alignment horizontal="right" vertical="center" wrapText="1"/>
    </xf>
    <xf numFmtId="3" fontId="4" fillId="0" borderId="50" xfId="0" applyNumberFormat="1" applyFont="1" applyFill="1" applyBorder="1" applyAlignment="1">
      <alignment vertical="center" wrapText="1"/>
    </xf>
    <xf numFmtId="3" fontId="4" fillId="0" borderId="48" xfId="0" applyNumberFormat="1" applyFont="1" applyFill="1" applyBorder="1" applyAlignment="1">
      <alignment vertical="center" wrapText="1"/>
    </xf>
    <xf numFmtId="3" fontId="4" fillId="0" borderId="66" xfId="0" applyNumberFormat="1" applyFont="1" applyFill="1" applyBorder="1" applyAlignment="1">
      <alignment horizontal="center" vertical="center" wrapText="1"/>
    </xf>
    <xf numFmtId="3" fontId="4" fillId="0" borderId="66" xfId="0" applyNumberFormat="1" applyFont="1" applyBorder="1" applyAlignment="1">
      <alignment horizontal="center" vertical="center" wrapText="1"/>
    </xf>
    <xf numFmtId="3" fontId="4" fillId="0" borderId="66" xfId="0" applyNumberFormat="1" applyFont="1" applyFill="1" applyBorder="1" applyAlignment="1">
      <alignment horizontal="right" vertical="center" wrapText="1"/>
    </xf>
    <xf numFmtId="4" fontId="4" fillId="0" borderId="96" xfId="0" applyNumberFormat="1" applyFont="1" applyFill="1" applyBorder="1" applyAlignment="1">
      <alignment horizontal="right" vertical="center" wrapText="1"/>
    </xf>
    <xf numFmtId="4" fontId="4" fillId="0" borderId="66" xfId="0" applyNumberFormat="1" applyFont="1" applyFill="1" applyBorder="1" applyAlignment="1">
      <alignment horizontal="right" vertical="center" wrapText="1"/>
    </xf>
    <xf numFmtId="3" fontId="4" fillId="0" borderId="66" xfId="0" applyNumberFormat="1" applyFont="1" applyFill="1" applyBorder="1" applyAlignment="1">
      <alignment vertical="center" wrapText="1"/>
    </xf>
    <xf numFmtId="3" fontId="4" fillId="0" borderId="50" xfId="0" applyNumberFormat="1" applyFont="1" applyBorder="1" applyAlignment="1">
      <alignment horizontal="center" vertical="center" wrapText="1"/>
    </xf>
    <xf numFmtId="4" fontId="4" fillId="0" borderId="48" xfId="0" applyNumberFormat="1" applyFont="1" applyFill="1" applyBorder="1" applyAlignment="1">
      <alignment horizontal="right" vertical="center" wrapText="1"/>
    </xf>
    <xf numFmtId="3" fontId="4" fillId="0" borderId="48" xfId="0" applyNumberFormat="1" applyFont="1" applyFill="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48" xfId="0" applyNumberFormat="1" applyFont="1" applyFill="1" applyBorder="1" applyAlignment="1">
      <alignment horizontal="right" vertical="center" wrapText="1"/>
    </xf>
    <xf numFmtId="3" fontId="4" fillId="0" borderId="53" xfId="0" applyNumberFormat="1" applyFont="1" applyFill="1" applyBorder="1" applyAlignment="1">
      <alignment horizontal="right" vertical="center" wrapText="1"/>
    </xf>
    <xf numFmtId="4" fontId="4" fillId="0" borderId="53" xfId="0" applyNumberFormat="1" applyFont="1" applyFill="1" applyBorder="1" applyAlignment="1">
      <alignment horizontal="right" vertical="center" wrapText="1"/>
    </xf>
    <xf numFmtId="3" fontId="4" fillId="0" borderId="100" xfId="0" applyNumberFormat="1" applyFont="1" applyFill="1" applyBorder="1" applyAlignment="1">
      <alignment vertical="center" wrapText="1"/>
    </xf>
    <xf numFmtId="0" fontId="0" fillId="0" borderId="1" xfId="0" applyFill="1" applyBorder="1" applyAlignment="1">
      <alignment vertical="top" wrapText="1"/>
    </xf>
    <xf numFmtId="4" fontId="4" fillId="0" borderId="92" xfId="0" applyNumberFormat="1" applyFont="1" applyFill="1" applyBorder="1" applyAlignment="1">
      <alignment horizontal="right" vertical="center" wrapText="1"/>
    </xf>
    <xf numFmtId="3" fontId="4" fillId="0" borderId="94" xfId="0" applyNumberFormat="1" applyFont="1" applyFill="1" applyBorder="1" applyAlignment="1">
      <alignment vertical="center" wrapText="1"/>
    </xf>
    <xf numFmtId="4" fontId="4" fillId="0" borderId="95" xfId="0" applyNumberFormat="1" applyFont="1" applyFill="1" applyBorder="1" applyAlignment="1">
      <alignment horizontal="right" vertical="center" wrapText="1"/>
    </xf>
    <xf numFmtId="0" fontId="4" fillId="0" borderId="1" xfId="0" applyFont="1" applyBorder="1" applyAlignment="1">
      <alignment horizontal="justify" vertical="center"/>
    </xf>
    <xf numFmtId="0" fontId="4" fillId="0" borderId="93" xfId="0" applyFont="1" applyFill="1" applyBorder="1" applyAlignment="1">
      <alignment horizontal="center" vertical="center" wrapText="1"/>
    </xf>
    <xf numFmtId="0" fontId="0" fillId="0" borderId="75" xfId="0" applyFill="1" applyBorder="1" applyAlignment="1">
      <alignment horizontal="center" vertical="center" wrapText="1"/>
    </xf>
    <xf numFmtId="0" fontId="0" fillId="0" borderId="93" xfId="0" applyFill="1" applyBorder="1" applyAlignment="1">
      <alignment horizontal="justify" vertical="center" wrapText="1"/>
    </xf>
    <xf numFmtId="0" fontId="0" fillId="0" borderId="75" xfId="0" applyFont="1" applyFill="1" applyBorder="1" applyAlignment="1">
      <alignment horizontal="justify" vertical="center" wrapText="1"/>
    </xf>
    <xf numFmtId="0" fontId="0" fillId="0" borderId="91" xfId="0" applyFont="1" applyFill="1" applyBorder="1" applyAlignment="1">
      <alignment horizontal="justify" vertical="center" wrapText="1"/>
    </xf>
    <xf numFmtId="0" fontId="0" fillId="0" borderId="76" xfId="0" applyFont="1" applyFill="1" applyBorder="1" applyAlignment="1">
      <alignment horizontal="justify" vertical="center" wrapText="1"/>
    </xf>
    <xf numFmtId="0" fontId="4" fillId="0" borderId="1" xfId="0" applyFont="1" applyFill="1" applyBorder="1" applyAlignment="1">
      <alignment horizontal="justify" vertical="justify" wrapText="1"/>
    </xf>
    <xf numFmtId="0" fontId="0" fillId="0" borderId="1" xfId="0" applyFill="1" applyBorder="1" applyAlignment="1">
      <alignment horizontal="justify" vertical="justify"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3" fontId="39" fillId="8" borderId="48" xfId="0" applyNumberFormat="1" applyFont="1" applyFill="1" applyBorder="1" applyAlignment="1">
      <alignment horizontal="center" vertical="center" wrapText="1"/>
    </xf>
    <xf numFmtId="3" fontId="39" fillId="8" borderId="50" xfId="0" applyNumberFormat="1" applyFont="1" applyFill="1" applyBorder="1" applyAlignment="1">
      <alignment horizontal="center" vertical="center" wrapText="1"/>
    </xf>
    <xf numFmtId="0" fontId="0" fillId="0" borderId="93" xfId="0" applyFill="1" applyBorder="1" applyAlignment="1">
      <alignment horizontal="justify" vertical="top" wrapText="1"/>
    </xf>
    <xf numFmtId="0" fontId="0" fillId="0" borderId="91" xfId="0" applyFont="1" applyFill="1" applyBorder="1" applyAlignment="1">
      <alignment horizontal="justify" vertical="top" wrapText="1"/>
    </xf>
    <xf numFmtId="0" fontId="4" fillId="0" borderId="91"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1" xfId="0" applyFill="1" applyBorder="1" applyAlignment="1">
      <alignment horizontal="center" vertical="top" wrapText="1"/>
    </xf>
    <xf numFmtId="3" fontId="4" fillId="0" borderId="95" xfId="0" applyNumberFormat="1" applyFont="1" applyBorder="1" applyAlignment="1">
      <alignment horizontal="justify" vertical="center" wrapText="1"/>
    </xf>
    <xf numFmtId="3" fontId="4" fillId="0" borderId="94" xfId="0" applyNumberFormat="1" applyFont="1" applyBorder="1" applyAlignment="1">
      <alignment horizontal="justify" vertical="center" wrapText="1"/>
    </xf>
    <xf numFmtId="49" fontId="38" fillId="0" borderId="85" xfId="0" applyNumberFormat="1" applyFont="1" applyBorder="1" applyAlignment="1">
      <alignment horizontal="left" vertical="center" wrapText="1"/>
    </xf>
    <xf numFmtId="49" fontId="38" fillId="0" borderId="84" xfId="0" applyNumberFormat="1" applyFont="1" applyBorder="1" applyAlignment="1">
      <alignment horizontal="left" vertical="center" wrapText="1"/>
    </xf>
    <xf numFmtId="0" fontId="39" fillId="8" borderId="87" xfId="0" applyFont="1" applyFill="1" applyBorder="1" applyAlignment="1">
      <alignment horizontal="center" vertical="center" wrapText="1"/>
    </xf>
    <xf numFmtId="0" fontId="39" fillId="8" borderId="50" xfId="0" applyFont="1" applyFill="1" applyBorder="1" applyAlignment="1">
      <alignment horizontal="center" vertical="center" wrapText="1"/>
    </xf>
    <xf numFmtId="0" fontId="39" fillId="8" borderId="67" xfId="0" applyFont="1" applyFill="1" applyBorder="1" applyAlignment="1">
      <alignment horizontal="center" vertical="center" wrapText="1"/>
    </xf>
    <xf numFmtId="0" fontId="39" fillId="8" borderId="66" xfId="0" applyFont="1" applyFill="1" applyBorder="1" applyAlignment="1">
      <alignment horizontal="center" vertical="center" wrapText="1"/>
    </xf>
    <xf numFmtId="3" fontId="39" fillId="8" borderId="66" xfId="0" applyNumberFormat="1" applyFont="1" applyFill="1" applyBorder="1" applyAlignment="1">
      <alignment horizontal="center" vertical="center" wrapText="1"/>
    </xf>
    <xf numFmtId="3" fontId="39" fillId="8" borderId="51" xfId="0" applyNumberFormat="1" applyFont="1" applyFill="1" applyBorder="1" applyAlignment="1">
      <alignment horizontal="center" vertical="center" wrapText="1"/>
    </xf>
    <xf numFmtId="0" fontId="39" fillId="8" borderId="48" xfId="0" applyFont="1" applyFill="1" applyBorder="1" applyAlignment="1">
      <alignment horizontal="center" vertical="center" wrapText="1"/>
    </xf>
    <xf numFmtId="0" fontId="39" fillId="8" borderId="49" xfId="0" applyFont="1" applyFill="1" applyBorder="1" applyAlignment="1">
      <alignment horizontal="center" vertical="center" wrapText="1"/>
    </xf>
    <xf numFmtId="0" fontId="39" fillId="8" borderId="5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1" fillId="0" borderId="1" xfId="0" applyFont="1" applyFill="1" applyBorder="1" applyAlignment="1">
      <alignment horizontal="justify" vertical="top" wrapText="1"/>
    </xf>
    <xf numFmtId="0" fontId="39" fillId="8" borderId="89" xfId="0" applyFont="1" applyFill="1" applyBorder="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0" fontId="40" fillId="0" borderId="47" xfId="0" applyFont="1" applyBorder="1" applyAlignment="1">
      <alignment horizontal="left" vertical="center"/>
    </xf>
    <xf numFmtId="0" fontId="0" fillId="0" borderId="96" xfId="0" applyFill="1" applyBorder="1" applyAlignment="1">
      <alignment horizontal="justify" vertical="top" wrapText="1"/>
    </xf>
    <xf numFmtId="0" fontId="0" fillId="0" borderId="97" xfId="0" applyFill="1" applyBorder="1" applyAlignment="1">
      <alignment horizontal="justify" vertical="top" wrapText="1"/>
    </xf>
    <xf numFmtId="0" fontId="0" fillId="0" borderId="75" xfId="0" applyFill="1" applyBorder="1" applyAlignment="1">
      <alignment horizontal="justify" vertical="center" wrapText="1"/>
    </xf>
    <xf numFmtId="0" fontId="0" fillId="0" borderId="99" xfId="0" applyFill="1" applyBorder="1" applyAlignment="1">
      <alignment horizontal="justify" vertical="center" wrapText="1"/>
    </xf>
    <xf numFmtId="0" fontId="0" fillId="0" borderId="98" xfId="0" applyFill="1" applyBorder="1" applyAlignment="1">
      <alignment horizontal="justify" vertical="center" wrapText="1"/>
    </xf>
    <xf numFmtId="0" fontId="0" fillId="0" borderId="75" xfId="0" applyFill="1" applyBorder="1" applyAlignment="1">
      <alignment horizontal="justify" vertical="top" wrapText="1"/>
    </xf>
    <xf numFmtId="0" fontId="0" fillId="0" borderId="99" xfId="0" applyFill="1" applyBorder="1" applyAlignment="1">
      <alignment horizontal="justify" vertical="top" wrapText="1"/>
    </xf>
    <xf numFmtId="0" fontId="0" fillId="0" borderId="98" xfId="0" applyFill="1" applyBorder="1" applyAlignment="1">
      <alignment horizontal="justify" vertical="top" wrapText="1"/>
    </xf>
    <xf numFmtId="4" fontId="36" fillId="14" borderId="85" xfId="0" applyNumberFormat="1" applyFont="1" applyFill="1" applyBorder="1" applyAlignment="1">
      <alignment horizontal="center"/>
    </xf>
    <xf numFmtId="4" fontId="36" fillId="14" borderId="84" xfId="0" applyNumberFormat="1" applyFont="1" applyFill="1" applyBorder="1" applyAlignment="1">
      <alignment horizontal="center"/>
    </xf>
    <xf numFmtId="0" fontId="26" fillId="0" borderId="0" xfId="0" applyFont="1" applyAlignment="1">
      <alignment horizontal="justify" vertical="center" wrapText="1"/>
    </xf>
    <xf numFmtId="0" fontId="37" fillId="0" borderId="87" xfId="0" applyFont="1" applyFill="1" applyBorder="1" applyAlignment="1">
      <alignment horizontal="justify" vertical="top" wrapText="1"/>
    </xf>
    <xf numFmtId="0" fontId="37" fillId="0" borderId="50" xfId="0" applyFont="1" applyFill="1" applyBorder="1" applyAlignment="1">
      <alignment horizontal="justify" vertical="top" wrapText="1"/>
    </xf>
    <xf numFmtId="4" fontId="37" fillId="0" borderId="50" xfId="0" applyNumberFormat="1" applyFont="1" applyFill="1" applyBorder="1" applyAlignment="1">
      <alignment horizontal="right" vertical="center" wrapText="1"/>
    </xf>
    <xf numFmtId="0" fontId="37" fillId="0" borderId="50" xfId="0" applyFont="1" applyFill="1" applyBorder="1" applyAlignment="1">
      <alignment horizontal="justify" vertical="top"/>
    </xf>
    <xf numFmtId="4" fontId="37" fillId="0" borderId="50" xfId="0" applyNumberFormat="1" applyFont="1" applyFill="1" applyBorder="1" applyAlignment="1">
      <alignment horizontal="right" vertical="center"/>
    </xf>
    <xf numFmtId="0" fontId="37" fillId="0" borderId="87" xfId="0" applyFont="1" applyFill="1" applyBorder="1" applyAlignment="1">
      <alignment horizontal="justify" vertical="center" wrapText="1"/>
    </xf>
    <xf numFmtId="0" fontId="37" fillId="0" borderId="50" xfId="0" applyFont="1" applyFill="1" applyBorder="1" applyAlignment="1">
      <alignment horizontal="justify" vertical="center" wrapText="1"/>
    </xf>
    <xf numFmtId="3" fontId="38" fillId="0" borderId="85" xfId="0" applyNumberFormat="1" applyFont="1" applyBorder="1" applyAlignment="1">
      <alignment horizontal="justify" vertical="justify" wrapText="1"/>
    </xf>
    <xf numFmtId="0" fontId="24" fillId="2" borderId="1" xfId="0" applyFont="1" applyFill="1" applyBorder="1" applyAlignment="1">
      <alignment horizontal="center" vertical="center"/>
    </xf>
    <xf numFmtId="3" fontId="24" fillId="0" borderId="1" xfId="0" applyNumberFormat="1" applyFont="1" applyFill="1" applyBorder="1" applyAlignment="1">
      <alignment horizontal="center" vertical="center" wrapText="1"/>
    </xf>
    <xf numFmtId="171" fontId="25" fillId="0" borderId="7" xfId="0" applyNumberFormat="1" applyFont="1" applyBorder="1" applyAlignment="1">
      <alignment horizontal="center" vertical="center"/>
    </xf>
    <xf numFmtId="171" fontId="25" fillId="0" borderId="21" xfId="0" applyNumberFormat="1" applyFont="1" applyBorder="1" applyAlignment="1">
      <alignment horizontal="center" vertical="center"/>
    </xf>
    <xf numFmtId="171" fontId="25" fillId="0" borderId="83" xfId="0" applyNumberFormat="1" applyFont="1" applyBorder="1" applyAlignment="1">
      <alignment horizontal="center" vertical="center"/>
    </xf>
    <xf numFmtId="4" fontId="24" fillId="0" borderId="1" xfId="0" applyNumberFormat="1" applyFont="1" applyFill="1" applyBorder="1" applyAlignment="1">
      <alignment horizontal="center" vertical="center" wrapText="1"/>
    </xf>
    <xf numFmtId="171" fontId="24" fillId="2" borderId="5" xfId="0" applyNumberFormat="1" applyFont="1" applyFill="1" applyBorder="1" applyAlignment="1">
      <alignment horizontal="center" vertical="center" wrapText="1"/>
    </xf>
    <xf numFmtId="0" fontId="24" fillId="2" borderId="2" xfId="0" applyFont="1" applyFill="1" applyBorder="1" applyAlignment="1">
      <alignment horizontal="center" vertical="center" wrapText="1"/>
    </xf>
    <xf numFmtId="171" fontId="25" fillId="2" borderId="5" xfId="0" applyNumberFormat="1"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 xfId="0" applyFont="1" applyFill="1" applyBorder="1" applyAlignment="1">
      <alignment horizontal="center" vertical="center" wrapText="1"/>
    </xf>
    <xf numFmtId="171" fontId="25" fillId="0" borderId="5" xfId="0"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2" xfId="0" applyFont="1" applyFill="1" applyBorder="1" applyAlignment="1">
      <alignment horizontal="justify" vertical="center" wrapText="1"/>
    </xf>
    <xf numFmtId="171" fontId="25" fillId="0" borderId="5" xfId="0" applyNumberFormat="1" applyFont="1" applyBorder="1" applyAlignment="1">
      <alignment horizontal="center" vertical="center"/>
    </xf>
    <xf numFmtId="0" fontId="25" fillId="0" borderId="20" xfId="0" applyFont="1" applyBorder="1" applyAlignment="1">
      <alignment horizontal="center" vertical="center"/>
    </xf>
    <xf numFmtId="0" fontId="25" fillId="0" borderId="2" xfId="0" applyFont="1" applyBorder="1" applyAlignment="1">
      <alignment horizontal="center" vertical="center"/>
    </xf>
    <xf numFmtId="0" fontId="25" fillId="2" borderId="5" xfId="0" applyFont="1" applyFill="1" applyBorder="1" applyAlignment="1">
      <alignment horizontal="justify" vertical="center" wrapText="1"/>
    </xf>
    <xf numFmtId="0" fontId="25" fillId="2" borderId="20" xfId="0" applyFont="1" applyFill="1" applyBorder="1" applyAlignment="1">
      <alignment horizontal="justify" vertical="center" wrapText="1"/>
    </xf>
    <xf numFmtId="0" fontId="25" fillId="2" borderId="2" xfId="0" applyFont="1" applyFill="1" applyBorder="1" applyAlignment="1">
      <alignment horizontal="justify" vertical="center" wrapText="1"/>
    </xf>
    <xf numFmtId="0" fontId="25" fillId="0" borderId="7" xfId="0" applyFont="1" applyBorder="1" applyAlignment="1">
      <alignment horizontal="justify" vertical="center" wrapText="1"/>
    </xf>
    <xf numFmtId="0" fontId="25" fillId="0" borderId="21" xfId="0" applyFont="1" applyBorder="1" applyAlignment="1">
      <alignment horizontal="justify" vertical="center" wrapText="1"/>
    </xf>
    <xf numFmtId="0" fontId="24" fillId="2" borderId="5" xfId="0" applyFont="1" applyFill="1" applyBorder="1" applyAlignment="1">
      <alignment horizontal="justify" vertical="center" wrapText="1"/>
    </xf>
    <xf numFmtId="0" fontId="24" fillId="2" borderId="2" xfId="0" applyFont="1" applyFill="1" applyBorder="1" applyAlignment="1">
      <alignment horizontal="justify" vertical="center" wrapText="1"/>
    </xf>
    <xf numFmtId="0" fontId="27" fillId="0" borderId="0" xfId="0" applyFont="1" applyAlignment="1">
      <alignment horizontal="left" vertical="center" wrapText="1"/>
    </xf>
    <xf numFmtId="0" fontId="25" fillId="0" borderId="67" xfId="0" applyFont="1" applyFill="1" applyBorder="1" applyAlignment="1">
      <alignment horizontal="justify" vertical="top" wrapText="1"/>
    </xf>
    <xf numFmtId="0" fontId="25" fillId="0" borderId="72" xfId="0" applyFont="1" applyFill="1" applyBorder="1" applyAlignment="1">
      <alignment horizontal="justify" vertical="top" wrapText="1"/>
    </xf>
    <xf numFmtId="0" fontId="25" fillId="0" borderId="73" xfId="0" applyFont="1" applyFill="1" applyBorder="1" applyAlignment="1">
      <alignment horizontal="justify" vertical="top" wrapText="1"/>
    </xf>
    <xf numFmtId="0" fontId="25" fillId="0" borderId="69" xfId="0" applyFont="1" applyFill="1" applyBorder="1" applyAlignment="1">
      <alignment horizontal="justify" vertical="center" wrapText="1"/>
    </xf>
    <xf numFmtId="0" fontId="25" fillId="0" borderId="70" xfId="0" applyFont="1" applyFill="1" applyBorder="1" applyAlignment="1">
      <alignment horizontal="justify" vertical="center" wrapText="1"/>
    </xf>
    <xf numFmtId="0" fontId="25" fillId="0" borderId="71" xfId="0" applyFont="1" applyFill="1" applyBorder="1" applyAlignment="1">
      <alignment horizontal="justify" vertical="center" wrapText="1"/>
    </xf>
    <xf numFmtId="0" fontId="26" fillId="0" borderId="47" xfId="0" applyFont="1" applyBorder="1" applyAlignment="1">
      <alignment horizontal="center" vertical="center"/>
    </xf>
    <xf numFmtId="0" fontId="29" fillId="8" borderId="67" xfId="0" applyFont="1" applyFill="1" applyBorder="1" applyAlignment="1">
      <alignment horizontal="center" vertical="center" wrapText="1"/>
    </xf>
    <xf numFmtId="0" fontId="29" fillId="8" borderId="52" xfId="0" applyFont="1" applyFill="1" applyBorder="1" applyAlignment="1">
      <alignment horizontal="center" vertical="center" wrapText="1"/>
    </xf>
    <xf numFmtId="3" fontId="29" fillId="8" borderId="48" xfId="0" applyNumberFormat="1" applyFont="1" applyFill="1" applyBorder="1" applyAlignment="1">
      <alignment horizontal="center" vertical="center" wrapText="1"/>
    </xf>
    <xf numFmtId="3" fontId="29" fillId="8" borderId="66" xfId="0" applyNumberFormat="1" applyFont="1" applyFill="1" applyBorder="1" applyAlignment="1">
      <alignment horizontal="center" vertical="center" wrapText="1"/>
    </xf>
    <xf numFmtId="4" fontId="25" fillId="0" borderId="5" xfId="0" applyNumberFormat="1" applyFont="1" applyFill="1" applyBorder="1" applyAlignment="1">
      <alignment horizontal="center" vertical="center" wrapText="1"/>
    </xf>
    <xf numFmtId="4" fontId="25" fillId="0" borderId="20" xfId="0" applyNumberFormat="1" applyFont="1" applyFill="1" applyBorder="1" applyAlignment="1">
      <alignment horizontal="center" vertical="center" wrapText="1"/>
    </xf>
    <xf numFmtId="4" fontId="25" fillId="0" borderId="2" xfId="0" applyNumberFormat="1" applyFont="1" applyFill="1" applyBorder="1" applyAlignment="1">
      <alignment horizontal="center" vertical="center" wrapText="1"/>
    </xf>
    <xf numFmtId="4" fontId="25" fillId="0" borderId="81" xfId="0" applyNumberFormat="1" applyFont="1" applyBorder="1" applyAlignment="1">
      <alignment horizontal="center" vertical="center"/>
    </xf>
    <xf numFmtId="4" fontId="25" fillId="0" borderId="0" xfId="0" applyNumberFormat="1" applyFont="1" applyBorder="1" applyAlignment="1">
      <alignment horizontal="center" vertical="center"/>
    </xf>
    <xf numFmtId="0" fontId="29" fillId="8" borderId="48" xfId="0" applyFont="1" applyFill="1" applyBorder="1" applyAlignment="1">
      <alignment horizontal="center" vertical="center" wrapText="1"/>
    </xf>
    <xf numFmtId="0" fontId="29" fillId="8" borderId="49" xfId="0" applyFont="1" applyFill="1" applyBorder="1" applyAlignment="1">
      <alignment horizontal="center" vertical="center" wrapText="1"/>
    </xf>
    <xf numFmtId="0" fontId="29" fillId="8" borderId="66" xfId="0" applyFont="1" applyFill="1" applyBorder="1" applyAlignment="1">
      <alignment horizontal="center" vertical="center" wrapText="1"/>
    </xf>
    <xf numFmtId="0" fontId="29" fillId="8" borderId="68" xfId="0" applyFont="1" applyFill="1" applyBorder="1" applyAlignment="1">
      <alignment horizontal="center" vertical="center" wrapText="1"/>
    </xf>
    <xf numFmtId="49" fontId="24" fillId="0" borderId="1" xfId="0" applyNumberFormat="1" applyFont="1" applyBorder="1" applyAlignment="1">
      <alignment horizontal="left" vertical="center" wrapText="1"/>
    </xf>
    <xf numFmtId="3" fontId="29" fillId="8" borderId="50" xfId="0" applyNumberFormat="1" applyFont="1" applyFill="1" applyBorder="1" applyAlignment="1">
      <alignment horizontal="center" vertical="center" wrapText="1"/>
    </xf>
    <xf numFmtId="0" fontId="29" fillId="8" borderId="50" xfId="0" applyFont="1" applyFill="1" applyBorder="1" applyAlignment="1">
      <alignment horizontal="center" vertical="center" wrapText="1"/>
    </xf>
    <xf numFmtId="3" fontId="29" fillId="8" borderId="51" xfId="0" applyNumberFormat="1" applyFont="1" applyFill="1" applyBorder="1" applyAlignment="1">
      <alignment horizontal="center" vertical="center" wrapText="1"/>
    </xf>
    <xf numFmtId="0" fontId="33" fillId="8" borderId="74" xfId="0" applyFont="1" applyFill="1" applyBorder="1" applyAlignment="1">
      <alignment horizontal="center" vertical="center" wrapText="1"/>
    </xf>
    <xf numFmtId="0" fontId="33" fillId="8" borderId="72" xfId="0" applyFont="1" applyFill="1" applyBorder="1" applyAlignment="1">
      <alignment horizontal="center" vertical="center" wrapText="1"/>
    </xf>
    <xf numFmtId="4" fontId="29" fillId="8" borderId="48" xfId="0" applyNumberFormat="1" applyFont="1" applyFill="1" applyBorder="1" applyAlignment="1">
      <alignment horizontal="center" vertical="center" wrapText="1"/>
    </xf>
    <xf numFmtId="4" fontId="29" fillId="8" borderId="66" xfId="0" applyNumberFormat="1"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3" xfId="0" applyFont="1" applyBorder="1" applyAlignment="1">
      <alignment horizontal="center" vertical="center" wrapText="1"/>
    </xf>
    <xf numFmtId="0" fontId="6" fillId="5" borderId="11"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2" xfId="0" applyFont="1" applyFill="1" applyBorder="1" applyAlignment="1">
      <alignment horizontal="center" vertical="top" wrapText="1"/>
    </xf>
    <xf numFmtId="0" fontId="6" fillId="5" borderId="13" xfId="0" applyFont="1" applyFill="1" applyBorder="1" applyAlignment="1">
      <alignment horizontal="center" vertical="top" wrapText="1"/>
    </xf>
    <xf numFmtId="164" fontId="8" fillId="0" borderId="25" xfId="48" applyFont="1" applyBorder="1" applyAlignment="1">
      <alignment horizontal="center" vertical="center"/>
    </xf>
    <xf numFmtId="164" fontId="8" fillId="0" borderId="44" xfId="48" applyFont="1" applyBorder="1" applyAlignment="1">
      <alignment horizontal="center" vertical="center"/>
    </xf>
    <xf numFmtId="164" fontId="8" fillId="0" borderId="40" xfId="48" applyFont="1" applyBorder="1" applyAlignment="1">
      <alignment horizontal="center" vertical="center"/>
    </xf>
    <xf numFmtId="0" fontId="9" fillId="0" borderId="1" xfId="0" applyFont="1" applyBorder="1" applyAlignment="1">
      <alignment horizontal="left" vertical="center" wrapText="1"/>
    </xf>
    <xf numFmtId="164" fontId="8" fillId="0" borderId="5" xfId="48" applyFont="1" applyBorder="1" applyAlignment="1">
      <alignment horizontal="center" vertical="center"/>
    </xf>
    <xf numFmtId="164" fontId="8" fillId="0" borderId="20" xfId="48" applyFont="1" applyBorder="1" applyAlignment="1">
      <alignment horizontal="center" vertical="center"/>
    </xf>
    <xf numFmtId="164" fontId="8" fillId="0" borderId="2" xfId="48" applyFont="1" applyBorder="1" applyAlignment="1">
      <alignment horizontal="center" vertical="center"/>
    </xf>
    <xf numFmtId="0" fontId="11" fillId="0" borderId="1" xfId="0" applyFont="1" applyBorder="1" applyAlignment="1">
      <alignment horizontal="left" vertical="center"/>
    </xf>
    <xf numFmtId="0" fontId="9" fillId="2" borderId="1" xfId="0" applyFont="1" applyFill="1" applyBorder="1" applyAlignment="1">
      <alignment horizontal="justify" vertical="center" wrapText="1"/>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6" fillId="0" borderId="1" xfId="0" applyFont="1" applyBorder="1" applyAlignment="1">
      <alignment horizontal="justify" vertical="center" wrapText="1"/>
    </xf>
    <xf numFmtId="164" fontId="8" fillId="0" borderId="5" xfId="48" applyFont="1" applyBorder="1" applyAlignment="1">
      <alignment horizontal="right" vertical="center"/>
    </xf>
    <xf numFmtId="164" fontId="8" fillId="0" borderId="20" xfId="48" applyFont="1" applyBorder="1" applyAlignment="1">
      <alignment horizontal="right" vertical="center"/>
    </xf>
    <xf numFmtId="164" fontId="8" fillId="0" borderId="2" xfId="48" applyFont="1" applyBorder="1" applyAlignment="1">
      <alignment horizontal="right" vertical="center"/>
    </xf>
    <xf numFmtId="164" fontId="8" fillId="0" borderId="25" xfId="48" applyFont="1" applyBorder="1" applyAlignment="1">
      <alignment horizontal="right" vertical="center"/>
    </xf>
    <xf numFmtId="164" fontId="8" fillId="0" borderId="44" xfId="48" applyFont="1" applyBorder="1" applyAlignment="1">
      <alignment horizontal="right" vertical="center"/>
    </xf>
    <xf numFmtId="164" fontId="8" fillId="0" borderId="40" xfId="48" applyFont="1" applyBorder="1" applyAlignment="1">
      <alignment horizontal="right" vertical="center"/>
    </xf>
    <xf numFmtId="0" fontId="9" fillId="0" borderId="1" xfId="0" applyFont="1" applyBorder="1" applyAlignment="1">
      <alignment horizontal="justify" vertical="center" wrapText="1"/>
    </xf>
    <xf numFmtId="0" fontId="11" fillId="0" borderId="1" xfId="0" applyFont="1" applyBorder="1" applyAlignment="1">
      <alignment horizontal="center" vertical="center"/>
    </xf>
    <xf numFmtId="0" fontId="10" fillId="0" borderId="1" xfId="0" applyFont="1" applyBorder="1" applyAlignment="1">
      <alignment horizontal="justify" vertical="center" wrapText="1"/>
    </xf>
    <xf numFmtId="164" fontId="8" fillId="0" borderId="19" xfId="48" applyFont="1" applyBorder="1" applyAlignment="1">
      <alignment horizontal="left" vertical="center"/>
    </xf>
    <xf numFmtId="0" fontId="6" fillId="0" borderId="18" xfId="0" applyFont="1" applyBorder="1" applyAlignment="1">
      <alignment horizontal="center" vertical="center"/>
    </xf>
    <xf numFmtId="0" fontId="11" fillId="0" borderId="1" xfId="0" applyFont="1" applyBorder="1" applyAlignment="1">
      <alignment horizontal="justify" vertical="center" wrapText="1"/>
    </xf>
    <xf numFmtId="164" fontId="8" fillId="0" borderId="1" xfId="48" applyFont="1" applyBorder="1" applyAlignment="1">
      <alignment horizontal="left" vertical="center"/>
    </xf>
    <xf numFmtId="0" fontId="11" fillId="0" borderId="5" xfId="0" applyFont="1" applyBorder="1" applyAlignment="1">
      <alignment horizontal="justify" vertical="center" wrapText="1"/>
    </xf>
    <xf numFmtId="0" fontId="11" fillId="0" borderId="2" xfId="0" applyFont="1" applyBorder="1" applyAlignment="1">
      <alignment horizontal="justify" vertical="center" wrapText="1"/>
    </xf>
    <xf numFmtId="0" fontId="6" fillId="0" borderId="18" xfId="0" applyFont="1" applyBorder="1" applyAlignment="1">
      <alignment horizontal="left" vertical="center" wrapText="1"/>
    </xf>
    <xf numFmtId="0" fontId="11" fillId="0" borderId="20" xfId="0" applyFont="1" applyBorder="1" applyAlignment="1">
      <alignment horizontal="justify" vertical="center" wrapText="1"/>
    </xf>
    <xf numFmtId="164" fontId="12" fillId="0" borderId="1" xfId="48" applyFont="1" applyBorder="1" applyAlignment="1">
      <alignment vertical="top"/>
    </xf>
    <xf numFmtId="164" fontId="12" fillId="0" borderId="19" xfId="48" applyFont="1" applyBorder="1" applyAlignment="1">
      <alignment horizontal="left" vertical="top"/>
    </xf>
    <xf numFmtId="0" fontId="11" fillId="6" borderId="27" xfId="0"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6" borderId="28"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3" borderId="29"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6" fillId="0" borderId="18" xfId="0" applyFont="1" applyBorder="1" applyAlignment="1">
      <alignment horizontal="left" vertical="center"/>
    </xf>
    <xf numFmtId="0" fontId="11" fillId="0" borderId="5" xfId="0" applyFont="1" applyBorder="1" applyAlignment="1">
      <alignment horizontal="center" vertical="top" wrapText="1"/>
    </xf>
    <xf numFmtId="0" fontId="0" fillId="0" borderId="20" xfId="0" applyBorder="1" applyAlignment="1">
      <alignment vertical="top"/>
    </xf>
    <xf numFmtId="0" fontId="0" fillId="0" borderId="2" xfId="0" applyBorder="1" applyAlignment="1">
      <alignment vertical="top"/>
    </xf>
    <xf numFmtId="0" fontId="9" fillId="11" borderId="5" xfId="0" applyFont="1" applyFill="1" applyBorder="1" applyAlignment="1">
      <alignment horizontal="justify" vertical="center" wrapText="1"/>
    </xf>
    <xf numFmtId="0" fontId="9" fillId="11" borderId="20" xfId="0" applyFont="1" applyFill="1" applyBorder="1" applyAlignment="1">
      <alignment horizontal="justify" vertical="center" wrapText="1"/>
    </xf>
    <xf numFmtId="0" fontId="13" fillId="0" borderId="1"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 xfId="0" applyFont="1" applyBorder="1" applyAlignment="1">
      <alignment horizontal="justify" vertical="center" wrapText="1"/>
    </xf>
    <xf numFmtId="0" fontId="6" fillId="6" borderId="1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19" xfId="0" applyFont="1" applyFill="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11" fillId="0" borderId="5" xfId="0" applyFont="1" applyBorder="1" applyAlignment="1">
      <alignment horizontal="justify" vertical="top" wrapText="1"/>
    </xf>
    <xf numFmtId="0" fontId="11" fillId="0" borderId="20" xfId="0" applyFont="1" applyBorder="1" applyAlignment="1">
      <alignment horizontal="justify" vertical="top" wrapText="1"/>
    </xf>
    <xf numFmtId="0" fontId="11" fillId="0" borderId="23" xfId="0" applyFont="1" applyBorder="1" applyAlignment="1">
      <alignment horizontal="justify" vertical="top" wrapText="1"/>
    </xf>
    <xf numFmtId="0" fontId="9" fillId="0" borderId="23" xfId="0" applyFont="1" applyBorder="1" applyAlignment="1">
      <alignment horizontal="justify" vertical="center" wrapText="1"/>
    </xf>
    <xf numFmtId="0" fontId="9" fillId="11" borderId="1" xfId="0" applyFont="1" applyFill="1" applyBorder="1" applyAlignment="1">
      <alignment horizontal="justify" vertical="center" wrapText="1"/>
    </xf>
    <xf numFmtId="0" fontId="9" fillId="12" borderId="1" xfId="0" applyFont="1" applyFill="1" applyBorder="1" applyAlignment="1">
      <alignment horizontal="justify" vertical="center" wrapText="1"/>
    </xf>
    <xf numFmtId="0" fontId="6" fillId="0" borderId="17" xfId="0" applyFont="1" applyBorder="1" applyAlignment="1">
      <alignment horizontal="center" vertical="center"/>
    </xf>
    <xf numFmtId="0" fontId="9" fillId="11" borderId="5" xfId="0" applyFont="1" applyFill="1" applyBorder="1" applyAlignment="1">
      <alignment horizontal="center" vertical="top" wrapText="1"/>
    </xf>
    <xf numFmtId="0" fontId="9" fillId="11" borderId="20" xfId="0" applyFont="1" applyFill="1" applyBorder="1" applyAlignment="1">
      <alignment horizontal="center" vertical="top" wrapText="1"/>
    </xf>
    <xf numFmtId="0" fontId="9" fillId="11" borderId="2" xfId="0" applyFont="1" applyFill="1" applyBorder="1" applyAlignment="1">
      <alignment horizontal="center" vertical="top" wrapText="1"/>
    </xf>
    <xf numFmtId="164" fontId="8" fillId="0" borderId="19" xfId="48" applyFont="1" applyBorder="1" applyAlignment="1">
      <alignment horizontal="center" vertical="center"/>
    </xf>
    <xf numFmtId="0" fontId="9" fillId="11" borderId="1" xfId="0" applyFont="1" applyFill="1" applyBorder="1" applyAlignment="1">
      <alignment horizontal="left" vertical="top" wrapText="1"/>
    </xf>
    <xf numFmtId="0" fontId="6" fillId="0" borderId="9" xfId="0" applyFont="1" applyBorder="1" applyAlignment="1">
      <alignment horizontal="center" vertical="center"/>
    </xf>
    <xf numFmtId="0" fontId="11" fillId="11" borderId="10" xfId="0" applyFont="1" applyFill="1" applyBorder="1" applyAlignment="1">
      <alignment horizontal="justify" vertical="top" wrapText="1"/>
    </xf>
    <xf numFmtId="0" fontId="11" fillId="11" borderId="20" xfId="0" applyFont="1" applyFill="1" applyBorder="1" applyAlignment="1">
      <alignment horizontal="justify" vertical="top" wrapText="1"/>
    </xf>
    <xf numFmtId="0" fontId="11" fillId="11" borderId="2" xfId="0" applyFont="1" applyFill="1" applyBorder="1" applyAlignment="1">
      <alignment horizontal="justify" vertical="top" wrapText="1"/>
    </xf>
    <xf numFmtId="0" fontId="9" fillId="11" borderId="2" xfId="0" applyFont="1" applyFill="1" applyBorder="1" applyAlignment="1">
      <alignment horizontal="justify" vertical="center" wrapText="1"/>
    </xf>
    <xf numFmtId="0" fontId="11" fillId="0" borderId="5" xfId="0" applyFont="1" applyBorder="1" applyAlignment="1">
      <alignment horizontal="left" vertical="top" wrapText="1"/>
    </xf>
    <xf numFmtId="0" fontId="11" fillId="0" borderId="20" xfId="0" applyFont="1" applyBorder="1" applyAlignment="1">
      <alignment horizontal="left" vertical="top" wrapText="1"/>
    </xf>
    <xf numFmtId="0" fontId="11"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20" xfId="0" applyFont="1" applyBorder="1" applyAlignment="1">
      <alignment horizontal="left" vertical="top" wrapText="1"/>
    </xf>
    <xf numFmtId="0" fontId="9" fillId="0" borderId="2" xfId="0" applyFont="1" applyBorder="1" applyAlignment="1">
      <alignment horizontal="left" vertical="top" wrapText="1"/>
    </xf>
    <xf numFmtId="0" fontId="8" fillId="0" borderId="1" xfId="0" applyFont="1" applyBorder="1" applyAlignment="1">
      <alignment horizontal="center" vertical="center"/>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5" xfId="0" applyNumberFormat="1" applyFont="1" applyBorder="1" applyAlignment="1">
      <alignment horizontal="justify" vertical="center" wrapText="1"/>
    </xf>
    <xf numFmtId="0" fontId="8" fillId="0" borderId="20" xfId="0" applyNumberFormat="1" applyFont="1" applyBorder="1" applyAlignment="1">
      <alignment horizontal="justify" vertical="center" wrapText="1"/>
    </xf>
    <xf numFmtId="0" fontId="8" fillId="0" borderId="2" xfId="0" applyNumberFormat="1" applyFont="1" applyBorder="1" applyAlignment="1">
      <alignment horizontal="justify" vertical="center" wrapText="1"/>
    </xf>
    <xf numFmtId="164" fontId="8" fillId="0" borderId="1" xfId="48" applyFont="1" applyBorder="1" applyAlignment="1">
      <alignment horizontal="center" vertical="center"/>
    </xf>
    <xf numFmtId="0" fontId="9" fillId="0" borderId="1" xfId="0" applyFont="1" applyBorder="1" applyAlignment="1">
      <alignment horizontal="center" vertical="center" wrapText="1"/>
    </xf>
    <xf numFmtId="0" fontId="11" fillId="6" borderId="1" xfId="0" applyFont="1" applyFill="1" applyBorder="1" applyAlignment="1">
      <alignment horizontal="left" vertical="center" wrapText="1"/>
    </xf>
    <xf numFmtId="0" fontId="6" fillId="0" borderId="5"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2" xfId="0" applyFont="1" applyBorder="1" applyAlignment="1">
      <alignment horizontal="justify" vertical="center" wrapText="1"/>
    </xf>
    <xf numFmtId="0" fontId="6" fillId="6" borderId="1" xfId="0" applyFont="1" applyFill="1" applyBorder="1" applyAlignment="1">
      <alignment horizontal="left" vertical="center"/>
    </xf>
    <xf numFmtId="0" fontId="6" fillId="0" borderId="14" xfId="0" applyFont="1" applyBorder="1" applyAlignment="1">
      <alignment horizontal="left" vertical="center"/>
    </xf>
    <xf numFmtId="0" fontId="9" fillId="0" borderId="1" xfId="0" applyFont="1" applyBorder="1" applyAlignment="1">
      <alignment horizontal="left" vertical="center"/>
    </xf>
    <xf numFmtId="0" fontId="6" fillId="6" borderId="32" xfId="0" applyFont="1" applyFill="1" applyBorder="1" applyAlignment="1">
      <alignment horizontal="left"/>
    </xf>
    <xf numFmtId="0" fontId="6" fillId="6" borderId="33" xfId="0" applyFont="1" applyFill="1" applyBorder="1" applyAlignment="1">
      <alignment horizontal="left"/>
    </xf>
    <xf numFmtId="0" fontId="6" fillId="6" borderId="46" xfId="0" applyFont="1" applyFill="1" applyBorder="1" applyAlignment="1">
      <alignment horizontal="left"/>
    </xf>
    <xf numFmtId="0" fontId="11"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62" xfId="0" applyBorder="1" applyAlignment="1">
      <alignment horizontal="center" vertical="top" wrapText="1"/>
    </xf>
    <xf numFmtId="0" fontId="18" fillId="0" borderId="35" xfId="0" applyFont="1" applyFill="1" applyBorder="1" applyAlignment="1">
      <alignment horizontal="justify" vertical="center" wrapText="1"/>
    </xf>
    <xf numFmtId="0" fontId="18" fillId="0" borderId="36" xfId="0" applyFont="1" applyFill="1" applyBorder="1" applyAlignment="1">
      <alignment horizontal="justify" vertical="center" wrapText="1"/>
    </xf>
    <xf numFmtId="0" fontId="0" fillId="0" borderId="61" xfId="0" applyBorder="1" applyAlignment="1">
      <alignment horizontal="center" vertical="center" wrapText="1"/>
    </xf>
    <xf numFmtId="0" fontId="0" fillId="0" borderId="36" xfId="0" applyBorder="1" applyAlignment="1">
      <alignment horizontal="center" vertical="center" wrapText="1"/>
    </xf>
    <xf numFmtId="0" fontId="0" fillId="0" borderId="57" xfId="0" applyBorder="1" applyAlignment="1">
      <alignment horizontal="center" vertical="center" wrapText="1"/>
    </xf>
    <xf numFmtId="0" fontId="20" fillId="10" borderId="63" xfId="0" applyFont="1" applyFill="1" applyBorder="1" applyAlignment="1">
      <alignment horizontal="left" vertical="center"/>
    </xf>
    <xf numFmtId="0" fontId="20" fillId="10" borderId="64" xfId="0" applyFont="1" applyFill="1" applyBorder="1" applyAlignment="1">
      <alignment horizontal="left" vertical="center"/>
    </xf>
    <xf numFmtId="0" fontId="20" fillId="10" borderId="14" xfId="0" applyFont="1" applyFill="1" applyBorder="1" applyAlignment="1">
      <alignment horizontal="left" vertical="center"/>
    </xf>
    <xf numFmtId="0" fontId="20" fillId="10" borderId="15" xfId="0" applyFont="1" applyFill="1" applyBorder="1" applyAlignment="1">
      <alignment horizontal="left" vertical="center"/>
    </xf>
    <xf numFmtId="0" fontId="7" fillId="0" borderId="0" xfId="0" applyFont="1" applyBorder="1" applyAlignment="1">
      <alignment horizontal="left"/>
    </xf>
    <xf numFmtId="0" fontId="17" fillId="10" borderId="39" xfId="0" applyFont="1" applyFill="1" applyBorder="1" applyAlignment="1">
      <alignment horizontal="center" vertical="center" wrapText="1"/>
    </xf>
    <xf numFmtId="0" fontId="17" fillId="10" borderId="60" xfId="0" applyFont="1" applyFill="1" applyBorder="1" applyAlignment="1">
      <alignment horizontal="center" vertical="center" wrapText="1"/>
    </xf>
    <xf numFmtId="0" fontId="17" fillId="10" borderId="35" xfId="0" applyFont="1" applyFill="1" applyBorder="1" applyAlignment="1">
      <alignment horizontal="center" vertical="center" wrapText="1"/>
    </xf>
    <xf numFmtId="0" fontId="17" fillId="10" borderId="57" xfId="0" applyFont="1" applyFill="1" applyBorder="1" applyAlignment="1">
      <alignment horizontal="center" vertical="center" wrapText="1"/>
    </xf>
    <xf numFmtId="0" fontId="17" fillId="10" borderId="35" xfId="0" applyFont="1" applyFill="1" applyBorder="1" applyAlignment="1">
      <alignment horizontal="center" vertical="center"/>
    </xf>
    <xf numFmtId="0" fontId="17" fillId="10" borderId="57" xfId="0" applyFont="1" applyFill="1" applyBorder="1" applyAlignment="1">
      <alignment horizontal="center" vertical="center"/>
    </xf>
    <xf numFmtId="0" fontId="17" fillId="10" borderId="13"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0" fillId="0" borderId="18" xfId="0" applyBorder="1" applyAlignment="1">
      <alignment horizontal="justify" vertical="center" wrapText="1"/>
    </xf>
    <xf numFmtId="0" fontId="0" fillId="0" borderId="14" xfId="0" applyBorder="1" applyAlignment="1">
      <alignment horizontal="justify" vertical="center" wrapText="1"/>
    </xf>
    <xf numFmtId="0" fontId="0" fillId="0" borderId="1" xfId="0" applyBorder="1" applyAlignment="1">
      <alignment horizontal="justify" vertical="top" wrapText="1"/>
    </xf>
    <xf numFmtId="0" fontId="0" fillId="0" borderId="25" xfId="0" applyBorder="1" applyAlignment="1">
      <alignment horizontal="justify" vertical="center" wrapText="1"/>
    </xf>
    <xf numFmtId="0" fontId="0" fillId="0" borderId="40" xfId="0" applyBorder="1" applyAlignment="1">
      <alignment horizontal="justify" vertical="center" wrapText="1"/>
    </xf>
    <xf numFmtId="0" fontId="0" fillId="0" borderId="1"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center"/>
    </xf>
    <xf numFmtId="0" fontId="0" fillId="0" borderId="18" xfId="0" applyBorder="1" applyAlignment="1">
      <alignment horizont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40" xfId="0" applyBorder="1" applyAlignment="1">
      <alignment horizontal="center" vertical="center" wrapText="1"/>
    </xf>
    <xf numFmtId="0" fontId="18" fillId="0" borderId="1" xfId="0" applyFont="1" applyFill="1" applyBorder="1" applyAlignment="1">
      <alignment horizontal="justify" vertical="center" wrapText="1"/>
    </xf>
    <xf numFmtId="0" fontId="0" fillId="0" borderId="22" xfId="0" applyBorder="1" applyAlignment="1">
      <alignment horizontal="center"/>
    </xf>
    <xf numFmtId="0" fontId="0" fillId="0" borderId="24" xfId="0" applyBorder="1" applyAlignment="1">
      <alignment horizontal="center"/>
    </xf>
    <xf numFmtId="0" fontId="0" fillId="0" borderId="36" xfId="0" applyBorder="1" applyAlignment="1">
      <alignment horizontal="justify" vertical="center" wrapText="1"/>
    </xf>
    <xf numFmtId="0" fontId="0" fillId="0" borderId="57" xfId="0" applyBorder="1" applyAlignment="1">
      <alignment horizontal="justify" vertical="center" wrapText="1"/>
    </xf>
    <xf numFmtId="0" fontId="20" fillId="10" borderId="58" xfId="0" applyFont="1" applyFill="1" applyBorder="1" applyAlignment="1">
      <alignment horizontal="left" vertical="center"/>
    </xf>
    <xf numFmtId="0" fontId="20" fillId="10" borderId="59" xfId="0" applyFont="1" applyFill="1" applyBorder="1" applyAlignment="1">
      <alignment horizontal="left" vertical="center"/>
    </xf>
    <xf numFmtId="0" fontId="21" fillId="0" borderId="31" xfId="0" applyFont="1" applyBorder="1" applyAlignment="1">
      <alignment horizontal="left" vertical="center"/>
    </xf>
    <xf numFmtId="0" fontId="17" fillId="10" borderId="11"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12" xfId="0" applyFont="1" applyFill="1" applyBorder="1" applyAlignment="1">
      <alignment horizontal="center" vertical="center"/>
    </xf>
    <xf numFmtId="0" fontId="17" fillId="10" borderId="1" xfId="0" applyFont="1" applyFill="1" applyBorder="1" applyAlignment="1">
      <alignment horizontal="center" vertical="center"/>
    </xf>
    <xf numFmtId="0" fontId="0" fillId="0" borderId="9" xfId="0" applyBorder="1" applyAlignment="1">
      <alignment horizontal="justify" vertical="center" wrapText="1"/>
    </xf>
    <xf numFmtId="0" fontId="0" fillId="0" borderId="24"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0" fillId="0" borderId="35" xfId="0" applyBorder="1" applyAlignment="1">
      <alignment horizontal="center" vertical="center" wrapText="1"/>
    </xf>
    <xf numFmtId="0" fontId="0" fillId="0" borderId="5" xfId="0" applyBorder="1" applyAlignment="1">
      <alignment horizontal="justify" vertical="center" wrapText="1"/>
    </xf>
    <xf numFmtId="0" fontId="0" fillId="0" borderId="20" xfId="0" applyBorder="1" applyAlignment="1">
      <alignment horizontal="justify" vertical="center" wrapText="1"/>
    </xf>
    <xf numFmtId="0" fontId="0" fillId="0" borderId="7" xfId="0" applyBorder="1" applyAlignment="1">
      <alignment horizontal="justify" vertical="center" wrapText="1"/>
    </xf>
    <xf numFmtId="0" fontId="0" fillId="0" borderId="21" xfId="0" applyBorder="1" applyAlignment="1">
      <alignment horizontal="justify" vertical="center" wrapText="1"/>
    </xf>
    <xf numFmtId="0" fontId="0" fillId="0" borderId="4" xfId="0" applyBorder="1" applyAlignment="1">
      <alignment horizontal="justify" vertical="center" wrapText="1"/>
    </xf>
    <xf numFmtId="0" fontId="0" fillId="0" borderId="36" xfId="0" applyBorder="1" applyAlignment="1">
      <alignment horizontal="justify" vertical="top" wrapText="1"/>
    </xf>
    <xf numFmtId="0" fontId="7" fillId="0" borderId="31" xfId="0" applyFont="1" applyBorder="1" applyAlignment="1">
      <alignment horizontal="left" vertical="center"/>
    </xf>
    <xf numFmtId="0" fontId="19" fillId="10" borderId="54" xfId="0" applyFont="1" applyFill="1" applyBorder="1" applyAlignment="1">
      <alignment horizontal="left" vertical="center"/>
    </xf>
    <xf numFmtId="0" fontId="19" fillId="10" borderId="55" xfId="0" applyFont="1" applyFill="1" applyBorder="1" applyAlignment="1">
      <alignment horizontal="left" vertical="center"/>
    </xf>
    <xf numFmtId="0" fontId="7" fillId="0" borderId="31" xfId="0" applyFont="1" applyBorder="1" applyAlignment="1">
      <alignment horizontal="left"/>
    </xf>
    <xf numFmtId="0" fontId="0" fillId="0" borderId="18" xfId="0" applyBorder="1" applyAlignment="1">
      <alignment horizontal="center" vertical="top" wrapText="1"/>
    </xf>
    <xf numFmtId="0" fontId="0" fillId="0" borderId="1" xfId="0" applyBorder="1" applyAlignment="1">
      <alignment horizontal="left" vertical="top" wrapText="1"/>
    </xf>
    <xf numFmtId="0" fontId="1" fillId="0" borderId="0" xfId="0" applyFont="1" applyAlignment="1">
      <alignment horizontal="center"/>
    </xf>
    <xf numFmtId="0" fontId="0" fillId="2" borderId="18" xfId="0" applyFill="1" applyBorder="1" applyAlignment="1">
      <alignment horizontal="center" vertical="top" wrapText="1"/>
    </xf>
    <xf numFmtId="0" fontId="0" fillId="2" borderId="1" xfId="0" applyFill="1" applyBorder="1" applyAlignment="1">
      <alignment horizontal="justify" vertical="top" wrapText="1"/>
    </xf>
    <xf numFmtId="0" fontId="18" fillId="2" borderId="1" xfId="0" applyFont="1" applyFill="1" applyBorder="1" applyAlignment="1">
      <alignment vertical="top" wrapText="1"/>
    </xf>
    <xf numFmtId="4" fontId="0" fillId="2" borderId="1" xfId="0" applyNumberFormat="1" applyFill="1" applyBorder="1" applyAlignment="1">
      <alignment vertical="center"/>
    </xf>
    <xf numFmtId="0" fontId="0" fillId="2" borderId="19" xfId="0" applyFill="1" applyBorder="1" applyAlignment="1">
      <alignment horizontal="justify" vertical="center" wrapText="1"/>
    </xf>
    <xf numFmtId="0" fontId="18" fillId="2" borderId="1" xfId="0" applyFont="1" applyFill="1" applyBorder="1" applyAlignment="1">
      <alignment horizontal="justify" vertical="top" wrapText="1"/>
    </xf>
    <xf numFmtId="0" fontId="0" fillId="2" borderId="37" xfId="0" applyFill="1" applyBorder="1" applyAlignment="1">
      <alignment horizontal="justify" vertical="center" wrapText="1"/>
    </xf>
    <xf numFmtId="0" fontId="0" fillId="2" borderId="0" xfId="0" applyFill="1"/>
    <xf numFmtId="0" fontId="0" fillId="2" borderId="5" xfId="0" applyFill="1" applyBorder="1" applyAlignment="1">
      <alignment horizontal="center" vertical="center" wrapText="1"/>
    </xf>
    <xf numFmtId="0" fontId="18" fillId="2" borderId="29" xfId="0" applyFont="1" applyFill="1" applyBorder="1" applyAlignment="1">
      <alignment horizontal="justify" vertical="center" wrapText="1"/>
    </xf>
    <xf numFmtId="0" fontId="0" fillId="2" borderId="20" xfId="0" applyFill="1" applyBorder="1" applyAlignment="1">
      <alignment horizontal="center" vertical="center" wrapText="1"/>
    </xf>
    <xf numFmtId="0" fontId="0" fillId="2" borderId="2" xfId="0" applyFill="1" applyBorder="1" applyAlignment="1">
      <alignment horizontal="center" vertical="center" wrapText="1"/>
    </xf>
  </cellXfs>
  <cellStyles count="50">
    <cellStyle name="Euro" xfId="5"/>
    <cellStyle name="Euro 10" xfId="6"/>
    <cellStyle name="Euro 11" xfId="7"/>
    <cellStyle name="Euro 12" xfId="8"/>
    <cellStyle name="Euro 13" xfId="9"/>
    <cellStyle name="Euro 14" xfId="10"/>
    <cellStyle name="Euro 2" xfId="11"/>
    <cellStyle name="Euro 3" xfId="12"/>
    <cellStyle name="Euro 4" xfId="13"/>
    <cellStyle name="Euro 5" xfId="14"/>
    <cellStyle name="Euro 6" xfId="15"/>
    <cellStyle name="Euro 7" xfId="16"/>
    <cellStyle name="Euro 8" xfId="17"/>
    <cellStyle name="Euro 9" xfId="18"/>
    <cellStyle name="Millares" xfId="49" builtinId="3"/>
    <cellStyle name="Millares [0] 2" xfId="19"/>
    <cellStyle name="Millares [0] 3" xfId="20"/>
    <cellStyle name="Millares 2" xfId="21"/>
    <cellStyle name="Millares 2 2" xfId="45"/>
    <cellStyle name="Millares 3" xfId="22"/>
    <cellStyle name="Millares 4" xfId="23"/>
    <cellStyle name="Millares 4 2" xfId="24"/>
    <cellStyle name="Millares 5" xfId="25"/>
    <cellStyle name="Millares 6" xfId="46"/>
    <cellStyle name="Millares 7" xfId="47"/>
    <cellStyle name="Millares 8" xfId="48"/>
    <cellStyle name="Moneda [0] 2" xfId="26"/>
    <cellStyle name="Normal" xfId="0" builtinId="0"/>
    <cellStyle name="Normal 10" xfId="3"/>
    <cellStyle name="Normal 10 2" xfId="27"/>
    <cellStyle name="Normal 11" xfId="28"/>
    <cellStyle name="Normal 12" xfId="29"/>
    <cellStyle name="Normal 13" xfId="30"/>
    <cellStyle name="Normal 14" xfId="4"/>
    <cellStyle name="Normal 2" xfId="1"/>
    <cellStyle name="Normal 2 2" xfId="2"/>
    <cellStyle name="Normal 2 2 2" xfId="31"/>
    <cellStyle name="Normal 2 3" xfId="32"/>
    <cellStyle name="Normal 2 3 2" xfId="33"/>
    <cellStyle name="Normal 3" xfId="34"/>
    <cellStyle name="Normal 3 2" xfId="44"/>
    <cellStyle name="Normal 4" xfId="35"/>
    <cellStyle name="Normal 5" xfId="36"/>
    <cellStyle name="Normal 5 2" xfId="37"/>
    <cellStyle name="Normal 6" xfId="38"/>
    <cellStyle name="Normal 7" xfId="39"/>
    <cellStyle name="Normal 8" xfId="40"/>
    <cellStyle name="Normal 9" xfId="41"/>
    <cellStyle name="Porcentual 2" xfId="42"/>
    <cellStyle name="Porcentual 2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647700</xdr:colOff>
      <xdr:row>49</xdr:row>
      <xdr:rowOff>0</xdr:rowOff>
    </xdr:from>
    <xdr:ext cx="184731" cy="264560"/>
    <xdr:sp macro="" textlink="">
      <xdr:nvSpPr>
        <xdr:cNvPr id="2" name="1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 name="3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6"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6"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2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6" name="2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3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6"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4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5" name="103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6" name="2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7" name="106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8" name="2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5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5"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6"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7"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8"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69"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0"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1"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2"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3"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4" name="5 CuadroTexto" hidden="1"/>
        <xdr:cNvSpPr txBox="1"/>
      </xdr:nvSpPr>
      <xdr:spPr>
        <a:xfrm>
          <a:off x="647700" y="1140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5" name="7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6" name="77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79"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89"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99"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09" name="2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19"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8" name="162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29" name="2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0" name="164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1" name="2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8"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39"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0"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1"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2"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3"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4"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5"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6"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49</xdr:row>
      <xdr:rowOff>0</xdr:rowOff>
    </xdr:from>
    <xdr:ext cx="184731" cy="264560"/>
    <xdr:sp macro="" textlink="">
      <xdr:nvSpPr>
        <xdr:cNvPr id="147" name="5 CuadroTexto" hidden="1"/>
        <xdr:cNvSpPr txBox="1"/>
      </xdr:nvSpPr>
      <xdr:spPr>
        <a:xfrm>
          <a:off x="647700" y="1208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48" name="182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49" name="183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2"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5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2"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6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2"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7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2" name="2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8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2"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19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1" name="23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2" name="2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3" name="237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4" name="2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0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1"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2"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3"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4"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5"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6"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7"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8"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19"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50</xdr:row>
      <xdr:rowOff>0</xdr:rowOff>
    </xdr:from>
    <xdr:ext cx="184731" cy="264560"/>
    <xdr:sp macro="" textlink="">
      <xdr:nvSpPr>
        <xdr:cNvPr id="220" name="5 CuadroTexto" hidden="1"/>
        <xdr:cNvSpPr txBox="1"/>
      </xdr:nvSpPr>
      <xdr:spPr>
        <a:xfrm>
          <a:off x="647700" y="1230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2</xdr:col>
      <xdr:colOff>647700</xdr:colOff>
      <xdr:row>41</xdr:row>
      <xdr:rowOff>0</xdr:rowOff>
    </xdr:from>
    <xdr:ext cx="184731" cy="264560"/>
    <xdr:sp macro="" textlink="">
      <xdr:nvSpPr>
        <xdr:cNvPr id="221" name="220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2" name="221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5" name="224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2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5"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3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5"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4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5" name="2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5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5"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6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4" name="273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5" name="2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6" name="27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7" name="2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7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4"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5"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6"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7"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8"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89"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90"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91"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92"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41</xdr:row>
      <xdr:rowOff>0</xdr:rowOff>
    </xdr:from>
    <xdr:ext cx="184731" cy="264560"/>
    <xdr:sp macro="" textlink="">
      <xdr:nvSpPr>
        <xdr:cNvPr id="293" name="5 CuadroTexto" hidden="1"/>
        <xdr:cNvSpPr txBox="1"/>
      </xdr:nvSpPr>
      <xdr:spPr>
        <a:xfrm>
          <a:off x="6353175" y="28213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4" name="293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5" name="294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8" name="297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29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8"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0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8"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1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8" name="2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2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8"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3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7" name="346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8" name="2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49" name="348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0" name="2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7"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8"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59"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0"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1"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2"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3"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4"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5"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3</xdr:col>
      <xdr:colOff>647700</xdr:colOff>
      <xdr:row>41</xdr:row>
      <xdr:rowOff>0</xdr:rowOff>
    </xdr:from>
    <xdr:ext cx="184731" cy="264560"/>
    <xdr:sp macro="" textlink="">
      <xdr:nvSpPr>
        <xdr:cNvPr id="366" name="5 CuadroTexto" hidden="1"/>
        <xdr:cNvSpPr txBox="1"/>
      </xdr:nvSpPr>
      <xdr:spPr>
        <a:xfrm>
          <a:off x="465772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67" name="366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68" name="367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6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1" name="370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7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1"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8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1"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39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1" name="2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0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1"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1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0" name="419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1" name="2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2" name="421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3" name="2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2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0"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1"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2"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3"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4"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5"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6"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7"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8"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647700</xdr:colOff>
      <xdr:row>41</xdr:row>
      <xdr:rowOff>0</xdr:rowOff>
    </xdr:from>
    <xdr:ext cx="184731" cy="264560"/>
    <xdr:sp macro="" textlink="">
      <xdr:nvSpPr>
        <xdr:cNvPr id="439" name="5 CuadroTexto" hidden="1"/>
        <xdr:cNvSpPr txBox="1"/>
      </xdr:nvSpPr>
      <xdr:spPr>
        <a:xfrm>
          <a:off x="6353175" y="2581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0" name="439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1" name="440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4" name="443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4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4"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5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4"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6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4" name="2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7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4"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8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3" name="492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4" name="2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5" name="494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6" name="2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49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3"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4"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5"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6"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7"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8"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09"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10"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11"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xdr:col>
      <xdr:colOff>647700</xdr:colOff>
      <xdr:row>40</xdr:row>
      <xdr:rowOff>0</xdr:rowOff>
    </xdr:from>
    <xdr:ext cx="184731" cy="264560"/>
    <xdr:sp macro="" textlink="">
      <xdr:nvSpPr>
        <xdr:cNvPr id="512" name="5 CuadroTexto" hidden="1"/>
        <xdr:cNvSpPr txBox="1"/>
      </xdr:nvSpPr>
      <xdr:spPr>
        <a:xfrm>
          <a:off x="3752850" y="1643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0</xdr:col>
      <xdr:colOff>647700</xdr:colOff>
      <xdr:row>46</xdr:row>
      <xdr:rowOff>0</xdr:rowOff>
    </xdr:from>
    <xdr:ext cx="184731" cy="264560"/>
    <xdr:sp macro="" textlink="">
      <xdr:nvSpPr>
        <xdr:cNvPr id="513" name="512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4" name="3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7" name="516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1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7"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2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7"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3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7" name="2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4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7"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5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6" name="103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7" name="2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8" name="106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69" name="2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6"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7"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8"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79"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0"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1"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2"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3"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4"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585" name="5 CuadroTexto" hidden="1"/>
        <xdr:cNvSpPr txBox="1"/>
      </xdr:nvSpPr>
      <xdr:spPr>
        <a:xfrm>
          <a:off x="647700" y="2324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52"/>
  <sheetViews>
    <sheetView view="pageBreakPreview" topLeftCell="A40" zoomScaleNormal="90" zoomScaleSheetLayoutView="100" workbookViewId="0">
      <selection activeCell="A40" sqref="A40:B40"/>
    </sheetView>
  </sheetViews>
  <sheetFormatPr baseColWidth="10" defaultRowHeight="15" x14ac:dyDescent="0.25"/>
  <cols>
    <col min="1" max="1" width="41.5703125" customWidth="1"/>
    <col min="2" max="2" width="18.7109375" customWidth="1"/>
    <col min="3" max="3" width="14.7109375" customWidth="1"/>
    <col min="4" max="4" width="26.42578125" customWidth="1"/>
    <col min="5" max="5" width="19" customWidth="1"/>
    <col min="6" max="6" width="14" customWidth="1"/>
    <col min="7" max="11" width="11.85546875" customWidth="1"/>
    <col min="12" max="12" width="15.7109375" customWidth="1"/>
    <col min="13" max="13" width="5.28515625" customWidth="1"/>
    <col min="14" max="14" width="5.7109375" customWidth="1"/>
    <col min="15" max="18" width="3.285156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8" s="82" customFormat="1" ht="24.95" customHeight="1" x14ac:dyDescent="0.25">
      <c r="A1" s="284" t="s">
        <v>456</v>
      </c>
      <c r="B1" s="284" t="s">
        <v>455</v>
      </c>
      <c r="C1" s="284"/>
      <c r="D1" s="279"/>
      <c r="E1" s="279"/>
      <c r="F1" s="279"/>
      <c r="G1" s="279"/>
      <c r="H1" s="279"/>
      <c r="I1" s="279"/>
      <c r="J1" s="279"/>
      <c r="K1" s="279"/>
      <c r="L1" s="279"/>
      <c r="M1" s="279"/>
      <c r="N1" s="279"/>
      <c r="O1" s="279"/>
      <c r="P1" s="279"/>
      <c r="Q1" s="279"/>
      <c r="R1" s="279"/>
    </row>
    <row r="2" spans="1:18" s="82" customFormat="1" ht="24.95" customHeight="1" x14ac:dyDescent="0.25">
      <c r="A2" s="284" t="s">
        <v>454</v>
      </c>
      <c r="B2" s="284" t="s">
        <v>455</v>
      </c>
      <c r="C2" s="284"/>
      <c r="D2" s="284"/>
      <c r="E2" s="279"/>
      <c r="F2" s="279"/>
      <c r="G2" s="279"/>
      <c r="H2" s="279"/>
      <c r="I2" s="279"/>
      <c r="J2" s="279"/>
      <c r="K2" s="279"/>
      <c r="L2" s="279"/>
      <c r="M2" s="279"/>
      <c r="N2" s="279"/>
      <c r="O2" s="279"/>
      <c r="P2" s="279"/>
      <c r="Q2" s="279"/>
      <c r="R2" s="279"/>
    </row>
    <row r="3" spans="1:18" s="82" customFormat="1" ht="24.95" customHeight="1" x14ac:dyDescent="0.25">
      <c r="A3" s="282" t="s">
        <v>454</v>
      </c>
      <c r="B3" s="282" t="s">
        <v>453</v>
      </c>
      <c r="C3" s="282"/>
      <c r="D3" s="282"/>
      <c r="E3" s="279"/>
      <c r="F3" s="279"/>
      <c r="G3" s="282"/>
      <c r="H3" s="282"/>
      <c r="I3" s="282"/>
      <c r="J3" s="279"/>
      <c r="K3" s="279"/>
      <c r="L3" s="279"/>
      <c r="M3" s="279"/>
      <c r="N3" s="279"/>
      <c r="O3" s="279"/>
      <c r="P3" s="279"/>
      <c r="Q3" s="279"/>
      <c r="R3" s="279"/>
    </row>
    <row r="4" spans="1:18" s="82" customFormat="1" ht="24.95" customHeight="1" x14ac:dyDescent="0.25">
      <c r="A4" s="282" t="s">
        <v>229</v>
      </c>
      <c r="B4" s="282" t="s">
        <v>452</v>
      </c>
      <c r="C4" s="282"/>
      <c r="D4" s="282"/>
      <c r="E4" s="279"/>
      <c r="F4" s="279"/>
      <c r="G4" s="282"/>
      <c r="H4" s="282"/>
      <c r="I4" s="282"/>
      <c r="J4" s="279"/>
      <c r="K4" s="279"/>
      <c r="L4" s="279"/>
      <c r="M4" s="279"/>
      <c r="N4" s="279"/>
      <c r="O4" s="279"/>
      <c r="P4" s="279"/>
      <c r="Q4" s="279"/>
      <c r="R4" s="279"/>
    </row>
    <row r="5" spans="1:18" s="82" customFormat="1" ht="35.1" customHeight="1" x14ac:dyDescent="0.25">
      <c r="A5" s="282" t="s">
        <v>230</v>
      </c>
      <c r="B5" s="282" t="s">
        <v>451</v>
      </c>
      <c r="C5" s="282"/>
      <c r="D5" s="282"/>
      <c r="E5" s="279"/>
      <c r="F5" s="279"/>
      <c r="G5" s="282"/>
      <c r="H5" s="282"/>
      <c r="I5" s="282"/>
      <c r="J5" s="279"/>
      <c r="K5" s="279"/>
      <c r="L5" s="279"/>
      <c r="M5" s="279"/>
      <c r="N5" s="279"/>
      <c r="O5" s="279"/>
      <c r="P5" s="279"/>
      <c r="Q5" s="279"/>
      <c r="R5" s="279"/>
    </row>
    <row r="6" spans="1:18" s="82" customFormat="1" ht="35.1" customHeight="1" x14ac:dyDescent="0.25">
      <c r="A6" s="282" t="s">
        <v>228</v>
      </c>
      <c r="B6" s="370" t="s">
        <v>450</v>
      </c>
      <c r="C6" s="370"/>
      <c r="D6" s="370"/>
      <c r="E6" s="279"/>
      <c r="F6" s="279"/>
      <c r="G6" s="370"/>
      <c r="H6" s="370"/>
      <c r="I6" s="370"/>
      <c r="J6" s="279"/>
      <c r="K6" s="279"/>
      <c r="L6" s="279"/>
      <c r="M6" s="279"/>
      <c r="N6" s="279"/>
      <c r="O6" s="279"/>
      <c r="P6" s="279"/>
      <c r="Q6" s="279"/>
      <c r="R6" s="279"/>
    </row>
    <row r="7" spans="1:18" s="82" customFormat="1" ht="35.1" customHeight="1" x14ac:dyDescent="0.25">
      <c r="A7" s="282" t="s">
        <v>227</v>
      </c>
      <c r="B7" s="370" t="s">
        <v>449</v>
      </c>
      <c r="C7" s="370"/>
      <c r="D7" s="370"/>
      <c r="E7" s="279"/>
      <c r="F7" s="279"/>
      <c r="G7" s="370"/>
      <c r="H7" s="370"/>
      <c r="I7" s="370"/>
      <c r="J7" s="279"/>
      <c r="K7" s="279"/>
      <c r="L7" s="279"/>
      <c r="M7" s="279"/>
      <c r="N7" s="279"/>
      <c r="O7" s="279"/>
      <c r="P7" s="279"/>
      <c r="Q7" s="279"/>
      <c r="R7" s="279"/>
    </row>
    <row r="8" spans="1:18" s="82" customFormat="1" ht="24.95" customHeight="1" x14ac:dyDescent="0.25">
      <c r="A8" s="371" t="s">
        <v>495</v>
      </c>
      <c r="B8" s="371"/>
      <c r="C8" s="371"/>
      <c r="D8" s="283"/>
      <c r="E8" s="279"/>
      <c r="F8" s="279"/>
      <c r="G8" s="283"/>
      <c r="H8" s="283"/>
      <c r="I8" s="283"/>
      <c r="J8" s="279"/>
      <c r="K8" s="279"/>
      <c r="L8" s="279"/>
      <c r="M8" s="279"/>
      <c r="N8" s="279"/>
      <c r="O8" s="279"/>
      <c r="P8" s="279"/>
      <c r="Q8" s="279"/>
      <c r="R8" s="279"/>
    </row>
    <row r="9" spans="1:18" s="82" customFormat="1" ht="24.95" customHeight="1" x14ac:dyDescent="0.25">
      <c r="A9" s="282" t="s">
        <v>494</v>
      </c>
      <c r="B9" s="282"/>
      <c r="C9" s="283"/>
      <c r="D9" s="283"/>
      <c r="E9" s="279"/>
      <c r="F9" s="279"/>
      <c r="G9" s="283"/>
      <c r="H9" s="283"/>
      <c r="I9" s="283"/>
      <c r="J9" s="279"/>
      <c r="K9" s="279"/>
      <c r="L9" s="279"/>
      <c r="M9" s="279"/>
      <c r="N9" s="279"/>
      <c r="O9" s="279"/>
      <c r="P9" s="279"/>
      <c r="Q9" s="279"/>
      <c r="R9" s="279"/>
    </row>
    <row r="10" spans="1:18" s="82" customFormat="1" ht="15.75" x14ac:dyDescent="0.25">
      <c r="A10" s="283"/>
      <c r="B10" s="283"/>
      <c r="C10" s="283"/>
      <c r="D10" s="283"/>
      <c r="E10" s="283"/>
      <c r="F10" s="283"/>
      <c r="G10" s="283"/>
      <c r="H10" s="280"/>
      <c r="I10" s="280"/>
      <c r="J10" s="280"/>
      <c r="K10" s="280"/>
      <c r="L10" s="280"/>
      <c r="M10" s="279"/>
      <c r="N10" s="279"/>
      <c r="O10" s="279"/>
      <c r="P10" s="279"/>
      <c r="Q10" s="279"/>
      <c r="R10" s="279"/>
    </row>
    <row r="11" spans="1:18" s="83" customFormat="1" ht="29.25" customHeight="1" thickBot="1" x14ac:dyDescent="0.35">
      <c r="A11" s="372" t="s">
        <v>231</v>
      </c>
      <c r="B11" s="372"/>
      <c r="C11" s="372"/>
      <c r="D11" s="372"/>
      <c r="E11" s="372"/>
      <c r="F11" s="372"/>
      <c r="G11" s="372"/>
      <c r="H11" s="372"/>
      <c r="I11" s="372"/>
      <c r="J11" s="372"/>
      <c r="K11" s="372"/>
      <c r="L11" s="372"/>
      <c r="M11" s="372"/>
      <c r="N11" s="372"/>
      <c r="O11" s="372"/>
      <c r="P11" s="372"/>
      <c r="Q11" s="372"/>
      <c r="R11" s="372"/>
    </row>
    <row r="12" spans="1:18" s="1" customFormat="1" ht="16.5" thickTop="1" x14ac:dyDescent="0.25">
      <c r="A12" s="369" t="s">
        <v>232</v>
      </c>
      <c r="B12" s="364" t="s">
        <v>446</v>
      </c>
      <c r="C12" s="364"/>
      <c r="D12" s="346" t="s">
        <v>445</v>
      </c>
      <c r="E12" s="346" t="s">
        <v>233</v>
      </c>
      <c r="F12" s="346" t="s">
        <v>444</v>
      </c>
      <c r="G12" s="346" t="s">
        <v>443</v>
      </c>
      <c r="H12" s="346" t="s">
        <v>442</v>
      </c>
      <c r="I12" s="346"/>
      <c r="J12" s="346"/>
      <c r="K12" s="346"/>
      <c r="L12" s="364" t="s">
        <v>3</v>
      </c>
      <c r="M12" s="364" t="s">
        <v>4</v>
      </c>
      <c r="N12" s="364"/>
      <c r="O12" s="364"/>
      <c r="P12" s="364"/>
      <c r="Q12" s="364"/>
      <c r="R12" s="365"/>
    </row>
    <row r="13" spans="1:18" s="1" customFormat="1" ht="16.5" thickBot="1" x14ac:dyDescent="0.3">
      <c r="A13" s="358"/>
      <c r="B13" s="359"/>
      <c r="C13" s="359"/>
      <c r="D13" s="347"/>
      <c r="E13" s="347"/>
      <c r="F13" s="347"/>
      <c r="G13" s="347"/>
      <c r="H13" s="266" t="s">
        <v>0</v>
      </c>
      <c r="I13" s="266" t="s">
        <v>1</v>
      </c>
      <c r="J13" s="266" t="s">
        <v>234</v>
      </c>
      <c r="K13" s="266" t="s">
        <v>2</v>
      </c>
      <c r="L13" s="359"/>
      <c r="M13" s="359"/>
      <c r="N13" s="359"/>
      <c r="O13" s="359"/>
      <c r="P13" s="359"/>
      <c r="Q13" s="359"/>
      <c r="R13" s="366"/>
    </row>
    <row r="14" spans="1:18" s="82" customFormat="1" ht="105.75" customHeight="1" thickTop="1" thickBot="1" x14ac:dyDescent="0.3">
      <c r="A14" s="335" t="s">
        <v>493</v>
      </c>
      <c r="B14" s="354" t="s">
        <v>492</v>
      </c>
      <c r="C14" s="355"/>
      <c r="D14" s="276" t="s">
        <v>491</v>
      </c>
      <c r="E14" s="276" t="s">
        <v>490</v>
      </c>
      <c r="F14" s="276">
        <v>1</v>
      </c>
      <c r="G14" s="276">
        <v>1</v>
      </c>
      <c r="H14" s="275"/>
      <c r="I14" s="275"/>
      <c r="J14" s="275"/>
      <c r="K14" s="274">
        <v>1</v>
      </c>
      <c r="L14" s="273"/>
      <c r="M14" s="356"/>
      <c r="N14" s="356"/>
      <c r="O14" s="356"/>
      <c r="P14" s="356"/>
      <c r="Q14" s="356"/>
      <c r="R14" s="357"/>
    </row>
    <row r="15" spans="1:18" s="83" customFormat="1" ht="18" thickTop="1" x14ac:dyDescent="0.3">
      <c r="A15" s="269" t="s">
        <v>235</v>
      </c>
      <c r="B15" s="268"/>
      <c r="C15" s="268"/>
      <c r="D15" s="268"/>
      <c r="E15" s="268"/>
      <c r="F15" s="268"/>
      <c r="G15" s="268"/>
      <c r="H15" s="268"/>
      <c r="I15" s="268"/>
      <c r="J15" s="268"/>
      <c r="K15" s="268"/>
      <c r="L15" s="268"/>
      <c r="M15" s="268"/>
      <c r="N15" s="268"/>
      <c r="O15" s="268"/>
      <c r="P15" s="268"/>
      <c r="Q15" s="268"/>
      <c r="R15" s="267"/>
    </row>
    <row r="16" spans="1:18" s="1" customFormat="1" ht="15.75" x14ac:dyDescent="0.25">
      <c r="A16" s="358" t="s">
        <v>236</v>
      </c>
      <c r="B16" s="359"/>
      <c r="C16" s="347" t="s">
        <v>434</v>
      </c>
      <c r="D16" s="347" t="s">
        <v>5</v>
      </c>
      <c r="E16" s="347"/>
      <c r="F16" s="347"/>
      <c r="G16" s="347"/>
      <c r="H16" s="347" t="s">
        <v>237</v>
      </c>
      <c r="I16" s="347"/>
      <c r="J16" s="347"/>
      <c r="K16" s="347"/>
      <c r="L16" s="359" t="s">
        <v>238</v>
      </c>
      <c r="M16" s="347" t="s">
        <v>239</v>
      </c>
      <c r="N16" s="347"/>
      <c r="O16" s="347"/>
      <c r="P16" s="347"/>
      <c r="Q16" s="347"/>
      <c r="R16" s="363"/>
    </row>
    <row r="17" spans="1:19" s="1" customFormat="1" ht="45.75" customHeight="1" thickBot="1" x14ac:dyDescent="0.3">
      <c r="A17" s="358"/>
      <c r="B17" s="359"/>
      <c r="C17" s="347"/>
      <c r="D17" s="266" t="s">
        <v>240</v>
      </c>
      <c r="E17" s="266" t="s">
        <v>6</v>
      </c>
      <c r="F17" s="266" t="s">
        <v>241</v>
      </c>
      <c r="G17" s="266" t="s">
        <v>7</v>
      </c>
      <c r="H17" s="266" t="s">
        <v>0</v>
      </c>
      <c r="I17" s="266" t="s">
        <v>1</v>
      </c>
      <c r="J17" s="266" t="s">
        <v>234</v>
      </c>
      <c r="K17" s="266" t="s">
        <v>2</v>
      </c>
      <c r="L17" s="359"/>
      <c r="M17" s="265" t="s">
        <v>8</v>
      </c>
      <c r="N17" s="265" t="s">
        <v>9</v>
      </c>
      <c r="O17" s="265" t="s">
        <v>10</v>
      </c>
      <c r="P17" s="265" t="s">
        <v>11</v>
      </c>
      <c r="Q17" s="265" t="s">
        <v>12</v>
      </c>
      <c r="R17" s="264" t="s">
        <v>13</v>
      </c>
    </row>
    <row r="18" spans="1:19" s="1" customFormat="1" ht="34.5" customHeight="1" thickTop="1" x14ac:dyDescent="0.25">
      <c r="A18" s="338" t="s">
        <v>489</v>
      </c>
      <c r="B18" s="339"/>
      <c r="C18" s="348"/>
      <c r="D18" s="316" t="s">
        <v>488</v>
      </c>
      <c r="E18" s="325">
        <v>30</v>
      </c>
      <c r="F18" s="316"/>
      <c r="G18" s="325"/>
      <c r="H18" s="316"/>
      <c r="I18" s="325"/>
      <c r="J18" s="316"/>
      <c r="K18" s="325"/>
      <c r="L18" s="316"/>
      <c r="M18" s="325"/>
      <c r="N18" s="316"/>
      <c r="O18" s="325"/>
      <c r="P18" s="316"/>
      <c r="Q18" s="325"/>
      <c r="R18" s="316"/>
    </row>
    <row r="19" spans="1:19" s="1" customFormat="1" ht="34.5" customHeight="1" thickBot="1" x14ac:dyDescent="0.3">
      <c r="A19" s="340"/>
      <c r="B19" s="341"/>
      <c r="C19" s="349"/>
      <c r="D19" s="315"/>
      <c r="E19" s="312"/>
      <c r="F19" s="315"/>
      <c r="G19" s="317"/>
      <c r="H19" s="322"/>
      <c r="I19" s="317"/>
      <c r="J19" s="315"/>
      <c r="K19" s="312"/>
      <c r="L19" s="315"/>
      <c r="M19" s="312"/>
      <c r="N19" s="315"/>
      <c r="O19" s="312"/>
      <c r="P19" s="315"/>
      <c r="Q19" s="312"/>
      <c r="R19" s="315"/>
    </row>
    <row r="20" spans="1:19" s="1" customFormat="1" ht="34.5" customHeight="1" thickTop="1" x14ac:dyDescent="0.25">
      <c r="A20" s="338" t="s">
        <v>487</v>
      </c>
      <c r="B20" s="375"/>
      <c r="C20" s="373"/>
      <c r="D20" s="316"/>
      <c r="E20" s="325"/>
      <c r="F20" s="334"/>
      <c r="G20" s="331"/>
      <c r="H20" s="331"/>
      <c r="I20" s="331"/>
      <c r="J20" s="333"/>
      <c r="K20" s="325"/>
      <c r="L20" s="324"/>
      <c r="M20" s="348"/>
      <c r="N20" s="378"/>
      <c r="O20" s="373"/>
      <c r="P20" s="316"/>
      <c r="Q20" s="325"/>
      <c r="R20" s="324"/>
    </row>
    <row r="21" spans="1:19" s="1" customFormat="1" ht="18.75" customHeight="1" thickBot="1" x14ac:dyDescent="0.3">
      <c r="A21" s="376"/>
      <c r="B21" s="377"/>
      <c r="C21" s="374"/>
      <c r="D21" s="315"/>
      <c r="E21" s="312"/>
      <c r="F21" s="332"/>
      <c r="G21" s="331"/>
      <c r="H21" s="331"/>
      <c r="I21" s="331"/>
      <c r="J21" s="330"/>
      <c r="K21" s="312"/>
      <c r="L21" s="314"/>
      <c r="M21" s="379"/>
      <c r="N21" s="380"/>
      <c r="O21" s="374"/>
      <c r="P21" s="315"/>
      <c r="Q21" s="312"/>
      <c r="R21" s="314"/>
    </row>
    <row r="22" spans="1:19" ht="33.75" customHeight="1" thickTop="1" thickBot="1" x14ac:dyDescent="0.3">
      <c r="A22" s="338" t="s">
        <v>486</v>
      </c>
      <c r="B22" s="339"/>
      <c r="C22" s="348"/>
      <c r="D22" s="316" t="s">
        <v>485</v>
      </c>
      <c r="E22" s="325">
        <v>8</v>
      </c>
      <c r="F22" s="324">
        <v>200</v>
      </c>
      <c r="G22" s="329">
        <f>+F22*E22</f>
        <v>1600</v>
      </c>
      <c r="H22" s="328"/>
      <c r="I22" s="328"/>
      <c r="J22" s="327">
        <v>4</v>
      </c>
      <c r="K22" s="327">
        <v>4</v>
      </c>
      <c r="L22" s="326"/>
      <c r="M22" s="325"/>
      <c r="N22" s="325"/>
      <c r="O22" s="325"/>
      <c r="P22" s="325"/>
      <c r="Q22" s="325"/>
      <c r="R22" s="325"/>
      <c r="S22" s="23"/>
    </row>
    <row r="23" spans="1:19" ht="33.75" customHeight="1" thickTop="1" thickBot="1" x14ac:dyDescent="0.3">
      <c r="A23" s="340"/>
      <c r="B23" s="341"/>
      <c r="C23" s="349"/>
      <c r="D23" s="315" t="s">
        <v>484</v>
      </c>
      <c r="E23" s="312">
        <v>1</v>
      </c>
      <c r="F23" s="314">
        <v>250</v>
      </c>
      <c r="G23" s="324">
        <f>+F23*E23</f>
        <v>250</v>
      </c>
      <c r="H23" s="313"/>
      <c r="I23" s="313"/>
      <c r="J23" s="313"/>
      <c r="K23" s="313"/>
      <c r="L23" s="323"/>
      <c r="M23" s="312"/>
      <c r="N23" s="312"/>
      <c r="O23" s="312"/>
      <c r="P23" s="312"/>
      <c r="Q23" s="312"/>
      <c r="R23" s="312"/>
      <c r="S23" s="23"/>
    </row>
    <row r="24" spans="1:19" ht="33.75" customHeight="1" thickTop="1" thickBot="1" x14ac:dyDescent="0.3">
      <c r="A24" s="340"/>
      <c r="B24" s="341"/>
      <c r="C24" s="349"/>
      <c r="D24" s="315" t="s">
        <v>483</v>
      </c>
      <c r="E24" s="312">
        <v>2</v>
      </c>
      <c r="F24" s="314">
        <v>175</v>
      </c>
      <c r="G24" s="324">
        <f>+F24*E24</f>
        <v>350</v>
      </c>
      <c r="H24" s="313"/>
      <c r="I24" s="313"/>
      <c r="J24" s="313"/>
      <c r="K24" s="313"/>
      <c r="L24" s="323"/>
      <c r="M24" s="312"/>
      <c r="N24" s="312"/>
      <c r="O24" s="312"/>
      <c r="P24" s="312"/>
      <c r="Q24" s="312"/>
      <c r="R24" s="312"/>
      <c r="S24" s="23"/>
    </row>
    <row r="25" spans="1:19" ht="33.75" customHeight="1" thickTop="1" thickBot="1" x14ac:dyDescent="0.3">
      <c r="A25" s="340"/>
      <c r="B25" s="341"/>
      <c r="C25" s="349"/>
      <c r="D25" s="322" t="s">
        <v>482</v>
      </c>
      <c r="E25" s="317">
        <v>1</v>
      </c>
      <c r="F25" s="321">
        <v>250</v>
      </c>
      <c r="G25" s="320">
        <f>+F25*E25</f>
        <v>250</v>
      </c>
      <c r="H25" s="319"/>
      <c r="I25" s="319"/>
      <c r="J25" s="319"/>
      <c r="K25" s="319"/>
      <c r="L25" s="318"/>
      <c r="M25" s="317"/>
      <c r="N25" s="317"/>
      <c r="O25" s="317"/>
      <c r="P25" s="317"/>
      <c r="Q25" s="317"/>
      <c r="R25" s="317"/>
      <c r="S25" s="23"/>
    </row>
    <row r="26" spans="1:19" ht="33.75" customHeight="1" thickTop="1" x14ac:dyDescent="0.25">
      <c r="A26" s="338" t="s">
        <v>481</v>
      </c>
      <c r="B26" s="339"/>
      <c r="C26" s="261"/>
      <c r="D26" s="316" t="s">
        <v>388</v>
      </c>
      <c r="E26" s="312"/>
      <c r="F26" s="314"/>
      <c r="G26" s="313"/>
      <c r="H26" s="313"/>
      <c r="I26" s="313"/>
      <c r="J26" s="313"/>
      <c r="K26" s="313"/>
      <c r="L26" s="312"/>
      <c r="M26" s="312"/>
      <c r="N26" s="312"/>
      <c r="O26" s="312"/>
      <c r="P26" s="312"/>
      <c r="Q26" s="312"/>
      <c r="R26" s="312"/>
      <c r="S26" s="23"/>
    </row>
    <row r="27" spans="1:19" ht="33.75" customHeight="1" x14ac:dyDescent="0.25">
      <c r="A27" s="340"/>
      <c r="B27" s="341"/>
      <c r="C27" s="261"/>
      <c r="D27" s="315" t="s">
        <v>480</v>
      </c>
      <c r="E27" s="312"/>
      <c r="F27" s="314"/>
      <c r="G27" s="313"/>
      <c r="H27" s="313"/>
      <c r="I27" s="313"/>
      <c r="J27" s="313"/>
      <c r="K27" s="313"/>
      <c r="L27" s="312"/>
      <c r="M27" s="312"/>
      <c r="N27" s="312"/>
      <c r="O27" s="312"/>
      <c r="P27" s="312"/>
      <c r="Q27" s="312"/>
      <c r="R27" s="312"/>
      <c r="S27" s="23"/>
    </row>
    <row r="28" spans="1:19" ht="33.75" customHeight="1" x14ac:dyDescent="0.25">
      <c r="A28" s="340"/>
      <c r="B28" s="341"/>
      <c r="C28" s="261"/>
      <c r="D28" s="315" t="s">
        <v>479</v>
      </c>
      <c r="E28" s="312"/>
      <c r="F28" s="314"/>
      <c r="G28" s="313"/>
      <c r="H28" s="313"/>
      <c r="I28" s="313"/>
      <c r="J28" s="313"/>
      <c r="K28" s="313"/>
      <c r="L28" s="312"/>
      <c r="M28" s="312"/>
      <c r="N28" s="312"/>
      <c r="O28" s="312"/>
      <c r="P28" s="312"/>
      <c r="Q28" s="312"/>
      <c r="R28" s="312"/>
      <c r="S28" s="23"/>
    </row>
    <row r="29" spans="1:19" ht="33.75" customHeight="1" thickBot="1" x14ac:dyDescent="0.3">
      <c r="A29" s="340"/>
      <c r="B29" s="341"/>
      <c r="C29" s="261"/>
      <c r="D29" s="315" t="s">
        <v>479</v>
      </c>
      <c r="E29" s="312"/>
      <c r="F29" s="314"/>
      <c r="G29" s="313"/>
      <c r="H29" s="313"/>
      <c r="I29" s="313"/>
      <c r="J29" s="313"/>
      <c r="K29" s="313"/>
      <c r="L29" s="312"/>
      <c r="M29" s="312"/>
      <c r="N29" s="312"/>
      <c r="O29" s="312"/>
      <c r="P29" s="312"/>
      <c r="Q29" s="312"/>
      <c r="R29" s="312"/>
      <c r="S29" s="23"/>
    </row>
    <row r="30" spans="1:19" s="85" customFormat="1" ht="31.5" customHeight="1" thickTop="1" x14ac:dyDescent="0.25">
      <c r="A30" s="369" t="s">
        <v>232</v>
      </c>
      <c r="B30" s="364" t="s">
        <v>446</v>
      </c>
      <c r="C30" s="364"/>
      <c r="D30" s="346" t="s">
        <v>445</v>
      </c>
      <c r="E30" s="346" t="s">
        <v>233</v>
      </c>
      <c r="F30" s="346" t="s">
        <v>444</v>
      </c>
      <c r="G30" s="346" t="s">
        <v>443</v>
      </c>
      <c r="H30" s="346" t="s">
        <v>442</v>
      </c>
      <c r="I30" s="346"/>
      <c r="J30" s="346"/>
      <c r="K30" s="346"/>
      <c r="L30" s="364" t="s">
        <v>3</v>
      </c>
      <c r="M30" s="364" t="s">
        <v>4</v>
      </c>
      <c r="N30" s="364"/>
      <c r="O30" s="364"/>
      <c r="P30" s="364"/>
      <c r="Q30" s="364"/>
      <c r="R30" s="365"/>
      <c r="S30" s="84"/>
    </row>
    <row r="31" spans="1:19" s="85" customFormat="1" ht="30.75" customHeight="1" thickBot="1" x14ac:dyDescent="0.3">
      <c r="A31" s="358"/>
      <c r="B31" s="359"/>
      <c r="C31" s="359"/>
      <c r="D31" s="347"/>
      <c r="E31" s="347"/>
      <c r="F31" s="347"/>
      <c r="G31" s="347"/>
      <c r="H31" s="266" t="s">
        <v>0</v>
      </c>
      <c r="I31" s="266" t="s">
        <v>1</v>
      </c>
      <c r="J31" s="266" t="s">
        <v>234</v>
      </c>
      <c r="K31" s="266" t="s">
        <v>2</v>
      </c>
      <c r="L31" s="359"/>
      <c r="M31" s="359"/>
      <c r="N31" s="359"/>
      <c r="O31" s="359"/>
      <c r="P31" s="359"/>
      <c r="Q31" s="359"/>
      <c r="R31" s="366"/>
      <c r="S31" s="84"/>
    </row>
    <row r="32" spans="1:19" s="85" customFormat="1" ht="85.5" customHeight="1" thickTop="1" thickBot="1" x14ac:dyDescent="0.3">
      <c r="A32" s="311" t="s">
        <v>478</v>
      </c>
      <c r="B32" s="354" t="s">
        <v>477</v>
      </c>
      <c r="C32" s="355"/>
      <c r="D32" s="276" t="s">
        <v>476</v>
      </c>
      <c r="E32" s="276" t="s">
        <v>475</v>
      </c>
      <c r="F32" s="276">
        <v>1</v>
      </c>
      <c r="G32" s="276">
        <v>1</v>
      </c>
      <c r="H32" s="275"/>
      <c r="I32" s="275"/>
      <c r="J32" s="275"/>
      <c r="K32" s="274">
        <v>1</v>
      </c>
      <c r="L32" s="273"/>
      <c r="M32" s="356"/>
      <c r="N32" s="356"/>
      <c r="O32" s="356"/>
      <c r="P32" s="356"/>
      <c r="Q32" s="356"/>
      <c r="R32" s="357"/>
      <c r="S32" s="84"/>
    </row>
    <row r="33" spans="1:19" ht="32.25" customHeight="1" thickTop="1" x14ac:dyDescent="0.25">
      <c r="A33" s="269" t="s">
        <v>235</v>
      </c>
      <c r="B33" s="268"/>
      <c r="C33" s="268"/>
      <c r="D33" s="268"/>
      <c r="E33" s="268"/>
      <c r="F33" s="268"/>
      <c r="G33" s="268"/>
      <c r="H33" s="268"/>
      <c r="I33" s="268"/>
      <c r="J33" s="268"/>
      <c r="K33" s="268"/>
      <c r="L33" s="268"/>
      <c r="M33" s="268"/>
      <c r="N33" s="268"/>
      <c r="O33" s="268"/>
      <c r="P33" s="268"/>
      <c r="Q33" s="268"/>
      <c r="R33" s="267"/>
      <c r="S33" s="23"/>
    </row>
    <row r="34" spans="1:19" ht="27" customHeight="1" x14ac:dyDescent="0.25">
      <c r="A34" s="358" t="s">
        <v>236</v>
      </c>
      <c r="B34" s="359"/>
      <c r="C34" s="347" t="s">
        <v>434</v>
      </c>
      <c r="D34" s="347" t="s">
        <v>5</v>
      </c>
      <c r="E34" s="347"/>
      <c r="F34" s="347"/>
      <c r="G34" s="347"/>
      <c r="H34" s="347" t="s">
        <v>237</v>
      </c>
      <c r="I34" s="347"/>
      <c r="J34" s="347"/>
      <c r="K34" s="347"/>
      <c r="L34" s="359" t="s">
        <v>238</v>
      </c>
      <c r="M34" s="347" t="s">
        <v>239</v>
      </c>
      <c r="N34" s="347"/>
      <c r="O34" s="347"/>
      <c r="P34" s="347"/>
      <c r="Q34" s="347"/>
      <c r="R34" s="363"/>
      <c r="S34" s="23"/>
    </row>
    <row r="35" spans="1:19" ht="31.5" customHeight="1" x14ac:dyDescent="0.25">
      <c r="A35" s="360"/>
      <c r="B35" s="361"/>
      <c r="C35" s="362"/>
      <c r="D35" s="310" t="s">
        <v>240</v>
      </c>
      <c r="E35" s="310" t="s">
        <v>6</v>
      </c>
      <c r="F35" s="310" t="s">
        <v>241</v>
      </c>
      <c r="G35" s="310" t="s">
        <v>7</v>
      </c>
      <c r="H35" s="310" t="s">
        <v>0</v>
      </c>
      <c r="I35" s="310" t="s">
        <v>1</v>
      </c>
      <c r="J35" s="310" t="s">
        <v>234</v>
      </c>
      <c r="K35" s="310" t="s">
        <v>2</v>
      </c>
      <c r="L35" s="361"/>
      <c r="M35" s="309" t="s">
        <v>8</v>
      </c>
      <c r="N35" s="309" t="s">
        <v>9</v>
      </c>
      <c r="O35" s="309" t="s">
        <v>10</v>
      </c>
      <c r="P35" s="309" t="s">
        <v>11</v>
      </c>
      <c r="Q35" s="309" t="s">
        <v>12</v>
      </c>
      <c r="R35" s="308" t="s">
        <v>13</v>
      </c>
      <c r="S35" s="23"/>
    </row>
    <row r="36" spans="1:19" ht="32.25" customHeight="1" x14ac:dyDescent="0.25">
      <c r="A36" s="344" t="s">
        <v>474</v>
      </c>
      <c r="B36" s="345"/>
      <c r="C36" s="353"/>
      <c r="D36" s="306" t="s">
        <v>464</v>
      </c>
      <c r="E36" s="306">
        <v>1</v>
      </c>
      <c r="F36" s="306"/>
      <c r="G36" s="306"/>
      <c r="H36" s="306">
        <v>1</v>
      </c>
      <c r="I36" s="306"/>
      <c r="J36" s="306"/>
      <c r="K36" s="306"/>
      <c r="L36" s="287"/>
      <c r="M36" s="287"/>
      <c r="N36" s="287"/>
      <c r="O36" s="287"/>
      <c r="P36" s="287"/>
      <c r="Q36" s="287"/>
      <c r="R36" s="287"/>
    </row>
    <row r="37" spans="1:19" ht="28.5" customHeight="1" x14ac:dyDescent="0.25">
      <c r="A37" s="345"/>
      <c r="B37" s="345"/>
      <c r="C37" s="353"/>
      <c r="D37" s="306" t="s">
        <v>463</v>
      </c>
      <c r="E37" s="306">
        <v>1</v>
      </c>
      <c r="F37" s="306"/>
      <c r="G37" s="306"/>
      <c r="H37" s="306"/>
      <c r="I37" s="306"/>
      <c r="J37" s="306"/>
      <c r="K37" s="306"/>
      <c r="L37" s="287"/>
      <c r="M37" s="287"/>
      <c r="N37" s="287"/>
      <c r="O37" s="287"/>
      <c r="P37" s="287"/>
      <c r="Q37" s="287"/>
      <c r="R37" s="287"/>
    </row>
    <row r="38" spans="1:19" ht="29.25" customHeight="1" x14ac:dyDescent="0.25">
      <c r="A38" s="345"/>
      <c r="B38" s="345"/>
      <c r="C38" s="353"/>
      <c r="D38" s="306" t="s">
        <v>473</v>
      </c>
      <c r="E38" s="306">
        <v>1</v>
      </c>
      <c r="F38" s="306"/>
      <c r="G38" s="306"/>
      <c r="H38" s="306"/>
      <c r="I38" s="306"/>
      <c r="J38" s="306"/>
      <c r="K38" s="306"/>
      <c r="L38" s="287"/>
      <c r="M38" s="287"/>
      <c r="N38" s="287"/>
      <c r="O38" s="287"/>
      <c r="P38" s="287"/>
      <c r="Q38" s="287"/>
      <c r="R38" s="287"/>
    </row>
    <row r="39" spans="1:19" ht="42" customHeight="1" x14ac:dyDescent="0.25">
      <c r="A39" s="344" t="s">
        <v>472</v>
      </c>
      <c r="B39" s="345"/>
      <c r="C39" s="307"/>
      <c r="D39" s="306" t="s">
        <v>461</v>
      </c>
      <c r="E39" s="306">
        <v>4</v>
      </c>
      <c r="F39" s="306"/>
      <c r="G39" s="306"/>
      <c r="H39" s="306"/>
      <c r="I39" s="306"/>
      <c r="J39" s="306"/>
      <c r="K39" s="306"/>
      <c r="L39" s="287"/>
      <c r="M39" s="287"/>
      <c r="N39" s="287"/>
      <c r="O39" s="287"/>
      <c r="P39" s="287"/>
      <c r="Q39" s="287"/>
      <c r="R39" s="287"/>
    </row>
    <row r="40" spans="1:19" ht="42" customHeight="1" x14ac:dyDescent="0.25">
      <c r="A40" s="342" t="s">
        <v>471</v>
      </c>
      <c r="B40" s="343"/>
      <c r="C40" s="307"/>
      <c r="D40" s="306" t="s">
        <v>470</v>
      </c>
      <c r="E40" s="306">
        <v>500</v>
      </c>
      <c r="F40" s="306"/>
      <c r="G40" s="306"/>
      <c r="H40" s="306"/>
      <c r="I40" s="306"/>
      <c r="J40" s="306"/>
      <c r="K40" s="306"/>
      <c r="L40" s="287"/>
      <c r="M40" s="287"/>
      <c r="N40" s="287"/>
      <c r="O40" s="287"/>
      <c r="P40" s="287"/>
      <c r="Q40" s="287"/>
      <c r="R40" s="287"/>
    </row>
    <row r="41" spans="1:19" ht="39" customHeight="1" x14ac:dyDescent="0.25">
      <c r="A41" s="344" t="s">
        <v>469</v>
      </c>
      <c r="B41" s="345"/>
      <c r="C41" s="307"/>
      <c r="D41" s="306"/>
      <c r="E41" s="306"/>
      <c r="F41" s="306"/>
      <c r="G41" s="306"/>
      <c r="H41" s="306"/>
      <c r="I41" s="306"/>
      <c r="J41" s="306"/>
      <c r="K41" s="306"/>
      <c r="L41" s="287"/>
      <c r="M41" s="287"/>
      <c r="N41" s="287"/>
      <c r="O41" s="287"/>
      <c r="P41" s="287"/>
      <c r="Q41" s="287"/>
      <c r="R41" s="287"/>
    </row>
    <row r="42" spans="1:19" ht="37.5" customHeight="1" x14ac:dyDescent="0.25">
      <c r="A42" s="344" t="s">
        <v>468</v>
      </c>
      <c r="B42" s="344"/>
      <c r="C42" s="289"/>
      <c r="D42" s="287" t="s">
        <v>467</v>
      </c>
      <c r="E42" s="287">
        <v>1</v>
      </c>
      <c r="F42" s="287"/>
      <c r="G42" s="287"/>
      <c r="H42" s="287"/>
      <c r="I42" s="287"/>
      <c r="J42" s="287"/>
      <c r="K42" s="287">
        <v>1</v>
      </c>
      <c r="L42" s="287"/>
      <c r="M42" s="287"/>
      <c r="N42" s="287"/>
      <c r="O42" s="287"/>
      <c r="P42" s="287"/>
      <c r="Q42" s="287"/>
      <c r="R42" s="287"/>
      <c r="S42" s="23"/>
    </row>
    <row r="43" spans="1:19" ht="30" customHeight="1" x14ac:dyDescent="0.25">
      <c r="A43" s="344"/>
      <c r="B43" s="344"/>
      <c r="C43" s="289"/>
      <c r="D43" s="287" t="s">
        <v>466</v>
      </c>
      <c r="E43" s="287">
        <v>500</v>
      </c>
      <c r="F43" s="287"/>
      <c r="G43" s="287"/>
      <c r="H43" s="287"/>
      <c r="I43" s="287"/>
      <c r="J43" s="287"/>
      <c r="K43" s="287"/>
      <c r="L43" s="287"/>
      <c r="M43" s="287"/>
      <c r="N43" s="287"/>
      <c r="O43" s="287"/>
      <c r="P43" s="287"/>
      <c r="Q43" s="287"/>
      <c r="R43" s="287"/>
      <c r="S43" s="23"/>
    </row>
    <row r="44" spans="1:19" ht="32.25" customHeight="1" x14ac:dyDescent="0.25">
      <c r="A44" s="350" t="s">
        <v>465</v>
      </c>
      <c r="B44" s="351"/>
      <c r="C44" s="289"/>
      <c r="D44" s="306" t="s">
        <v>464</v>
      </c>
      <c r="E44" s="287"/>
      <c r="F44" s="287"/>
      <c r="G44" s="287"/>
      <c r="H44" s="287"/>
      <c r="I44" s="287"/>
      <c r="J44" s="287"/>
      <c r="K44" s="287"/>
      <c r="L44" s="287"/>
      <c r="M44" s="287"/>
      <c r="N44" s="287"/>
      <c r="O44" s="287"/>
      <c r="P44" s="287"/>
      <c r="Q44" s="287"/>
      <c r="R44" s="287"/>
      <c r="S44" s="23"/>
    </row>
    <row r="45" spans="1:19" ht="37.5" customHeight="1" thickBot="1" x14ac:dyDescent="0.3">
      <c r="A45" s="352"/>
      <c r="B45" s="351"/>
      <c r="C45" s="289"/>
      <c r="D45" s="305" t="s">
        <v>463</v>
      </c>
      <c r="E45" s="288"/>
      <c r="F45" s="290"/>
      <c r="G45" s="289"/>
      <c r="H45" s="289"/>
      <c r="I45" s="289"/>
      <c r="J45" s="289"/>
      <c r="K45" s="289"/>
      <c r="L45" s="304"/>
      <c r="M45" s="303"/>
      <c r="N45" s="303"/>
      <c r="O45" s="303"/>
      <c r="P45" s="303"/>
      <c r="Q45" s="303"/>
      <c r="R45" s="302"/>
      <c r="S45" s="23"/>
    </row>
    <row r="46" spans="1:19" ht="43.5" customHeight="1" thickTop="1" thickBot="1" x14ac:dyDescent="0.3">
      <c r="A46" s="336" t="s">
        <v>462</v>
      </c>
      <c r="B46" s="337"/>
      <c r="C46" s="301"/>
      <c r="D46" s="300" t="s">
        <v>461</v>
      </c>
      <c r="E46" s="299">
        <v>5</v>
      </c>
      <c r="F46" s="298"/>
      <c r="G46" s="297"/>
      <c r="H46" s="297"/>
      <c r="I46" s="297"/>
      <c r="J46" s="297"/>
      <c r="K46" s="297"/>
      <c r="L46" s="296"/>
      <c r="M46" s="296"/>
      <c r="N46" s="296"/>
      <c r="O46" s="296"/>
      <c r="P46" s="296"/>
      <c r="Q46" s="296"/>
      <c r="R46" s="295"/>
      <c r="S46" s="23"/>
    </row>
    <row r="47" spans="1:19" ht="37.5" customHeight="1" thickTop="1" x14ac:dyDescent="0.25">
      <c r="A47" s="338" t="s">
        <v>460</v>
      </c>
      <c r="B47" s="339"/>
      <c r="C47" s="294"/>
      <c r="D47" s="293" t="s">
        <v>459</v>
      </c>
      <c r="E47" s="287">
        <v>1</v>
      </c>
      <c r="F47" s="287"/>
      <c r="G47" s="287"/>
      <c r="H47" s="287"/>
      <c r="I47" s="287"/>
      <c r="J47" s="287">
        <v>1</v>
      </c>
      <c r="K47" s="287"/>
      <c r="L47" s="287"/>
      <c r="M47" s="287"/>
      <c r="N47" s="287"/>
      <c r="O47" s="287"/>
      <c r="P47" s="287"/>
      <c r="Q47" s="287"/>
      <c r="R47" s="287"/>
      <c r="S47" s="23"/>
    </row>
    <row r="48" spans="1:19" ht="24.75" customHeight="1" x14ac:dyDescent="0.25">
      <c r="A48" s="340"/>
      <c r="B48" s="341"/>
      <c r="C48" s="292"/>
      <c r="D48" s="291"/>
      <c r="E48" s="288"/>
      <c r="F48" s="290"/>
      <c r="G48" s="289"/>
      <c r="H48" s="289"/>
      <c r="I48" s="289"/>
      <c r="J48" s="289"/>
      <c r="K48" s="289"/>
      <c r="L48" s="288"/>
      <c r="M48" s="288"/>
      <c r="N48" s="288"/>
      <c r="O48" s="288"/>
      <c r="P48" s="288"/>
      <c r="Q48" s="288"/>
      <c r="R48" s="288"/>
      <c r="S48" s="23"/>
    </row>
    <row r="49" spans="1:19" ht="37.5" customHeight="1" x14ac:dyDescent="0.25">
      <c r="A49" s="367" t="s">
        <v>458</v>
      </c>
      <c r="B49" s="367"/>
      <c r="C49" s="368"/>
      <c r="D49" s="286" t="s">
        <v>457</v>
      </c>
      <c r="E49" s="286">
        <v>2000</v>
      </c>
      <c r="F49" s="285"/>
      <c r="G49" s="285"/>
      <c r="H49" s="285"/>
      <c r="I49" s="285"/>
      <c r="J49" s="285">
        <v>1</v>
      </c>
      <c r="K49" s="285"/>
      <c r="L49" s="285"/>
      <c r="M49" s="285"/>
      <c r="N49" s="285"/>
      <c r="O49" s="285"/>
      <c r="P49" s="285"/>
      <c r="Q49" s="285"/>
      <c r="R49" s="285"/>
      <c r="S49" s="23"/>
    </row>
    <row r="50" spans="1:19" ht="21" customHeight="1" x14ac:dyDescent="0.25">
      <c r="A50" s="367"/>
      <c r="B50" s="367"/>
      <c r="C50" s="368"/>
      <c r="D50" s="287"/>
      <c r="E50" s="286"/>
      <c r="F50" s="285"/>
      <c r="G50" s="285"/>
      <c r="H50" s="285"/>
      <c r="I50" s="285"/>
      <c r="J50" s="285"/>
      <c r="K50" s="285"/>
      <c r="L50" s="285"/>
      <c r="M50" s="285"/>
      <c r="N50" s="285"/>
      <c r="O50" s="285"/>
      <c r="P50" s="285"/>
      <c r="Q50" s="285"/>
      <c r="R50" s="285"/>
      <c r="S50" s="23"/>
    </row>
    <row r="51" spans="1:19" ht="21" customHeight="1" x14ac:dyDescent="0.25">
      <c r="A51" s="367"/>
      <c r="B51" s="367"/>
      <c r="C51" s="368"/>
      <c r="D51" s="286"/>
      <c r="E51" s="286"/>
      <c r="F51" s="285"/>
      <c r="G51" s="285"/>
      <c r="H51" s="285"/>
      <c r="I51" s="285"/>
      <c r="J51" s="285"/>
      <c r="K51" s="285"/>
      <c r="L51" s="285"/>
      <c r="M51" s="285"/>
      <c r="N51" s="285"/>
      <c r="O51" s="285"/>
      <c r="P51" s="285"/>
      <c r="Q51" s="285"/>
      <c r="R51" s="285"/>
      <c r="S51" s="23"/>
    </row>
    <row r="52" spans="1:19" ht="12" customHeight="1" x14ac:dyDescent="0.25">
      <c r="A52" s="367"/>
      <c r="B52" s="367"/>
      <c r="C52" s="368"/>
      <c r="D52" s="286"/>
      <c r="E52" s="286"/>
      <c r="F52" s="285"/>
      <c r="G52" s="285"/>
      <c r="H52" s="285"/>
      <c r="I52" s="285"/>
      <c r="J52" s="285"/>
      <c r="K52" s="285"/>
      <c r="L52" s="285"/>
      <c r="M52" s="285"/>
      <c r="N52" s="285"/>
      <c r="O52" s="285"/>
      <c r="P52" s="285"/>
      <c r="Q52" s="285"/>
      <c r="R52" s="285"/>
      <c r="S52" s="23"/>
    </row>
  </sheetData>
  <mergeCells count="60">
    <mergeCell ref="O20:O21"/>
    <mergeCell ref="A18:B19"/>
    <mergeCell ref="C18:C19"/>
    <mergeCell ref="A20:B21"/>
    <mergeCell ref="C20:C21"/>
    <mergeCell ref="M20:N21"/>
    <mergeCell ref="A11:R11"/>
    <mergeCell ref="M16:R16"/>
    <mergeCell ref="A16:B17"/>
    <mergeCell ref="C16:C17"/>
    <mergeCell ref="D16:G16"/>
    <mergeCell ref="H16:K16"/>
    <mergeCell ref="L16:L17"/>
    <mergeCell ref="B6:D6"/>
    <mergeCell ref="G6:I6"/>
    <mergeCell ref="B7:D7"/>
    <mergeCell ref="G7:I7"/>
    <mergeCell ref="A8:C8"/>
    <mergeCell ref="A12:A13"/>
    <mergeCell ref="B12:C13"/>
    <mergeCell ref="D12:D13"/>
    <mergeCell ref="E12:E13"/>
    <mergeCell ref="F12:F13"/>
    <mergeCell ref="A49:B52"/>
    <mergeCell ref="C49:C52"/>
    <mergeCell ref="L30:L31"/>
    <mergeCell ref="A39:B39"/>
    <mergeCell ref="M30:R31"/>
    <mergeCell ref="G30:G31"/>
    <mergeCell ref="H30:K30"/>
    <mergeCell ref="A30:A31"/>
    <mergeCell ref="B30:C31"/>
    <mergeCell ref="L12:L13"/>
    <mergeCell ref="M12:R13"/>
    <mergeCell ref="B14:C14"/>
    <mergeCell ref="M14:R14"/>
    <mergeCell ref="G12:G13"/>
    <mergeCell ref="H12:K12"/>
    <mergeCell ref="C36:C38"/>
    <mergeCell ref="B32:C32"/>
    <mergeCell ref="M32:R32"/>
    <mergeCell ref="A34:B35"/>
    <mergeCell ref="C34:C35"/>
    <mergeCell ref="D34:G34"/>
    <mergeCell ref="H34:K34"/>
    <mergeCell ref="L34:L35"/>
    <mergeCell ref="M34:R34"/>
    <mergeCell ref="D30:D31"/>
    <mergeCell ref="E30:E31"/>
    <mergeCell ref="F30:F31"/>
    <mergeCell ref="A22:B25"/>
    <mergeCell ref="C22:C25"/>
    <mergeCell ref="A46:B46"/>
    <mergeCell ref="A47:B48"/>
    <mergeCell ref="A26:B29"/>
    <mergeCell ref="A40:B40"/>
    <mergeCell ref="A41:B41"/>
    <mergeCell ref="A36:B38"/>
    <mergeCell ref="A42:B43"/>
    <mergeCell ref="A44:B45"/>
  </mergeCells>
  <printOptions horizontalCentered="1"/>
  <pageMargins left="0.51181102362204722" right="0.51181102362204722" top="0.55118110236220474" bottom="0.55118110236220474" header="0.31496062992125984" footer="0.31496062992125984"/>
  <pageSetup scale="54" fitToWidth="20" fitToHeight="20" orientation="landscape" horizontalDpi="300" verticalDpi="300" r:id="rId1"/>
  <headerFooter>
    <oddFooter>&amp;C&amp;P&amp;R&amp;F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view="pageBreakPreview" topLeftCell="A19" zoomScaleNormal="90" zoomScaleSheetLayoutView="100" workbookViewId="0">
      <selection activeCell="C30" sqref="C30"/>
    </sheetView>
  </sheetViews>
  <sheetFormatPr baseColWidth="10" defaultRowHeight="15" x14ac:dyDescent="0.25"/>
  <cols>
    <col min="1" max="1" width="41.5703125" customWidth="1"/>
    <col min="2" max="2" width="18.7109375" customWidth="1"/>
    <col min="3" max="3" width="16.5703125" customWidth="1"/>
    <col min="4" max="4" width="23.42578125" customWidth="1"/>
    <col min="5" max="5" width="19" customWidth="1"/>
    <col min="6" max="6" width="14" customWidth="1"/>
    <col min="7" max="11" width="11.85546875" customWidth="1"/>
    <col min="12" max="12" width="15.7109375" customWidth="1"/>
    <col min="13" max="13" width="5.28515625" customWidth="1"/>
    <col min="14" max="14" width="5.7109375" customWidth="1"/>
    <col min="15" max="18" width="3.285156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8" s="82" customFormat="1" ht="21.75" customHeight="1" x14ac:dyDescent="0.25">
      <c r="A1" s="284" t="s">
        <v>456</v>
      </c>
      <c r="B1" s="284" t="s">
        <v>455</v>
      </c>
      <c r="C1" s="284"/>
      <c r="D1" s="279"/>
      <c r="E1" s="279"/>
      <c r="F1" s="279"/>
      <c r="G1" s="279"/>
      <c r="H1" s="279"/>
      <c r="I1" s="279"/>
      <c r="J1" s="279"/>
      <c r="K1" s="279"/>
      <c r="L1" s="279"/>
      <c r="M1" s="279"/>
      <c r="N1" s="279"/>
      <c r="O1" s="279"/>
      <c r="P1" s="279"/>
      <c r="Q1" s="279"/>
      <c r="R1" s="279"/>
    </row>
    <row r="2" spans="1:18" s="82" customFormat="1" ht="24.95" customHeight="1" x14ac:dyDescent="0.25">
      <c r="A2" s="284" t="s">
        <v>454</v>
      </c>
      <c r="B2" s="284" t="s">
        <v>455</v>
      </c>
      <c r="C2" s="284"/>
      <c r="D2" s="284"/>
      <c r="E2" s="279"/>
      <c r="F2" s="279"/>
      <c r="G2" s="279"/>
      <c r="H2" s="279"/>
      <c r="I2" s="279"/>
      <c r="J2" s="279"/>
      <c r="K2" s="279"/>
      <c r="L2" s="279"/>
      <c r="M2" s="279"/>
      <c r="N2" s="279"/>
      <c r="O2" s="279"/>
      <c r="P2" s="279"/>
      <c r="Q2" s="279"/>
      <c r="R2" s="279"/>
    </row>
    <row r="3" spans="1:18" s="82" customFormat="1" ht="24.95" customHeight="1" x14ac:dyDescent="0.25">
      <c r="A3" s="282" t="s">
        <v>454</v>
      </c>
      <c r="B3" s="282" t="s">
        <v>453</v>
      </c>
      <c r="C3" s="282"/>
      <c r="D3" s="282"/>
      <c r="E3" s="279"/>
      <c r="F3" s="279"/>
      <c r="G3" s="282"/>
      <c r="H3" s="282"/>
      <c r="I3" s="282"/>
      <c r="J3" s="279"/>
      <c r="K3" s="279"/>
      <c r="L3" s="279"/>
      <c r="M3" s="279"/>
      <c r="N3" s="279"/>
      <c r="O3" s="279"/>
      <c r="P3" s="279"/>
      <c r="Q3" s="279"/>
      <c r="R3" s="279"/>
    </row>
    <row r="4" spans="1:18" s="82" customFormat="1" ht="24.95" customHeight="1" x14ac:dyDescent="0.25">
      <c r="A4" s="282" t="s">
        <v>229</v>
      </c>
      <c r="B4" s="282" t="s">
        <v>452</v>
      </c>
      <c r="C4" s="282"/>
      <c r="D4" s="282"/>
      <c r="E4" s="279"/>
      <c r="F4" s="279"/>
      <c r="G4" s="282"/>
      <c r="H4" s="282"/>
      <c r="I4" s="282"/>
      <c r="J4" s="279"/>
      <c r="K4" s="279"/>
      <c r="L4" s="279"/>
      <c r="M4" s="279"/>
      <c r="N4" s="279"/>
      <c r="O4" s="279"/>
      <c r="P4" s="279"/>
      <c r="Q4" s="279"/>
      <c r="R4" s="279"/>
    </row>
    <row r="5" spans="1:18" s="82" customFormat="1" ht="22.5" customHeight="1" x14ac:dyDescent="0.25">
      <c r="A5" s="282" t="s">
        <v>230</v>
      </c>
      <c r="B5" s="282" t="s">
        <v>451</v>
      </c>
      <c r="C5" s="282"/>
      <c r="D5" s="282"/>
      <c r="E5" s="279"/>
      <c r="F5" s="279"/>
      <c r="G5" s="282"/>
      <c r="H5" s="282"/>
      <c r="I5" s="282"/>
      <c r="J5" s="279"/>
      <c r="K5" s="279"/>
      <c r="L5" s="279"/>
      <c r="M5" s="279"/>
      <c r="N5" s="279"/>
      <c r="O5" s="279"/>
      <c r="P5" s="279"/>
      <c r="Q5" s="279"/>
      <c r="R5" s="279"/>
    </row>
    <row r="6" spans="1:18" s="82" customFormat="1" ht="25.5" customHeight="1" x14ac:dyDescent="0.25">
      <c r="A6" s="282" t="s">
        <v>228</v>
      </c>
      <c r="B6" s="370" t="s">
        <v>450</v>
      </c>
      <c r="C6" s="370"/>
      <c r="D6" s="370"/>
      <c r="E6" s="279"/>
      <c r="F6" s="279"/>
      <c r="G6" s="370"/>
      <c r="H6" s="370"/>
      <c r="I6" s="370"/>
      <c r="J6" s="279"/>
      <c r="K6" s="279"/>
      <c r="L6" s="279"/>
      <c r="M6" s="279"/>
      <c r="N6" s="279"/>
      <c r="O6" s="279"/>
      <c r="P6" s="279"/>
      <c r="Q6" s="279"/>
      <c r="R6" s="279"/>
    </row>
    <row r="7" spans="1:18" s="82" customFormat="1" ht="35.1" customHeight="1" x14ac:dyDescent="0.25">
      <c r="A7" s="282" t="s">
        <v>227</v>
      </c>
      <c r="B7" s="370" t="s">
        <v>449</v>
      </c>
      <c r="C7" s="370"/>
      <c r="D7" s="370"/>
      <c r="E7" s="279"/>
      <c r="F7" s="279"/>
      <c r="G7" s="370"/>
      <c r="H7" s="370"/>
      <c r="I7" s="370"/>
      <c r="J7" s="279"/>
      <c r="K7" s="279"/>
      <c r="L7" s="279"/>
      <c r="M7" s="279"/>
      <c r="N7" s="279"/>
      <c r="O7" s="279"/>
      <c r="P7" s="279"/>
      <c r="Q7" s="279"/>
      <c r="R7" s="279"/>
    </row>
    <row r="8" spans="1:18" s="82" customFormat="1" ht="20.25" customHeight="1" x14ac:dyDescent="0.25">
      <c r="A8" s="371" t="s">
        <v>448</v>
      </c>
      <c r="B8" s="371"/>
      <c r="C8" s="371"/>
      <c r="D8" s="281"/>
      <c r="E8" s="279"/>
      <c r="F8" s="279"/>
      <c r="G8" s="281"/>
      <c r="H8" s="281"/>
      <c r="I8" s="281"/>
      <c r="J8" s="279"/>
      <c r="K8" s="279"/>
      <c r="L8" s="279"/>
      <c r="M8" s="279"/>
      <c r="N8" s="279"/>
      <c r="O8" s="279"/>
      <c r="P8" s="279"/>
      <c r="Q8" s="279"/>
      <c r="R8" s="279"/>
    </row>
    <row r="9" spans="1:18" s="82" customFormat="1" ht="22.5" customHeight="1" x14ac:dyDescent="0.25">
      <c r="A9" s="282" t="s">
        <v>447</v>
      </c>
      <c r="B9" s="282"/>
      <c r="C9" s="281"/>
      <c r="D9" s="281"/>
      <c r="E9" s="279"/>
      <c r="F9" s="279"/>
      <c r="G9" s="281"/>
      <c r="H9" s="281"/>
      <c r="I9" s="281"/>
      <c r="J9" s="279"/>
      <c r="K9" s="279"/>
      <c r="L9" s="279"/>
      <c r="M9" s="279"/>
      <c r="N9" s="279"/>
      <c r="O9" s="279"/>
      <c r="P9" s="279"/>
      <c r="Q9" s="279"/>
      <c r="R9" s="279"/>
    </row>
    <row r="10" spans="1:18" s="82" customFormat="1" ht="11.25" customHeight="1" x14ac:dyDescent="0.25">
      <c r="A10" s="281"/>
      <c r="B10" s="281"/>
      <c r="C10" s="281"/>
      <c r="D10" s="281"/>
      <c r="E10" s="281"/>
      <c r="F10" s="281"/>
      <c r="G10" s="281"/>
      <c r="H10" s="280"/>
      <c r="I10" s="280"/>
      <c r="J10" s="280"/>
      <c r="K10" s="280"/>
      <c r="L10" s="280"/>
      <c r="M10" s="279"/>
      <c r="N10" s="279"/>
      <c r="O10" s="279"/>
      <c r="P10" s="279"/>
      <c r="Q10" s="279"/>
      <c r="R10" s="279"/>
    </row>
    <row r="11" spans="1:18" s="83" customFormat="1" ht="29.25" customHeight="1" thickBot="1" x14ac:dyDescent="0.35">
      <c r="A11" s="372" t="s">
        <v>231</v>
      </c>
      <c r="B11" s="372"/>
      <c r="C11" s="372"/>
      <c r="D11" s="372"/>
      <c r="E11" s="372"/>
      <c r="F11" s="372"/>
      <c r="G11" s="372"/>
      <c r="H11" s="372"/>
      <c r="I11" s="372"/>
      <c r="J11" s="372"/>
      <c r="K11" s="372"/>
      <c r="L11" s="372"/>
      <c r="M11" s="372"/>
      <c r="N11" s="372"/>
      <c r="O11" s="372"/>
      <c r="P11" s="372"/>
      <c r="Q11" s="372"/>
      <c r="R11" s="372"/>
    </row>
    <row r="12" spans="1:18" s="1" customFormat="1" ht="16.5" thickTop="1" x14ac:dyDescent="0.25">
      <c r="A12" s="369" t="s">
        <v>232</v>
      </c>
      <c r="B12" s="364" t="s">
        <v>446</v>
      </c>
      <c r="C12" s="364"/>
      <c r="D12" s="346" t="s">
        <v>445</v>
      </c>
      <c r="E12" s="346" t="s">
        <v>233</v>
      </c>
      <c r="F12" s="346" t="s">
        <v>444</v>
      </c>
      <c r="G12" s="346" t="s">
        <v>443</v>
      </c>
      <c r="H12" s="346" t="s">
        <v>442</v>
      </c>
      <c r="I12" s="346"/>
      <c r="J12" s="346"/>
      <c r="K12" s="346"/>
      <c r="L12" s="364" t="s">
        <v>3</v>
      </c>
      <c r="M12" s="364" t="s">
        <v>4</v>
      </c>
      <c r="N12" s="364"/>
      <c r="O12" s="364"/>
      <c r="P12" s="364"/>
      <c r="Q12" s="364"/>
      <c r="R12" s="365"/>
    </row>
    <row r="13" spans="1:18" s="1" customFormat="1" ht="15.75" x14ac:dyDescent="0.25">
      <c r="A13" s="358"/>
      <c r="B13" s="359"/>
      <c r="C13" s="359"/>
      <c r="D13" s="347"/>
      <c r="E13" s="347"/>
      <c r="F13" s="347"/>
      <c r="G13" s="347"/>
      <c r="H13" s="266" t="s">
        <v>0</v>
      </c>
      <c r="I13" s="266" t="s">
        <v>1</v>
      </c>
      <c r="J13" s="266" t="s">
        <v>234</v>
      </c>
      <c r="K13" s="266" t="s">
        <v>2</v>
      </c>
      <c r="L13" s="359"/>
      <c r="M13" s="359"/>
      <c r="N13" s="359"/>
      <c r="O13" s="359"/>
      <c r="P13" s="359"/>
      <c r="Q13" s="359"/>
      <c r="R13" s="366"/>
    </row>
    <row r="14" spans="1:18" s="82" customFormat="1" ht="205.5" customHeight="1" thickBot="1" x14ac:dyDescent="0.3">
      <c r="A14" s="278" t="s">
        <v>441</v>
      </c>
      <c r="B14" s="391" t="s">
        <v>440</v>
      </c>
      <c r="C14" s="391"/>
      <c r="D14" s="277" t="s">
        <v>439</v>
      </c>
      <c r="E14" s="276" t="s">
        <v>438</v>
      </c>
      <c r="F14" s="276" t="s">
        <v>437</v>
      </c>
      <c r="G14" s="276" t="s">
        <v>436</v>
      </c>
      <c r="H14" s="275"/>
      <c r="I14" s="275"/>
      <c r="J14" s="275"/>
      <c r="K14" s="274" t="s">
        <v>435</v>
      </c>
      <c r="L14" s="273"/>
      <c r="M14" s="356"/>
      <c r="N14" s="356"/>
      <c r="O14" s="356"/>
      <c r="P14" s="356"/>
      <c r="Q14" s="356"/>
      <c r="R14" s="357"/>
    </row>
    <row r="15" spans="1:18" s="82" customFormat="1" ht="16.5" thickTop="1" x14ac:dyDescent="0.25">
      <c r="A15" s="272"/>
      <c r="B15" s="271"/>
      <c r="C15" s="271"/>
      <c r="D15" s="271"/>
      <c r="E15" s="271"/>
      <c r="F15" s="271"/>
      <c r="G15" s="271"/>
      <c r="H15" s="271"/>
      <c r="I15" s="271"/>
      <c r="J15" s="271"/>
      <c r="K15" s="271"/>
      <c r="L15" s="271"/>
      <c r="M15" s="271"/>
      <c r="N15" s="271"/>
      <c r="O15" s="271"/>
      <c r="P15" s="271"/>
      <c r="Q15" s="271"/>
      <c r="R15" s="270"/>
    </row>
    <row r="16" spans="1:18" s="83" customFormat="1" ht="17.25" x14ac:dyDescent="0.3">
      <c r="A16" s="269" t="s">
        <v>235</v>
      </c>
      <c r="B16" s="268"/>
      <c r="C16" s="268"/>
      <c r="D16" s="268"/>
      <c r="E16" s="268"/>
      <c r="F16" s="268"/>
      <c r="G16" s="268"/>
      <c r="H16" s="268"/>
      <c r="I16" s="268"/>
      <c r="J16" s="268"/>
      <c r="K16" s="268"/>
      <c r="L16" s="268"/>
      <c r="M16" s="268"/>
      <c r="N16" s="268"/>
      <c r="O16" s="268"/>
      <c r="P16" s="268"/>
      <c r="Q16" s="268"/>
      <c r="R16" s="267"/>
    </row>
    <row r="17" spans="1:19" s="1" customFormat="1" ht="15.75" x14ac:dyDescent="0.25">
      <c r="A17" s="358" t="s">
        <v>236</v>
      </c>
      <c r="B17" s="359"/>
      <c r="C17" s="347" t="s">
        <v>434</v>
      </c>
      <c r="D17" s="347" t="s">
        <v>5</v>
      </c>
      <c r="E17" s="347"/>
      <c r="F17" s="347"/>
      <c r="G17" s="347"/>
      <c r="H17" s="347" t="s">
        <v>237</v>
      </c>
      <c r="I17" s="347"/>
      <c r="J17" s="347"/>
      <c r="K17" s="347"/>
      <c r="L17" s="359" t="s">
        <v>238</v>
      </c>
      <c r="M17" s="347" t="s">
        <v>239</v>
      </c>
      <c r="N17" s="347"/>
      <c r="O17" s="347"/>
      <c r="P17" s="347"/>
      <c r="Q17" s="347"/>
      <c r="R17" s="363"/>
    </row>
    <row r="18" spans="1:19" s="1" customFormat="1" ht="39" customHeight="1" x14ac:dyDescent="0.25">
      <c r="A18" s="358"/>
      <c r="B18" s="359"/>
      <c r="C18" s="347"/>
      <c r="D18" s="266" t="s">
        <v>240</v>
      </c>
      <c r="E18" s="266" t="s">
        <v>6</v>
      </c>
      <c r="F18" s="266" t="s">
        <v>241</v>
      </c>
      <c r="G18" s="266" t="s">
        <v>7</v>
      </c>
      <c r="H18" s="266" t="s">
        <v>0</v>
      </c>
      <c r="I18" s="266" t="s">
        <v>1</v>
      </c>
      <c r="J18" s="266" t="s">
        <v>234</v>
      </c>
      <c r="K18" s="266" t="s">
        <v>2</v>
      </c>
      <c r="L18" s="359"/>
      <c r="M18" s="265" t="s">
        <v>8</v>
      </c>
      <c r="N18" s="265" t="s">
        <v>9</v>
      </c>
      <c r="O18" s="265" t="s">
        <v>10</v>
      </c>
      <c r="P18" s="265" t="s">
        <v>11</v>
      </c>
      <c r="Q18" s="265" t="s">
        <v>12</v>
      </c>
      <c r="R18" s="264" t="s">
        <v>13</v>
      </c>
    </row>
    <row r="19" spans="1:19" ht="23.25" customHeight="1" x14ac:dyDescent="0.25">
      <c r="A19" s="384" t="s">
        <v>433</v>
      </c>
      <c r="B19" s="385"/>
      <c r="C19" s="386">
        <f>SUM(G19:G24)</f>
        <v>92760</v>
      </c>
      <c r="D19" s="262" t="s">
        <v>388</v>
      </c>
      <c r="E19" s="255">
        <f>7.5*14</f>
        <v>105</v>
      </c>
      <c r="F19" s="261">
        <v>172</v>
      </c>
      <c r="G19" s="256">
        <f t="shared" ref="G19:G29" si="0">+F19*E19</f>
        <v>18060</v>
      </c>
      <c r="H19" s="256"/>
      <c r="I19" s="256"/>
      <c r="J19" s="256"/>
      <c r="K19" s="256"/>
      <c r="L19" s="263" t="s">
        <v>432</v>
      </c>
      <c r="M19" s="255"/>
      <c r="N19" s="255"/>
      <c r="O19" s="255"/>
      <c r="P19" s="255"/>
      <c r="Q19" s="255"/>
      <c r="R19" s="254"/>
      <c r="S19" s="23"/>
    </row>
    <row r="20" spans="1:19" ht="26.25" customHeight="1" x14ac:dyDescent="0.25">
      <c r="A20" s="384"/>
      <c r="B20" s="385"/>
      <c r="C20" s="386"/>
      <c r="D20" s="262" t="s">
        <v>431</v>
      </c>
      <c r="E20" s="255">
        <v>10</v>
      </c>
      <c r="F20" s="261">
        <v>2100</v>
      </c>
      <c r="G20" s="256">
        <f t="shared" si="0"/>
        <v>21000</v>
      </c>
      <c r="H20" s="256"/>
      <c r="I20" s="256"/>
      <c r="J20" s="256"/>
      <c r="K20" s="256"/>
      <c r="L20" s="263"/>
      <c r="M20" s="255"/>
      <c r="N20" s="255"/>
      <c r="O20" s="255"/>
      <c r="P20" s="255"/>
      <c r="Q20" s="255"/>
      <c r="R20" s="254"/>
      <c r="S20" s="23"/>
    </row>
    <row r="21" spans="1:19" ht="27" customHeight="1" x14ac:dyDescent="0.25">
      <c r="A21" s="384"/>
      <c r="B21" s="385"/>
      <c r="C21" s="386"/>
      <c r="D21" s="262" t="s">
        <v>429</v>
      </c>
      <c r="E21" s="255">
        <v>10</v>
      </c>
      <c r="F21" s="261">
        <v>1050</v>
      </c>
      <c r="G21" s="256">
        <f t="shared" si="0"/>
        <v>10500</v>
      </c>
      <c r="H21" s="256"/>
      <c r="I21" s="256"/>
      <c r="J21" s="256"/>
      <c r="K21" s="256"/>
      <c r="L21" s="263"/>
      <c r="M21" s="255"/>
      <c r="N21" s="255"/>
      <c r="O21" s="255"/>
      <c r="P21" s="255"/>
      <c r="Q21" s="255"/>
      <c r="R21" s="254"/>
      <c r="S21" s="23"/>
    </row>
    <row r="22" spans="1:19" ht="27" customHeight="1" x14ac:dyDescent="0.25">
      <c r="A22" s="384"/>
      <c r="B22" s="385"/>
      <c r="C22" s="386"/>
      <c r="D22" s="262" t="s">
        <v>430</v>
      </c>
      <c r="E22" s="255">
        <v>4</v>
      </c>
      <c r="F22" s="261">
        <v>3500</v>
      </c>
      <c r="G22" s="256">
        <f t="shared" si="0"/>
        <v>14000</v>
      </c>
      <c r="H22" s="256"/>
      <c r="I22" s="256"/>
      <c r="J22" s="256"/>
      <c r="K22" s="256"/>
      <c r="L22" s="263"/>
      <c r="M22" s="255"/>
      <c r="N22" s="255"/>
      <c r="O22" s="255"/>
      <c r="P22" s="255"/>
      <c r="Q22" s="255"/>
      <c r="R22" s="254"/>
      <c r="S22" s="23"/>
    </row>
    <row r="23" spans="1:19" ht="24" customHeight="1" x14ac:dyDescent="0.25">
      <c r="A23" s="384"/>
      <c r="B23" s="385"/>
      <c r="C23" s="386"/>
      <c r="D23" s="262" t="s">
        <v>429</v>
      </c>
      <c r="E23" s="255">
        <v>4</v>
      </c>
      <c r="F23" s="261">
        <v>2050</v>
      </c>
      <c r="G23" s="256">
        <f t="shared" si="0"/>
        <v>8200</v>
      </c>
      <c r="H23" s="256"/>
      <c r="I23" s="256"/>
      <c r="J23" s="256"/>
      <c r="K23" s="256"/>
      <c r="L23" s="263"/>
      <c r="M23" s="255"/>
      <c r="N23" s="255"/>
      <c r="O23" s="255"/>
      <c r="P23" s="255"/>
      <c r="Q23" s="255"/>
      <c r="R23" s="254"/>
      <c r="S23" s="23"/>
    </row>
    <row r="24" spans="1:19" ht="12.75" customHeight="1" x14ac:dyDescent="0.25">
      <c r="A24" s="384"/>
      <c r="B24" s="385"/>
      <c r="C24" s="386"/>
      <c r="D24" s="262" t="s">
        <v>427</v>
      </c>
      <c r="E24" s="255">
        <v>14</v>
      </c>
      <c r="F24" s="261">
        <v>1500</v>
      </c>
      <c r="G24" s="256">
        <f t="shared" si="0"/>
        <v>21000</v>
      </c>
      <c r="H24" s="256"/>
      <c r="I24" s="256"/>
      <c r="J24" s="256"/>
      <c r="K24" s="256"/>
      <c r="L24" s="263"/>
      <c r="M24" s="255"/>
      <c r="N24" s="255"/>
      <c r="O24" s="255"/>
      <c r="P24" s="255"/>
      <c r="Q24" s="255"/>
      <c r="R24" s="254"/>
      <c r="S24" s="23"/>
    </row>
    <row r="25" spans="1:19" s="85" customFormat="1" ht="31.5" customHeight="1" x14ac:dyDescent="0.25">
      <c r="A25" s="384" t="s">
        <v>428</v>
      </c>
      <c r="B25" s="387"/>
      <c r="C25" s="388">
        <f>SUM(G25:G26)</f>
        <v>19200</v>
      </c>
      <c r="D25" s="262" t="s">
        <v>388</v>
      </c>
      <c r="E25" s="255">
        <v>24</v>
      </c>
      <c r="F25" s="261">
        <v>500</v>
      </c>
      <c r="G25" s="256">
        <f t="shared" si="0"/>
        <v>12000</v>
      </c>
      <c r="H25" s="256"/>
      <c r="I25" s="256"/>
      <c r="J25" s="256"/>
      <c r="K25" s="256"/>
      <c r="L25" s="255"/>
      <c r="M25" s="255"/>
      <c r="N25" s="255"/>
      <c r="O25" s="255"/>
      <c r="P25" s="255"/>
      <c r="Q25" s="255"/>
      <c r="R25" s="254"/>
      <c r="S25" s="84"/>
    </row>
    <row r="26" spans="1:19" s="85" customFormat="1" ht="30.75" customHeight="1" x14ac:dyDescent="0.25">
      <c r="A26" s="384"/>
      <c r="B26" s="387"/>
      <c r="C26" s="388"/>
      <c r="D26" s="262" t="s">
        <v>427</v>
      </c>
      <c r="E26" s="255">
        <v>24</v>
      </c>
      <c r="F26" s="261">
        <v>300</v>
      </c>
      <c r="G26" s="256">
        <f t="shared" si="0"/>
        <v>7200</v>
      </c>
      <c r="H26" s="256"/>
      <c r="I26" s="256"/>
      <c r="J26" s="256"/>
      <c r="K26" s="256"/>
      <c r="L26" s="255"/>
      <c r="M26" s="255"/>
      <c r="N26" s="255"/>
      <c r="O26" s="255"/>
      <c r="P26" s="255"/>
      <c r="Q26" s="255"/>
      <c r="R26" s="254"/>
      <c r="S26" s="84"/>
    </row>
    <row r="27" spans="1:19" ht="37.5" customHeight="1" x14ac:dyDescent="0.25">
      <c r="A27" s="389" t="s">
        <v>426</v>
      </c>
      <c r="B27" s="390"/>
      <c r="C27" s="386">
        <f>SUM(G27:G29)</f>
        <v>527000</v>
      </c>
      <c r="D27" s="260" t="s">
        <v>425</v>
      </c>
      <c r="E27" s="258">
        <v>2</v>
      </c>
      <c r="F27" s="257">
        <v>35000</v>
      </c>
      <c r="G27" s="256">
        <f t="shared" si="0"/>
        <v>70000</v>
      </c>
      <c r="H27" s="256"/>
      <c r="I27" s="256"/>
      <c r="J27" s="256"/>
      <c r="K27" s="256"/>
      <c r="L27" s="255"/>
      <c r="M27" s="255"/>
      <c r="N27" s="255"/>
      <c r="O27" s="255"/>
      <c r="P27" s="255"/>
      <c r="Q27" s="255"/>
      <c r="R27" s="254"/>
      <c r="S27" s="23"/>
    </row>
    <row r="28" spans="1:19" ht="50.25" customHeight="1" x14ac:dyDescent="0.25">
      <c r="A28" s="389"/>
      <c r="B28" s="390"/>
      <c r="C28" s="386"/>
      <c r="D28" s="260" t="s">
        <v>424</v>
      </c>
      <c r="E28" s="258">
        <v>13</v>
      </c>
      <c r="F28" s="257">
        <v>35000</v>
      </c>
      <c r="G28" s="256">
        <f t="shared" si="0"/>
        <v>455000</v>
      </c>
      <c r="H28" s="256"/>
      <c r="I28" s="256"/>
      <c r="J28" s="256"/>
      <c r="K28" s="256"/>
      <c r="L28" s="255"/>
      <c r="M28" s="255"/>
      <c r="N28" s="255"/>
      <c r="O28" s="255"/>
      <c r="P28" s="255"/>
      <c r="Q28" s="255"/>
      <c r="R28" s="254"/>
      <c r="S28" s="23"/>
    </row>
    <row r="29" spans="1:19" ht="31.5" customHeight="1" x14ac:dyDescent="0.25">
      <c r="A29" s="389"/>
      <c r="B29" s="390"/>
      <c r="C29" s="386"/>
      <c r="D29" s="259" t="s">
        <v>423</v>
      </c>
      <c r="E29" s="258">
        <v>1</v>
      </c>
      <c r="F29" s="257">
        <v>2000</v>
      </c>
      <c r="G29" s="256">
        <f t="shared" si="0"/>
        <v>2000</v>
      </c>
      <c r="H29" s="256"/>
      <c r="I29" s="256"/>
      <c r="J29" s="256"/>
      <c r="K29" s="256"/>
      <c r="L29" s="255"/>
      <c r="M29" s="255"/>
      <c r="N29" s="255"/>
      <c r="O29" s="255"/>
      <c r="P29" s="255"/>
      <c r="Q29" s="255"/>
      <c r="R29" s="254"/>
      <c r="S29" s="23"/>
    </row>
    <row r="30" spans="1:19" s="82" customFormat="1" ht="16.5" thickBot="1" x14ac:dyDescent="0.3">
      <c r="A30" s="253"/>
      <c r="B30" s="251"/>
      <c r="C30" s="252">
        <f>SUM(C19:C29)</f>
        <v>638960</v>
      </c>
      <c r="D30" s="251"/>
      <c r="E30" s="251"/>
      <c r="F30" s="251"/>
      <c r="G30" s="251"/>
      <c r="H30" s="251"/>
      <c r="I30" s="251"/>
      <c r="J30" s="251"/>
      <c r="K30" s="250"/>
      <c r="L30" s="249" t="s">
        <v>422</v>
      </c>
      <c r="M30" s="381"/>
      <c r="N30" s="381"/>
      <c r="O30" s="381"/>
      <c r="P30" s="381"/>
      <c r="Q30" s="381"/>
      <c r="R30" s="382"/>
    </row>
    <row r="31" spans="1:19" s="82" customFormat="1" ht="19.5" thickTop="1" x14ac:dyDescent="0.25">
      <c r="A31" s="383"/>
      <c r="B31" s="383"/>
      <c r="C31" s="383"/>
      <c r="D31" s="383"/>
      <c r="E31" s="383"/>
      <c r="F31" s="383"/>
      <c r="G31" s="383"/>
      <c r="H31" s="383"/>
      <c r="I31" s="383"/>
      <c r="J31" s="383"/>
      <c r="K31" s="383"/>
      <c r="L31" s="383"/>
      <c r="M31" s="383"/>
      <c r="N31" s="383"/>
      <c r="O31" s="383"/>
      <c r="P31" s="383"/>
      <c r="Q31" s="383"/>
      <c r="R31" s="383"/>
    </row>
    <row r="32" spans="1:19" s="82" customFormat="1" ht="18.75" x14ac:dyDescent="0.25">
      <c r="A32" s="248"/>
      <c r="B32" s="248"/>
      <c r="C32" s="248"/>
      <c r="D32" s="248"/>
      <c r="E32" s="248"/>
      <c r="F32" s="248"/>
      <c r="G32" s="248"/>
      <c r="H32" s="248"/>
      <c r="I32" s="248"/>
      <c r="J32" s="248"/>
      <c r="K32" s="248"/>
      <c r="L32" s="248"/>
      <c r="M32" s="248"/>
      <c r="N32" s="248"/>
      <c r="O32" s="248"/>
      <c r="P32" s="248"/>
      <c r="Q32" s="248"/>
      <c r="R32" s="248"/>
    </row>
    <row r="33" spans="1:18" s="82" customFormat="1" ht="17.25" x14ac:dyDescent="0.3">
      <c r="A33" s="247"/>
      <c r="B33" s="246"/>
      <c r="C33" s="246"/>
      <c r="D33" s="246"/>
      <c r="E33" s="246"/>
      <c r="F33" s="246"/>
      <c r="G33" s="246"/>
      <c r="H33" s="246"/>
      <c r="I33" s="246"/>
      <c r="J33" s="246"/>
      <c r="K33" s="246"/>
      <c r="L33" s="246"/>
      <c r="M33" s="246"/>
      <c r="N33" s="83"/>
      <c r="O33" s="83"/>
      <c r="P33" s="83"/>
      <c r="Q33" s="83"/>
      <c r="R33" s="83"/>
    </row>
    <row r="34" spans="1:18" s="82" customFormat="1" x14ac:dyDescent="0.25">
      <c r="C34" s="245"/>
      <c r="E34" s="244"/>
      <c r="F34" s="245"/>
      <c r="G34" s="245"/>
      <c r="H34" s="245"/>
      <c r="I34" s="245"/>
      <c r="J34" s="245"/>
      <c r="K34" s="245"/>
    </row>
    <row r="35" spans="1:18" s="82" customFormat="1" x14ac:dyDescent="0.25">
      <c r="C35" s="245"/>
      <c r="E35" s="244"/>
      <c r="F35" s="245"/>
      <c r="G35" s="245"/>
      <c r="H35" s="245"/>
      <c r="I35" s="245"/>
      <c r="J35" s="245"/>
      <c r="K35" s="245"/>
    </row>
    <row r="36" spans="1:18" s="82" customFormat="1" x14ac:dyDescent="0.25">
      <c r="C36" s="245"/>
      <c r="E36" s="244"/>
      <c r="F36" s="245"/>
      <c r="G36" s="245"/>
      <c r="H36" s="245"/>
      <c r="I36" s="245"/>
      <c r="J36" s="245"/>
      <c r="K36" s="245"/>
    </row>
    <row r="37" spans="1:18" s="82" customFormat="1" x14ac:dyDescent="0.25">
      <c r="C37" s="245"/>
      <c r="E37" s="244"/>
      <c r="F37" s="245"/>
      <c r="G37" s="245"/>
      <c r="H37" s="245"/>
      <c r="I37" s="245"/>
      <c r="J37" s="245"/>
      <c r="K37" s="245"/>
    </row>
    <row r="38" spans="1:18" s="82" customFormat="1" x14ac:dyDescent="0.25">
      <c r="C38" s="245"/>
      <c r="E38" s="244"/>
      <c r="F38" s="245"/>
      <c r="G38" s="245"/>
      <c r="H38" s="245"/>
      <c r="I38" s="245"/>
      <c r="J38" s="245"/>
      <c r="K38" s="245"/>
    </row>
    <row r="39" spans="1:18" s="82" customFormat="1" x14ac:dyDescent="0.25">
      <c r="C39" s="245"/>
      <c r="E39" s="244"/>
      <c r="F39" s="245"/>
      <c r="G39" s="245"/>
      <c r="H39" s="245"/>
      <c r="I39" s="245"/>
      <c r="J39" s="245"/>
      <c r="K39" s="245"/>
    </row>
    <row r="40" spans="1:18" s="82" customFormat="1" x14ac:dyDescent="0.25">
      <c r="C40" s="245"/>
      <c r="E40" s="244"/>
      <c r="F40" s="245"/>
      <c r="G40" s="245"/>
      <c r="H40" s="245"/>
      <c r="I40" s="245"/>
      <c r="J40" s="245"/>
      <c r="K40" s="245"/>
    </row>
    <row r="41" spans="1:18" s="82" customFormat="1" x14ac:dyDescent="0.25">
      <c r="C41" s="245"/>
      <c r="E41" s="244"/>
      <c r="F41" s="245"/>
      <c r="G41" s="245"/>
      <c r="H41" s="245"/>
      <c r="I41" s="245"/>
      <c r="J41" s="245"/>
      <c r="K41" s="245"/>
    </row>
    <row r="42" spans="1:18" s="82" customFormat="1" x14ac:dyDescent="0.25">
      <c r="C42" s="245"/>
      <c r="E42" s="244"/>
      <c r="F42" s="245"/>
      <c r="G42" s="245"/>
      <c r="H42" s="245"/>
      <c r="I42" s="245"/>
      <c r="J42" s="245"/>
      <c r="K42" s="245"/>
    </row>
    <row r="43" spans="1:18" s="82" customFormat="1" x14ac:dyDescent="0.25">
      <c r="C43" s="245"/>
      <c r="E43" s="244"/>
      <c r="F43" s="245"/>
      <c r="G43" s="245"/>
      <c r="H43" s="245"/>
      <c r="I43" s="245"/>
      <c r="J43" s="245"/>
      <c r="K43" s="245"/>
    </row>
    <row r="44" spans="1:18" s="82" customFormat="1" x14ac:dyDescent="0.25">
      <c r="C44" s="245"/>
      <c r="E44" s="244"/>
      <c r="F44" s="245"/>
      <c r="G44" s="245"/>
      <c r="H44" s="245"/>
      <c r="I44" s="245"/>
      <c r="J44" s="245"/>
      <c r="K44" s="245"/>
    </row>
    <row r="45" spans="1:18" s="82" customFormat="1" x14ac:dyDescent="0.25">
      <c r="H45" s="244"/>
      <c r="L45" s="244"/>
    </row>
    <row r="46" spans="1:18" s="82" customFormat="1" x14ac:dyDescent="0.25">
      <c r="C46" s="245"/>
      <c r="E46" s="244"/>
    </row>
    <row r="47" spans="1:18" s="82" customFormat="1" x14ac:dyDescent="0.25"/>
    <row r="48" spans="1:18" s="82" customFormat="1" x14ac:dyDescent="0.25"/>
    <row r="49" s="82" customFormat="1" x14ac:dyDescent="0.25"/>
    <row r="50" s="82" customFormat="1" x14ac:dyDescent="0.25"/>
    <row r="51" s="82" customFormat="1" x14ac:dyDescent="0.25"/>
    <row r="52" s="82" customFormat="1" x14ac:dyDescent="0.25"/>
    <row r="53" s="82" customFormat="1" x14ac:dyDescent="0.25"/>
    <row r="54" s="82" customFormat="1" x14ac:dyDescent="0.25"/>
    <row r="55" s="82" customFormat="1" x14ac:dyDescent="0.25"/>
    <row r="56" s="82" customFormat="1" x14ac:dyDescent="0.25"/>
    <row r="57" s="82" customFormat="1" x14ac:dyDescent="0.25"/>
    <row r="58" s="82" customFormat="1" x14ac:dyDescent="0.25"/>
    <row r="59" s="82" customFormat="1" x14ac:dyDescent="0.25"/>
    <row r="60" s="82" customFormat="1" x14ac:dyDescent="0.25"/>
    <row r="61" s="82" customFormat="1" x14ac:dyDescent="0.25"/>
  </sheetData>
  <mergeCells count="31">
    <mergeCell ref="B6:D6"/>
    <mergeCell ref="G6:I6"/>
    <mergeCell ref="B7:D7"/>
    <mergeCell ref="G7:I7"/>
    <mergeCell ref="A8:C8"/>
    <mergeCell ref="A11:R11"/>
    <mergeCell ref="A12:A13"/>
    <mergeCell ref="B12:C13"/>
    <mergeCell ref="D12:D13"/>
    <mergeCell ref="E12:E13"/>
    <mergeCell ref="F12:F13"/>
    <mergeCell ref="G12:G13"/>
    <mergeCell ref="H12:K12"/>
    <mergeCell ref="L12:L13"/>
    <mergeCell ref="M12:R13"/>
    <mergeCell ref="B14:C14"/>
    <mergeCell ref="M14:R14"/>
    <mergeCell ref="A17:B18"/>
    <mergeCell ref="C17:C18"/>
    <mergeCell ref="D17:G17"/>
    <mergeCell ref="H17:K17"/>
    <mergeCell ref="L17:L18"/>
    <mergeCell ref="M17:R17"/>
    <mergeCell ref="M30:R30"/>
    <mergeCell ref="A31:R31"/>
    <mergeCell ref="A19:B24"/>
    <mergeCell ref="C19:C24"/>
    <mergeCell ref="A25:B26"/>
    <mergeCell ref="C25:C26"/>
    <mergeCell ref="A27:B29"/>
    <mergeCell ref="C27:C29"/>
  </mergeCells>
  <printOptions horizontalCentered="1"/>
  <pageMargins left="0.51181102362204722" right="0.51181102362204722" top="0.55118110236220474" bottom="0.55118110236220474" header="0.31496062992125984" footer="0.31496062992125984"/>
  <pageSetup scale="59" fitToWidth="20" fitToHeight="20" orientation="landscape" horizontalDpi="300" verticalDpi="300" r:id="rId1"/>
  <headerFooter>
    <oddFooter>&amp;C&amp;P&amp;R&amp;F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view="pageBreakPreview" zoomScale="70" zoomScaleNormal="90" zoomScaleSheetLayoutView="70" workbookViewId="0">
      <selection activeCell="A18" sqref="A18:A22"/>
    </sheetView>
  </sheetViews>
  <sheetFormatPr baseColWidth="10" defaultRowHeight="15" x14ac:dyDescent="0.25"/>
  <cols>
    <col min="1" max="1" width="48.85546875" customWidth="1"/>
    <col min="2" max="2" width="48" customWidth="1"/>
    <col min="3" max="3" width="23.42578125" customWidth="1"/>
    <col min="4" max="4" width="19" customWidth="1"/>
    <col min="5" max="5" width="14" style="94" customWidth="1"/>
    <col min="6" max="6" width="13.140625" customWidth="1"/>
    <col min="7" max="10" width="11.85546875" customWidth="1"/>
    <col min="11" max="11" width="15.7109375" customWidth="1"/>
    <col min="12" max="12" width="5.28515625" customWidth="1"/>
    <col min="13" max="13" width="5.7109375" customWidth="1"/>
    <col min="14" max="17" width="3.28515625" customWidth="1"/>
    <col min="18" max="18" width="1.7109375" customWidth="1"/>
    <col min="256" max="256" width="21.7109375" customWidth="1"/>
    <col min="257" max="257" width="18.7109375" customWidth="1"/>
    <col min="258" max="258" width="16.5703125" customWidth="1"/>
    <col min="259" max="259" width="23.42578125" customWidth="1"/>
    <col min="260" max="260" width="19" customWidth="1"/>
    <col min="261" max="261" width="14" customWidth="1"/>
    <col min="262" max="266" width="11.85546875" customWidth="1"/>
    <col min="267" max="267" width="15.7109375" customWidth="1"/>
    <col min="268" max="268" width="5.28515625" customWidth="1"/>
    <col min="269" max="269" width="5.7109375" customWidth="1"/>
    <col min="270" max="273" width="3.28515625" customWidth="1"/>
    <col min="274" max="274" width="1.7109375" customWidth="1"/>
    <col min="512" max="512" width="21.7109375" customWidth="1"/>
    <col min="513" max="513" width="18.7109375" customWidth="1"/>
    <col min="514" max="514" width="16.5703125" customWidth="1"/>
    <col min="515" max="515" width="23.42578125" customWidth="1"/>
    <col min="516" max="516" width="19" customWidth="1"/>
    <col min="517" max="517" width="14" customWidth="1"/>
    <col min="518" max="522" width="11.85546875" customWidth="1"/>
    <col min="523" max="523" width="15.7109375" customWidth="1"/>
    <col min="524" max="524" width="5.28515625" customWidth="1"/>
    <col min="525" max="525" width="5.7109375" customWidth="1"/>
    <col min="526" max="529" width="3.28515625" customWidth="1"/>
    <col min="530" max="530" width="1.7109375" customWidth="1"/>
    <col min="768" max="768" width="21.7109375" customWidth="1"/>
    <col min="769" max="769" width="18.7109375" customWidth="1"/>
    <col min="770" max="770" width="16.5703125" customWidth="1"/>
    <col min="771" max="771" width="23.42578125" customWidth="1"/>
    <col min="772" max="772" width="19" customWidth="1"/>
    <col min="773" max="773" width="14" customWidth="1"/>
    <col min="774" max="778" width="11.85546875" customWidth="1"/>
    <col min="779" max="779" width="15.7109375" customWidth="1"/>
    <col min="780" max="780" width="5.28515625" customWidth="1"/>
    <col min="781" max="781" width="5.7109375" customWidth="1"/>
    <col min="782" max="785" width="3.28515625" customWidth="1"/>
    <col min="786" max="786" width="1.7109375" customWidth="1"/>
    <col min="1024" max="1024" width="21.7109375" customWidth="1"/>
    <col min="1025" max="1025" width="18.7109375" customWidth="1"/>
    <col min="1026" max="1026" width="16.5703125" customWidth="1"/>
    <col min="1027" max="1027" width="23.42578125" customWidth="1"/>
    <col min="1028" max="1028" width="19" customWidth="1"/>
    <col min="1029" max="1029" width="14" customWidth="1"/>
    <col min="1030" max="1034" width="11.85546875" customWidth="1"/>
    <col min="1035" max="1035" width="15.7109375" customWidth="1"/>
    <col min="1036" max="1036" width="5.28515625" customWidth="1"/>
    <col min="1037" max="1037" width="5.7109375" customWidth="1"/>
    <col min="1038" max="1041" width="3.28515625" customWidth="1"/>
    <col min="1042" max="1042" width="1.7109375" customWidth="1"/>
    <col min="1280" max="1280" width="21.7109375" customWidth="1"/>
    <col min="1281" max="1281" width="18.7109375" customWidth="1"/>
    <col min="1282" max="1282" width="16.5703125" customWidth="1"/>
    <col min="1283" max="1283" width="23.42578125" customWidth="1"/>
    <col min="1284" max="1284" width="19" customWidth="1"/>
    <col min="1285" max="1285" width="14" customWidth="1"/>
    <col min="1286" max="1290" width="11.85546875" customWidth="1"/>
    <col min="1291" max="1291" width="15.7109375" customWidth="1"/>
    <col min="1292" max="1292" width="5.28515625" customWidth="1"/>
    <col min="1293" max="1293" width="5.7109375" customWidth="1"/>
    <col min="1294" max="1297" width="3.28515625" customWidth="1"/>
    <col min="1298" max="1298" width="1.7109375" customWidth="1"/>
    <col min="1536" max="1536" width="21.7109375" customWidth="1"/>
    <col min="1537" max="1537" width="18.7109375" customWidth="1"/>
    <col min="1538" max="1538" width="16.5703125" customWidth="1"/>
    <col min="1539" max="1539" width="23.42578125" customWidth="1"/>
    <col min="1540" max="1540" width="19" customWidth="1"/>
    <col min="1541" max="1541" width="14" customWidth="1"/>
    <col min="1542" max="1546" width="11.85546875" customWidth="1"/>
    <col min="1547" max="1547" width="15.7109375" customWidth="1"/>
    <col min="1548" max="1548" width="5.28515625" customWidth="1"/>
    <col min="1549" max="1549" width="5.7109375" customWidth="1"/>
    <col min="1550" max="1553" width="3.28515625" customWidth="1"/>
    <col min="1554" max="1554" width="1.7109375" customWidth="1"/>
    <col min="1792" max="1792" width="21.7109375" customWidth="1"/>
    <col min="1793" max="1793" width="18.7109375" customWidth="1"/>
    <col min="1794" max="1794" width="16.5703125" customWidth="1"/>
    <col min="1795" max="1795" width="23.42578125" customWidth="1"/>
    <col min="1796" max="1796" width="19" customWidth="1"/>
    <col min="1797" max="1797" width="14" customWidth="1"/>
    <col min="1798" max="1802" width="11.85546875" customWidth="1"/>
    <col min="1803" max="1803" width="15.7109375" customWidth="1"/>
    <col min="1804" max="1804" width="5.28515625" customWidth="1"/>
    <col min="1805" max="1805" width="5.7109375" customWidth="1"/>
    <col min="1806" max="1809" width="3.28515625" customWidth="1"/>
    <col min="1810" max="1810" width="1.7109375" customWidth="1"/>
    <col min="2048" max="2048" width="21.7109375" customWidth="1"/>
    <col min="2049" max="2049" width="18.7109375" customWidth="1"/>
    <col min="2050" max="2050" width="16.5703125" customWidth="1"/>
    <col min="2051" max="2051" width="23.42578125" customWidth="1"/>
    <col min="2052" max="2052" width="19" customWidth="1"/>
    <col min="2053" max="2053" width="14" customWidth="1"/>
    <col min="2054" max="2058" width="11.85546875" customWidth="1"/>
    <col min="2059" max="2059" width="15.7109375" customWidth="1"/>
    <col min="2060" max="2060" width="5.28515625" customWidth="1"/>
    <col min="2061" max="2061" width="5.7109375" customWidth="1"/>
    <col min="2062" max="2065" width="3.28515625" customWidth="1"/>
    <col min="2066" max="2066" width="1.7109375" customWidth="1"/>
    <col min="2304" max="2304" width="21.7109375" customWidth="1"/>
    <col min="2305" max="2305" width="18.7109375" customWidth="1"/>
    <col min="2306" max="2306" width="16.5703125" customWidth="1"/>
    <col min="2307" max="2307" width="23.42578125" customWidth="1"/>
    <col min="2308" max="2308" width="19" customWidth="1"/>
    <col min="2309" max="2309" width="14" customWidth="1"/>
    <col min="2310" max="2314" width="11.85546875" customWidth="1"/>
    <col min="2315" max="2315" width="15.7109375" customWidth="1"/>
    <col min="2316" max="2316" width="5.28515625" customWidth="1"/>
    <col min="2317" max="2317" width="5.7109375" customWidth="1"/>
    <col min="2318" max="2321" width="3.28515625" customWidth="1"/>
    <col min="2322" max="2322" width="1.7109375" customWidth="1"/>
    <col min="2560" max="2560" width="21.7109375" customWidth="1"/>
    <col min="2561" max="2561" width="18.7109375" customWidth="1"/>
    <col min="2562" max="2562" width="16.5703125" customWidth="1"/>
    <col min="2563" max="2563" width="23.42578125" customWidth="1"/>
    <col min="2564" max="2564" width="19" customWidth="1"/>
    <col min="2565" max="2565" width="14" customWidth="1"/>
    <col min="2566" max="2570" width="11.85546875" customWidth="1"/>
    <col min="2571" max="2571" width="15.7109375" customWidth="1"/>
    <col min="2572" max="2572" width="5.28515625" customWidth="1"/>
    <col min="2573" max="2573" width="5.7109375" customWidth="1"/>
    <col min="2574" max="2577" width="3.28515625" customWidth="1"/>
    <col min="2578" max="2578" width="1.7109375" customWidth="1"/>
    <col min="2816" max="2816" width="21.7109375" customWidth="1"/>
    <col min="2817" max="2817" width="18.7109375" customWidth="1"/>
    <col min="2818" max="2818" width="16.5703125" customWidth="1"/>
    <col min="2819" max="2819" width="23.42578125" customWidth="1"/>
    <col min="2820" max="2820" width="19" customWidth="1"/>
    <col min="2821" max="2821" width="14" customWidth="1"/>
    <col min="2822" max="2826" width="11.85546875" customWidth="1"/>
    <col min="2827" max="2827" width="15.7109375" customWidth="1"/>
    <col min="2828" max="2828" width="5.28515625" customWidth="1"/>
    <col min="2829" max="2829" width="5.7109375" customWidth="1"/>
    <col min="2830" max="2833" width="3.28515625" customWidth="1"/>
    <col min="2834" max="2834" width="1.7109375" customWidth="1"/>
    <col min="3072" max="3072" width="21.7109375" customWidth="1"/>
    <col min="3073" max="3073" width="18.7109375" customWidth="1"/>
    <col min="3074" max="3074" width="16.5703125" customWidth="1"/>
    <col min="3075" max="3075" width="23.42578125" customWidth="1"/>
    <col min="3076" max="3076" width="19" customWidth="1"/>
    <col min="3077" max="3077" width="14" customWidth="1"/>
    <col min="3078" max="3082" width="11.85546875" customWidth="1"/>
    <col min="3083" max="3083" width="15.7109375" customWidth="1"/>
    <col min="3084" max="3084" width="5.28515625" customWidth="1"/>
    <col min="3085" max="3085" width="5.7109375" customWidth="1"/>
    <col min="3086" max="3089" width="3.28515625" customWidth="1"/>
    <col min="3090" max="3090" width="1.7109375" customWidth="1"/>
    <col min="3328" max="3328" width="21.7109375" customWidth="1"/>
    <col min="3329" max="3329" width="18.7109375" customWidth="1"/>
    <col min="3330" max="3330" width="16.5703125" customWidth="1"/>
    <col min="3331" max="3331" width="23.42578125" customWidth="1"/>
    <col min="3332" max="3332" width="19" customWidth="1"/>
    <col min="3333" max="3333" width="14" customWidth="1"/>
    <col min="3334" max="3338" width="11.85546875" customWidth="1"/>
    <col min="3339" max="3339" width="15.7109375" customWidth="1"/>
    <col min="3340" max="3340" width="5.28515625" customWidth="1"/>
    <col min="3341" max="3341" width="5.7109375" customWidth="1"/>
    <col min="3342" max="3345" width="3.28515625" customWidth="1"/>
    <col min="3346" max="3346" width="1.7109375" customWidth="1"/>
    <col min="3584" max="3584" width="21.7109375" customWidth="1"/>
    <col min="3585" max="3585" width="18.7109375" customWidth="1"/>
    <col min="3586" max="3586" width="16.5703125" customWidth="1"/>
    <col min="3587" max="3587" width="23.42578125" customWidth="1"/>
    <col min="3588" max="3588" width="19" customWidth="1"/>
    <col min="3589" max="3589" width="14" customWidth="1"/>
    <col min="3590" max="3594" width="11.85546875" customWidth="1"/>
    <col min="3595" max="3595" width="15.7109375" customWidth="1"/>
    <col min="3596" max="3596" width="5.28515625" customWidth="1"/>
    <col min="3597" max="3597" width="5.7109375" customWidth="1"/>
    <col min="3598" max="3601" width="3.28515625" customWidth="1"/>
    <col min="3602" max="3602" width="1.7109375" customWidth="1"/>
    <col min="3840" max="3840" width="21.7109375" customWidth="1"/>
    <col min="3841" max="3841" width="18.7109375" customWidth="1"/>
    <col min="3842" max="3842" width="16.5703125" customWidth="1"/>
    <col min="3843" max="3843" width="23.42578125" customWidth="1"/>
    <col min="3844" max="3844" width="19" customWidth="1"/>
    <col min="3845" max="3845" width="14" customWidth="1"/>
    <col min="3846" max="3850" width="11.85546875" customWidth="1"/>
    <col min="3851" max="3851" width="15.7109375" customWidth="1"/>
    <col min="3852" max="3852" width="5.28515625" customWidth="1"/>
    <col min="3853" max="3853" width="5.7109375" customWidth="1"/>
    <col min="3854" max="3857" width="3.28515625" customWidth="1"/>
    <col min="3858" max="3858" width="1.7109375" customWidth="1"/>
    <col min="4096" max="4096" width="21.7109375" customWidth="1"/>
    <col min="4097" max="4097" width="18.7109375" customWidth="1"/>
    <col min="4098" max="4098" width="16.5703125" customWidth="1"/>
    <col min="4099" max="4099" width="23.42578125" customWidth="1"/>
    <col min="4100" max="4100" width="19" customWidth="1"/>
    <col min="4101" max="4101" width="14" customWidth="1"/>
    <col min="4102" max="4106" width="11.85546875" customWidth="1"/>
    <col min="4107" max="4107" width="15.7109375" customWidth="1"/>
    <col min="4108" max="4108" width="5.28515625" customWidth="1"/>
    <col min="4109" max="4109" width="5.7109375" customWidth="1"/>
    <col min="4110" max="4113" width="3.28515625" customWidth="1"/>
    <col min="4114" max="4114" width="1.7109375" customWidth="1"/>
    <col min="4352" max="4352" width="21.7109375" customWidth="1"/>
    <col min="4353" max="4353" width="18.7109375" customWidth="1"/>
    <col min="4354" max="4354" width="16.5703125" customWidth="1"/>
    <col min="4355" max="4355" width="23.42578125" customWidth="1"/>
    <col min="4356" max="4356" width="19" customWidth="1"/>
    <col min="4357" max="4357" width="14" customWidth="1"/>
    <col min="4358" max="4362" width="11.85546875" customWidth="1"/>
    <col min="4363" max="4363" width="15.7109375" customWidth="1"/>
    <col min="4364" max="4364" width="5.28515625" customWidth="1"/>
    <col min="4365" max="4365" width="5.7109375" customWidth="1"/>
    <col min="4366" max="4369" width="3.28515625" customWidth="1"/>
    <col min="4370" max="4370" width="1.7109375" customWidth="1"/>
    <col min="4608" max="4608" width="21.7109375" customWidth="1"/>
    <col min="4609" max="4609" width="18.7109375" customWidth="1"/>
    <col min="4610" max="4610" width="16.5703125" customWidth="1"/>
    <col min="4611" max="4611" width="23.42578125" customWidth="1"/>
    <col min="4612" max="4612" width="19" customWidth="1"/>
    <col min="4613" max="4613" width="14" customWidth="1"/>
    <col min="4614" max="4618" width="11.85546875" customWidth="1"/>
    <col min="4619" max="4619" width="15.7109375" customWidth="1"/>
    <col min="4620" max="4620" width="5.28515625" customWidth="1"/>
    <col min="4621" max="4621" width="5.7109375" customWidth="1"/>
    <col min="4622" max="4625" width="3.28515625" customWidth="1"/>
    <col min="4626" max="4626" width="1.7109375" customWidth="1"/>
    <col min="4864" max="4864" width="21.7109375" customWidth="1"/>
    <col min="4865" max="4865" width="18.7109375" customWidth="1"/>
    <col min="4866" max="4866" width="16.5703125" customWidth="1"/>
    <col min="4867" max="4867" width="23.42578125" customWidth="1"/>
    <col min="4868" max="4868" width="19" customWidth="1"/>
    <col min="4869" max="4869" width="14" customWidth="1"/>
    <col min="4870" max="4874" width="11.85546875" customWidth="1"/>
    <col min="4875" max="4875" width="15.7109375" customWidth="1"/>
    <col min="4876" max="4876" width="5.28515625" customWidth="1"/>
    <col min="4877" max="4877" width="5.7109375" customWidth="1"/>
    <col min="4878" max="4881" width="3.28515625" customWidth="1"/>
    <col min="4882" max="4882" width="1.7109375" customWidth="1"/>
    <col min="5120" max="5120" width="21.7109375" customWidth="1"/>
    <col min="5121" max="5121" width="18.7109375" customWidth="1"/>
    <col min="5122" max="5122" width="16.5703125" customWidth="1"/>
    <col min="5123" max="5123" width="23.42578125" customWidth="1"/>
    <col min="5124" max="5124" width="19" customWidth="1"/>
    <col min="5125" max="5125" width="14" customWidth="1"/>
    <col min="5126" max="5130" width="11.85546875" customWidth="1"/>
    <col min="5131" max="5131" width="15.7109375" customWidth="1"/>
    <col min="5132" max="5132" width="5.28515625" customWidth="1"/>
    <col min="5133" max="5133" width="5.7109375" customWidth="1"/>
    <col min="5134" max="5137" width="3.28515625" customWidth="1"/>
    <col min="5138" max="5138" width="1.7109375" customWidth="1"/>
    <col min="5376" max="5376" width="21.7109375" customWidth="1"/>
    <col min="5377" max="5377" width="18.7109375" customWidth="1"/>
    <col min="5378" max="5378" width="16.5703125" customWidth="1"/>
    <col min="5379" max="5379" width="23.42578125" customWidth="1"/>
    <col min="5380" max="5380" width="19" customWidth="1"/>
    <col min="5381" max="5381" width="14" customWidth="1"/>
    <col min="5382" max="5386" width="11.85546875" customWidth="1"/>
    <col min="5387" max="5387" width="15.7109375" customWidth="1"/>
    <col min="5388" max="5388" width="5.28515625" customWidth="1"/>
    <col min="5389" max="5389" width="5.7109375" customWidth="1"/>
    <col min="5390" max="5393" width="3.28515625" customWidth="1"/>
    <col min="5394" max="5394" width="1.7109375" customWidth="1"/>
    <col min="5632" max="5632" width="21.7109375" customWidth="1"/>
    <col min="5633" max="5633" width="18.7109375" customWidth="1"/>
    <col min="5634" max="5634" width="16.5703125" customWidth="1"/>
    <col min="5635" max="5635" width="23.42578125" customWidth="1"/>
    <col min="5636" max="5636" width="19" customWidth="1"/>
    <col min="5637" max="5637" width="14" customWidth="1"/>
    <col min="5638" max="5642" width="11.85546875" customWidth="1"/>
    <col min="5643" max="5643" width="15.7109375" customWidth="1"/>
    <col min="5644" max="5644" width="5.28515625" customWidth="1"/>
    <col min="5645" max="5645" width="5.7109375" customWidth="1"/>
    <col min="5646" max="5649" width="3.28515625" customWidth="1"/>
    <col min="5650" max="5650" width="1.7109375" customWidth="1"/>
    <col min="5888" max="5888" width="21.7109375" customWidth="1"/>
    <col min="5889" max="5889" width="18.7109375" customWidth="1"/>
    <col min="5890" max="5890" width="16.5703125" customWidth="1"/>
    <col min="5891" max="5891" width="23.42578125" customWidth="1"/>
    <col min="5892" max="5892" width="19" customWidth="1"/>
    <col min="5893" max="5893" width="14" customWidth="1"/>
    <col min="5894" max="5898" width="11.85546875" customWidth="1"/>
    <col min="5899" max="5899" width="15.7109375" customWidth="1"/>
    <col min="5900" max="5900" width="5.28515625" customWidth="1"/>
    <col min="5901" max="5901" width="5.7109375" customWidth="1"/>
    <col min="5902" max="5905" width="3.28515625" customWidth="1"/>
    <col min="5906" max="5906" width="1.7109375" customWidth="1"/>
    <col min="6144" max="6144" width="21.7109375" customWidth="1"/>
    <col min="6145" max="6145" width="18.7109375" customWidth="1"/>
    <col min="6146" max="6146" width="16.5703125" customWidth="1"/>
    <col min="6147" max="6147" width="23.42578125" customWidth="1"/>
    <col min="6148" max="6148" width="19" customWidth="1"/>
    <col min="6149" max="6149" width="14" customWidth="1"/>
    <col min="6150" max="6154" width="11.85546875" customWidth="1"/>
    <col min="6155" max="6155" width="15.7109375" customWidth="1"/>
    <col min="6156" max="6156" width="5.28515625" customWidth="1"/>
    <col min="6157" max="6157" width="5.7109375" customWidth="1"/>
    <col min="6158" max="6161" width="3.28515625" customWidth="1"/>
    <col min="6162" max="6162" width="1.7109375" customWidth="1"/>
    <col min="6400" max="6400" width="21.7109375" customWidth="1"/>
    <col min="6401" max="6401" width="18.7109375" customWidth="1"/>
    <col min="6402" max="6402" width="16.5703125" customWidth="1"/>
    <col min="6403" max="6403" width="23.42578125" customWidth="1"/>
    <col min="6404" max="6404" width="19" customWidth="1"/>
    <col min="6405" max="6405" width="14" customWidth="1"/>
    <col min="6406" max="6410" width="11.85546875" customWidth="1"/>
    <col min="6411" max="6411" width="15.7109375" customWidth="1"/>
    <col min="6412" max="6412" width="5.28515625" customWidth="1"/>
    <col min="6413" max="6413" width="5.7109375" customWidth="1"/>
    <col min="6414" max="6417" width="3.28515625" customWidth="1"/>
    <col min="6418" max="6418" width="1.7109375" customWidth="1"/>
    <col min="6656" max="6656" width="21.7109375" customWidth="1"/>
    <col min="6657" max="6657" width="18.7109375" customWidth="1"/>
    <col min="6658" max="6658" width="16.5703125" customWidth="1"/>
    <col min="6659" max="6659" width="23.42578125" customWidth="1"/>
    <col min="6660" max="6660" width="19" customWidth="1"/>
    <col min="6661" max="6661" width="14" customWidth="1"/>
    <col min="6662" max="6666" width="11.85546875" customWidth="1"/>
    <col min="6667" max="6667" width="15.7109375" customWidth="1"/>
    <col min="6668" max="6668" width="5.28515625" customWidth="1"/>
    <col min="6669" max="6669" width="5.7109375" customWidth="1"/>
    <col min="6670" max="6673" width="3.28515625" customWidth="1"/>
    <col min="6674" max="6674" width="1.7109375" customWidth="1"/>
    <col min="6912" max="6912" width="21.7109375" customWidth="1"/>
    <col min="6913" max="6913" width="18.7109375" customWidth="1"/>
    <col min="6914" max="6914" width="16.5703125" customWidth="1"/>
    <col min="6915" max="6915" width="23.42578125" customWidth="1"/>
    <col min="6916" max="6916" width="19" customWidth="1"/>
    <col min="6917" max="6917" width="14" customWidth="1"/>
    <col min="6918" max="6922" width="11.85546875" customWidth="1"/>
    <col min="6923" max="6923" width="15.7109375" customWidth="1"/>
    <col min="6924" max="6924" width="5.28515625" customWidth="1"/>
    <col min="6925" max="6925" width="5.7109375" customWidth="1"/>
    <col min="6926" max="6929" width="3.28515625" customWidth="1"/>
    <col min="6930" max="6930" width="1.7109375" customWidth="1"/>
    <col min="7168" max="7168" width="21.7109375" customWidth="1"/>
    <col min="7169" max="7169" width="18.7109375" customWidth="1"/>
    <col min="7170" max="7170" width="16.5703125" customWidth="1"/>
    <col min="7171" max="7171" width="23.42578125" customWidth="1"/>
    <col min="7172" max="7172" width="19" customWidth="1"/>
    <col min="7173" max="7173" width="14" customWidth="1"/>
    <col min="7174" max="7178" width="11.85546875" customWidth="1"/>
    <col min="7179" max="7179" width="15.7109375" customWidth="1"/>
    <col min="7180" max="7180" width="5.28515625" customWidth="1"/>
    <col min="7181" max="7181" width="5.7109375" customWidth="1"/>
    <col min="7182" max="7185" width="3.28515625" customWidth="1"/>
    <col min="7186" max="7186" width="1.7109375" customWidth="1"/>
    <col min="7424" max="7424" width="21.7109375" customWidth="1"/>
    <col min="7425" max="7425" width="18.7109375" customWidth="1"/>
    <col min="7426" max="7426" width="16.5703125" customWidth="1"/>
    <col min="7427" max="7427" width="23.42578125" customWidth="1"/>
    <col min="7428" max="7428" width="19" customWidth="1"/>
    <col min="7429" max="7429" width="14" customWidth="1"/>
    <col min="7430" max="7434" width="11.85546875" customWidth="1"/>
    <col min="7435" max="7435" width="15.7109375" customWidth="1"/>
    <col min="7436" max="7436" width="5.28515625" customWidth="1"/>
    <col min="7437" max="7437" width="5.7109375" customWidth="1"/>
    <col min="7438" max="7441" width="3.28515625" customWidth="1"/>
    <col min="7442" max="7442" width="1.7109375" customWidth="1"/>
    <col min="7680" max="7680" width="21.7109375" customWidth="1"/>
    <col min="7681" max="7681" width="18.7109375" customWidth="1"/>
    <col min="7682" max="7682" width="16.5703125" customWidth="1"/>
    <col min="7683" max="7683" width="23.42578125" customWidth="1"/>
    <col min="7684" max="7684" width="19" customWidth="1"/>
    <col min="7685" max="7685" width="14" customWidth="1"/>
    <col min="7686" max="7690" width="11.85546875" customWidth="1"/>
    <col min="7691" max="7691" width="15.7109375" customWidth="1"/>
    <col min="7692" max="7692" width="5.28515625" customWidth="1"/>
    <col min="7693" max="7693" width="5.7109375" customWidth="1"/>
    <col min="7694" max="7697" width="3.28515625" customWidth="1"/>
    <col min="7698" max="7698" width="1.7109375" customWidth="1"/>
    <col min="7936" max="7936" width="21.7109375" customWidth="1"/>
    <col min="7937" max="7937" width="18.7109375" customWidth="1"/>
    <col min="7938" max="7938" width="16.5703125" customWidth="1"/>
    <col min="7939" max="7939" width="23.42578125" customWidth="1"/>
    <col min="7940" max="7940" width="19" customWidth="1"/>
    <col min="7941" max="7941" width="14" customWidth="1"/>
    <col min="7942" max="7946" width="11.85546875" customWidth="1"/>
    <col min="7947" max="7947" width="15.7109375" customWidth="1"/>
    <col min="7948" max="7948" width="5.28515625" customWidth="1"/>
    <col min="7949" max="7949" width="5.7109375" customWidth="1"/>
    <col min="7950" max="7953" width="3.28515625" customWidth="1"/>
    <col min="7954" max="7954" width="1.7109375" customWidth="1"/>
    <col min="8192" max="8192" width="21.7109375" customWidth="1"/>
    <col min="8193" max="8193" width="18.7109375" customWidth="1"/>
    <col min="8194" max="8194" width="16.5703125" customWidth="1"/>
    <col min="8195" max="8195" width="23.42578125" customWidth="1"/>
    <col min="8196" max="8196" width="19" customWidth="1"/>
    <col min="8197" max="8197" width="14" customWidth="1"/>
    <col min="8198" max="8202" width="11.85546875" customWidth="1"/>
    <col min="8203" max="8203" width="15.7109375" customWidth="1"/>
    <col min="8204" max="8204" width="5.28515625" customWidth="1"/>
    <col min="8205" max="8205" width="5.7109375" customWidth="1"/>
    <col min="8206" max="8209" width="3.28515625" customWidth="1"/>
    <col min="8210" max="8210" width="1.7109375" customWidth="1"/>
    <col min="8448" max="8448" width="21.7109375" customWidth="1"/>
    <col min="8449" max="8449" width="18.7109375" customWidth="1"/>
    <col min="8450" max="8450" width="16.5703125" customWidth="1"/>
    <col min="8451" max="8451" width="23.42578125" customWidth="1"/>
    <col min="8452" max="8452" width="19" customWidth="1"/>
    <col min="8453" max="8453" width="14" customWidth="1"/>
    <col min="8454" max="8458" width="11.85546875" customWidth="1"/>
    <col min="8459" max="8459" width="15.7109375" customWidth="1"/>
    <col min="8460" max="8460" width="5.28515625" customWidth="1"/>
    <col min="8461" max="8461" width="5.7109375" customWidth="1"/>
    <col min="8462" max="8465" width="3.28515625" customWidth="1"/>
    <col min="8466" max="8466" width="1.7109375" customWidth="1"/>
    <col min="8704" max="8704" width="21.7109375" customWidth="1"/>
    <col min="8705" max="8705" width="18.7109375" customWidth="1"/>
    <col min="8706" max="8706" width="16.5703125" customWidth="1"/>
    <col min="8707" max="8707" width="23.42578125" customWidth="1"/>
    <col min="8708" max="8708" width="19" customWidth="1"/>
    <col min="8709" max="8709" width="14" customWidth="1"/>
    <col min="8710" max="8714" width="11.85546875" customWidth="1"/>
    <col min="8715" max="8715" width="15.7109375" customWidth="1"/>
    <col min="8716" max="8716" width="5.28515625" customWidth="1"/>
    <col min="8717" max="8717" width="5.7109375" customWidth="1"/>
    <col min="8718" max="8721" width="3.28515625" customWidth="1"/>
    <col min="8722" max="8722" width="1.7109375" customWidth="1"/>
    <col min="8960" max="8960" width="21.7109375" customWidth="1"/>
    <col min="8961" max="8961" width="18.7109375" customWidth="1"/>
    <col min="8962" max="8962" width="16.5703125" customWidth="1"/>
    <col min="8963" max="8963" width="23.42578125" customWidth="1"/>
    <col min="8964" max="8964" width="19" customWidth="1"/>
    <col min="8965" max="8965" width="14" customWidth="1"/>
    <col min="8966" max="8970" width="11.85546875" customWidth="1"/>
    <col min="8971" max="8971" width="15.7109375" customWidth="1"/>
    <col min="8972" max="8972" width="5.28515625" customWidth="1"/>
    <col min="8973" max="8973" width="5.7109375" customWidth="1"/>
    <col min="8974" max="8977" width="3.28515625" customWidth="1"/>
    <col min="8978" max="8978" width="1.7109375" customWidth="1"/>
    <col min="9216" max="9216" width="21.7109375" customWidth="1"/>
    <col min="9217" max="9217" width="18.7109375" customWidth="1"/>
    <col min="9218" max="9218" width="16.5703125" customWidth="1"/>
    <col min="9219" max="9219" width="23.42578125" customWidth="1"/>
    <col min="9220" max="9220" width="19" customWidth="1"/>
    <col min="9221" max="9221" width="14" customWidth="1"/>
    <col min="9222" max="9226" width="11.85546875" customWidth="1"/>
    <col min="9227" max="9227" width="15.7109375" customWidth="1"/>
    <col min="9228" max="9228" width="5.28515625" customWidth="1"/>
    <col min="9229" max="9229" width="5.7109375" customWidth="1"/>
    <col min="9230" max="9233" width="3.28515625" customWidth="1"/>
    <col min="9234" max="9234" width="1.7109375" customWidth="1"/>
    <col min="9472" max="9472" width="21.7109375" customWidth="1"/>
    <col min="9473" max="9473" width="18.7109375" customWidth="1"/>
    <col min="9474" max="9474" width="16.5703125" customWidth="1"/>
    <col min="9475" max="9475" width="23.42578125" customWidth="1"/>
    <col min="9476" max="9476" width="19" customWidth="1"/>
    <col min="9477" max="9477" width="14" customWidth="1"/>
    <col min="9478" max="9482" width="11.85546875" customWidth="1"/>
    <col min="9483" max="9483" width="15.7109375" customWidth="1"/>
    <col min="9484" max="9484" width="5.28515625" customWidth="1"/>
    <col min="9485" max="9485" width="5.7109375" customWidth="1"/>
    <col min="9486" max="9489" width="3.28515625" customWidth="1"/>
    <col min="9490" max="9490" width="1.7109375" customWidth="1"/>
    <col min="9728" max="9728" width="21.7109375" customWidth="1"/>
    <col min="9729" max="9729" width="18.7109375" customWidth="1"/>
    <col min="9730" max="9730" width="16.5703125" customWidth="1"/>
    <col min="9731" max="9731" width="23.42578125" customWidth="1"/>
    <col min="9732" max="9732" width="19" customWidth="1"/>
    <col min="9733" max="9733" width="14" customWidth="1"/>
    <col min="9734" max="9738" width="11.85546875" customWidth="1"/>
    <col min="9739" max="9739" width="15.7109375" customWidth="1"/>
    <col min="9740" max="9740" width="5.28515625" customWidth="1"/>
    <col min="9741" max="9741" width="5.7109375" customWidth="1"/>
    <col min="9742" max="9745" width="3.28515625" customWidth="1"/>
    <col min="9746" max="9746" width="1.7109375" customWidth="1"/>
    <col min="9984" max="9984" width="21.7109375" customWidth="1"/>
    <col min="9985" max="9985" width="18.7109375" customWidth="1"/>
    <col min="9986" max="9986" width="16.5703125" customWidth="1"/>
    <col min="9987" max="9987" width="23.42578125" customWidth="1"/>
    <col min="9988" max="9988" width="19" customWidth="1"/>
    <col min="9989" max="9989" width="14" customWidth="1"/>
    <col min="9990" max="9994" width="11.85546875" customWidth="1"/>
    <col min="9995" max="9995" width="15.7109375" customWidth="1"/>
    <col min="9996" max="9996" width="5.28515625" customWidth="1"/>
    <col min="9997" max="9997" width="5.7109375" customWidth="1"/>
    <col min="9998" max="10001" width="3.28515625" customWidth="1"/>
    <col min="10002" max="10002" width="1.7109375" customWidth="1"/>
    <col min="10240" max="10240" width="21.7109375" customWidth="1"/>
    <col min="10241" max="10241" width="18.7109375" customWidth="1"/>
    <col min="10242" max="10242" width="16.5703125" customWidth="1"/>
    <col min="10243" max="10243" width="23.42578125" customWidth="1"/>
    <col min="10244" max="10244" width="19" customWidth="1"/>
    <col min="10245" max="10245" width="14" customWidth="1"/>
    <col min="10246" max="10250" width="11.85546875" customWidth="1"/>
    <col min="10251" max="10251" width="15.7109375" customWidth="1"/>
    <col min="10252" max="10252" width="5.28515625" customWidth="1"/>
    <col min="10253" max="10253" width="5.7109375" customWidth="1"/>
    <col min="10254" max="10257" width="3.28515625" customWidth="1"/>
    <col min="10258" max="10258" width="1.7109375" customWidth="1"/>
    <col min="10496" max="10496" width="21.7109375" customWidth="1"/>
    <col min="10497" max="10497" width="18.7109375" customWidth="1"/>
    <col min="10498" max="10498" width="16.5703125" customWidth="1"/>
    <col min="10499" max="10499" width="23.42578125" customWidth="1"/>
    <col min="10500" max="10500" width="19" customWidth="1"/>
    <col min="10501" max="10501" width="14" customWidth="1"/>
    <col min="10502" max="10506" width="11.85546875" customWidth="1"/>
    <col min="10507" max="10507" width="15.7109375" customWidth="1"/>
    <col min="10508" max="10508" width="5.28515625" customWidth="1"/>
    <col min="10509" max="10509" width="5.7109375" customWidth="1"/>
    <col min="10510" max="10513" width="3.28515625" customWidth="1"/>
    <col min="10514" max="10514" width="1.7109375" customWidth="1"/>
    <col min="10752" max="10752" width="21.7109375" customWidth="1"/>
    <col min="10753" max="10753" width="18.7109375" customWidth="1"/>
    <col min="10754" max="10754" width="16.5703125" customWidth="1"/>
    <col min="10755" max="10755" width="23.42578125" customWidth="1"/>
    <col min="10756" max="10756" width="19" customWidth="1"/>
    <col min="10757" max="10757" width="14" customWidth="1"/>
    <col min="10758" max="10762" width="11.85546875" customWidth="1"/>
    <col min="10763" max="10763" width="15.7109375" customWidth="1"/>
    <col min="10764" max="10764" width="5.28515625" customWidth="1"/>
    <col min="10765" max="10765" width="5.7109375" customWidth="1"/>
    <col min="10766" max="10769" width="3.28515625" customWidth="1"/>
    <col min="10770" max="10770" width="1.7109375" customWidth="1"/>
    <col min="11008" max="11008" width="21.7109375" customWidth="1"/>
    <col min="11009" max="11009" width="18.7109375" customWidth="1"/>
    <col min="11010" max="11010" width="16.5703125" customWidth="1"/>
    <col min="11011" max="11011" width="23.42578125" customWidth="1"/>
    <col min="11012" max="11012" width="19" customWidth="1"/>
    <col min="11013" max="11013" width="14" customWidth="1"/>
    <col min="11014" max="11018" width="11.85546875" customWidth="1"/>
    <col min="11019" max="11019" width="15.7109375" customWidth="1"/>
    <col min="11020" max="11020" width="5.28515625" customWidth="1"/>
    <col min="11021" max="11021" width="5.7109375" customWidth="1"/>
    <col min="11022" max="11025" width="3.28515625" customWidth="1"/>
    <col min="11026" max="11026" width="1.7109375" customWidth="1"/>
    <col min="11264" max="11264" width="21.7109375" customWidth="1"/>
    <col min="11265" max="11265" width="18.7109375" customWidth="1"/>
    <col min="11266" max="11266" width="16.5703125" customWidth="1"/>
    <col min="11267" max="11267" width="23.42578125" customWidth="1"/>
    <col min="11268" max="11268" width="19" customWidth="1"/>
    <col min="11269" max="11269" width="14" customWidth="1"/>
    <col min="11270" max="11274" width="11.85546875" customWidth="1"/>
    <col min="11275" max="11275" width="15.7109375" customWidth="1"/>
    <col min="11276" max="11276" width="5.28515625" customWidth="1"/>
    <col min="11277" max="11277" width="5.7109375" customWidth="1"/>
    <col min="11278" max="11281" width="3.28515625" customWidth="1"/>
    <col min="11282" max="11282" width="1.7109375" customWidth="1"/>
    <col min="11520" max="11520" width="21.7109375" customWidth="1"/>
    <col min="11521" max="11521" width="18.7109375" customWidth="1"/>
    <col min="11522" max="11522" width="16.5703125" customWidth="1"/>
    <col min="11523" max="11523" width="23.42578125" customWidth="1"/>
    <col min="11524" max="11524" width="19" customWidth="1"/>
    <col min="11525" max="11525" width="14" customWidth="1"/>
    <col min="11526" max="11530" width="11.85546875" customWidth="1"/>
    <col min="11531" max="11531" width="15.7109375" customWidth="1"/>
    <col min="11532" max="11532" width="5.28515625" customWidth="1"/>
    <col min="11533" max="11533" width="5.7109375" customWidth="1"/>
    <col min="11534" max="11537" width="3.28515625" customWidth="1"/>
    <col min="11538" max="11538" width="1.7109375" customWidth="1"/>
    <col min="11776" max="11776" width="21.7109375" customWidth="1"/>
    <col min="11777" max="11777" width="18.7109375" customWidth="1"/>
    <col min="11778" max="11778" width="16.5703125" customWidth="1"/>
    <col min="11779" max="11779" width="23.42578125" customWidth="1"/>
    <col min="11780" max="11780" width="19" customWidth="1"/>
    <col min="11781" max="11781" width="14" customWidth="1"/>
    <col min="11782" max="11786" width="11.85546875" customWidth="1"/>
    <col min="11787" max="11787" width="15.7109375" customWidth="1"/>
    <col min="11788" max="11788" width="5.28515625" customWidth="1"/>
    <col min="11789" max="11789" width="5.7109375" customWidth="1"/>
    <col min="11790" max="11793" width="3.28515625" customWidth="1"/>
    <col min="11794" max="11794" width="1.7109375" customWidth="1"/>
    <col min="12032" max="12032" width="21.7109375" customWidth="1"/>
    <col min="12033" max="12033" width="18.7109375" customWidth="1"/>
    <col min="12034" max="12034" width="16.5703125" customWidth="1"/>
    <col min="12035" max="12035" width="23.42578125" customWidth="1"/>
    <col min="12036" max="12036" width="19" customWidth="1"/>
    <col min="12037" max="12037" width="14" customWidth="1"/>
    <col min="12038" max="12042" width="11.85546875" customWidth="1"/>
    <col min="12043" max="12043" width="15.7109375" customWidth="1"/>
    <col min="12044" max="12044" width="5.28515625" customWidth="1"/>
    <col min="12045" max="12045" width="5.7109375" customWidth="1"/>
    <col min="12046" max="12049" width="3.28515625" customWidth="1"/>
    <col min="12050" max="12050" width="1.7109375" customWidth="1"/>
    <col min="12288" max="12288" width="21.7109375" customWidth="1"/>
    <col min="12289" max="12289" width="18.7109375" customWidth="1"/>
    <col min="12290" max="12290" width="16.5703125" customWidth="1"/>
    <col min="12291" max="12291" width="23.42578125" customWidth="1"/>
    <col min="12292" max="12292" width="19" customWidth="1"/>
    <col min="12293" max="12293" width="14" customWidth="1"/>
    <col min="12294" max="12298" width="11.85546875" customWidth="1"/>
    <col min="12299" max="12299" width="15.7109375" customWidth="1"/>
    <col min="12300" max="12300" width="5.28515625" customWidth="1"/>
    <col min="12301" max="12301" width="5.7109375" customWidth="1"/>
    <col min="12302" max="12305" width="3.28515625" customWidth="1"/>
    <col min="12306" max="12306" width="1.7109375" customWidth="1"/>
    <col min="12544" max="12544" width="21.7109375" customWidth="1"/>
    <col min="12545" max="12545" width="18.7109375" customWidth="1"/>
    <col min="12546" max="12546" width="16.5703125" customWidth="1"/>
    <col min="12547" max="12547" width="23.42578125" customWidth="1"/>
    <col min="12548" max="12548" width="19" customWidth="1"/>
    <col min="12549" max="12549" width="14" customWidth="1"/>
    <col min="12550" max="12554" width="11.85546875" customWidth="1"/>
    <col min="12555" max="12555" width="15.7109375" customWidth="1"/>
    <col min="12556" max="12556" width="5.28515625" customWidth="1"/>
    <col min="12557" max="12557" width="5.7109375" customWidth="1"/>
    <col min="12558" max="12561" width="3.28515625" customWidth="1"/>
    <col min="12562" max="12562" width="1.7109375" customWidth="1"/>
    <col min="12800" max="12800" width="21.7109375" customWidth="1"/>
    <col min="12801" max="12801" width="18.7109375" customWidth="1"/>
    <col min="12802" max="12802" width="16.5703125" customWidth="1"/>
    <col min="12803" max="12803" width="23.42578125" customWidth="1"/>
    <col min="12804" max="12804" width="19" customWidth="1"/>
    <col min="12805" max="12805" width="14" customWidth="1"/>
    <col min="12806" max="12810" width="11.85546875" customWidth="1"/>
    <col min="12811" max="12811" width="15.7109375" customWidth="1"/>
    <col min="12812" max="12812" width="5.28515625" customWidth="1"/>
    <col min="12813" max="12813" width="5.7109375" customWidth="1"/>
    <col min="12814" max="12817" width="3.28515625" customWidth="1"/>
    <col min="12818" max="12818" width="1.7109375" customWidth="1"/>
    <col min="13056" max="13056" width="21.7109375" customWidth="1"/>
    <col min="13057" max="13057" width="18.7109375" customWidth="1"/>
    <col min="13058" max="13058" width="16.5703125" customWidth="1"/>
    <col min="13059" max="13059" width="23.42578125" customWidth="1"/>
    <col min="13060" max="13060" width="19" customWidth="1"/>
    <col min="13061" max="13061" width="14" customWidth="1"/>
    <col min="13062" max="13066" width="11.85546875" customWidth="1"/>
    <col min="13067" max="13067" width="15.7109375" customWidth="1"/>
    <col min="13068" max="13068" width="5.28515625" customWidth="1"/>
    <col min="13069" max="13069" width="5.7109375" customWidth="1"/>
    <col min="13070" max="13073" width="3.28515625" customWidth="1"/>
    <col min="13074" max="13074" width="1.7109375" customWidth="1"/>
    <col min="13312" max="13312" width="21.7109375" customWidth="1"/>
    <col min="13313" max="13313" width="18.7109375" customWidth="1"/>
    <col min="13314" max="13314" width="16.5703125" customWidth="1"/>
    <col min="13315" max="13315" width="23.42578125" customWidth="1"/>
    <col min="13316" max="13316" width="19" customWidth="1"/>
    <col min="13317" max="13317" width="14" customWidth="1"/>
    <col min="13318" max="13322" width="11.85546875" customWidth="1"/>
    <col min="13323" max="13323" width="15.7109375" customWidth="1"/>
    <col min="13324" max="13324" width="5.28515625" customWidth="1"/>
    <col min="13325" max="13325" width="5.7109375" customWidth="1"/>
    <col min="13326" max="13329" width="3.28515625" customWidth="1"/>
    <col min="13330" max="13330" width="1.7109375" customWidth="1"/>
    <col min="13568" max="13568" width="21.7109375" customWidth="1"/>
    <col min="13569" max="13569" width="18.7109375" customWidth="1"/>
    <col min="13570" max="13570" width="16.5703125" customWidth="1"/>
    <col min="13571" max="13571" width="23.42578125" customWidth="1"/>
    <col min="13572" max="13572" width="19" customWidth="1"/>
    <col min="13573" max="13573" width="14" customWidth="1"/>
    <col min="13574" max="13578" width="11.85546875" customWidth="1"/>
    <col min="13579" max="13579" width="15.7109375" customWidth="1"/>
    <col min="13580" max="13580" width="5.28515625" customWidth="1"/>
    <col min="13581" max="13581" width="5.7109375" customWidth="1"/>
    <col min="13582" max="13585" width="3.28515625" customWidth="1"/>
    <col min="13586" max="13586" width="1.7109375" customWidth="1"/>
    <col min="13824" max="13824" width="21.7109375" customWidth="1"/>
    <col min="13825" max="13825" width="18.7109375" customWidth="1"/>
    <col min="13826" max="13826" width="16.5703125" customWidth="1"/>
    <col min="13827" max="13827" width="23.42578125" customWidth="1"/>
    <col min="13828" max="13828" width="19" customWidth="1"/>
    <col min="13829" max="13829" width="14" customWidth="1"/>
    <col min="13830" max="13834" width="11.85546875" customWidth="1"/>
    <col min="13835" max="13835" width="15.7109375" customWidth="1"/>
    <col min="13836" max="13836" width="5.28515625" customWidth="1"/>
    <col min="13837" max="13837" width="5.7109375" customWidth="1"/>
    <col min="13838" max="13841" width="3.28515625" customWidth="1"/>
    <col min="13842" max="13842" width="1.7109375" customWidth="1"/>
    <col min="14080" max="14080" width="21.7109375" customWidth="1"/>
    <col min="14081" max="14081" width="18.7109375" customWidth="1"/>
    <col min="14082" max="14082" width="16.5703125" customWidth="1"/>
    <col min="14083" max="14083" width="23.42578125" customWidth="1"/>
    <col min="14084" max="14084" width="19" customWidth="1"/>
    <col min="14085" max="14085" width="14" customWidth="1"/>
    <col min="14086" max="14090" width="11.85546875" customWidth="1"/>
    <col min="14091" max="14091" width="15.7109375" customWidth="1"/>
    <col min="14092" max="14092" width="5.28515625" customWidth="1"/>
    <col min="14093" max="14093" width="5.7109375" customWidth="1"/>
    <col min="14094" max="14097" width="3.28515625" customWidth="1"/>
    <col min="14098" max="14098" width="1.7109375" customWidth="1"/>
    <col min="14336" max="14336" width="21.7109375" customWidth="1"/>
    <col min="14337" max="14337" width="18.7109375" customWidth="1"/>
    <col min="14338" max="14338" width="16.5703125" customWidth="1"/>
    <col min="14339" max="14339" width="23.42578125" customWidth="1"/>
    <col min="14340" max="14340" width="19" customWidth="1"/>
    <col min="14341" max="14341" width="14" customWidth="1"/>
    <col min="14342" max="14346" width="11.85546875" customWidth="1"/>
    <col min="14347" max="14347" width="15.7109375" customWidth="1"/>
    <col min="14348" max="14348" width="5.28515625" customWidth="1"/>
    <col min="14349" max="14349" width="5.7109375" customWidth="1"/>
    <col min="14350" max="14353" width="3.28515625" customWidth="1"/>
    <col min="14354" max="14354" width="1.7109375" customWidth="1"/>
    <col min="14592" max="14592" width="21.7109375" customWidth="1"/>
    <col min="14593" max="14593" width="18.7109375" customWidth="1"/>
    <col min="14594" max="14594" width="16.5703125" customWidth="1"/>
    <col min="14595" max="14595" width="23.42578125" customWidth="1"/>
    <col min="14596" max="14596" width="19" customWidth="1"/>
    <col min="14597" max="14597" width="14" customWidth="1"/>
    <col min="14598" max="14602" width="11.85546875" customWidth="1"/>
    <col min="14603" max="14603" width="15.7109375" customWidth="1"/>
    <col min="14604" max="14604" width="5.28515625" customWidth="1"/>
    <col min="14605" max="14605" width="5.7109375" customWidth="1"/>
    <col min="14606" max="14609" width="3.28515625" customWidth="1"/>
    <col min="14610" max="14610" width="1.7109375" customWidth="1"/>
    <col min="14848" max="14848" width="21.7109375" customWidth="1"/>
    <col min="14849" max="14849" width="18.7109375" customWidth="1"/>
    <col min="14850" max="14850" width="16.5703125" customWidth="1"/>
    <col min="14851" max="14851" width="23.42578125" customWidth="1"/>
    <col min="14852" max="14852" width="19" customWidth="1"/>
    <col min="14853" max="14853" width="14" customWidth="1"/>
    <col min="14854" max="14858" width="11.85546875" customWidth="1"/>
    <col min="14859" max="14859" width="15.7109375" customWidth="1"/>
    <col min="14860" max="14860" width="5.28515625" customWidth="1"/>
    <col min="14861" max="14861" width="5.7109375" customWidth="1"/>
    <col min="14862" max="14865" width="3.28515625" customWidth="1"/>
    <col min="14866" max="14866" width="1.7109375" customWidth="1"/>
    <col min="15104" max="15104" width="21.7109375" customWidth="1"/>
    <col min="15105" max="15105" width="18.7109375" customWidth="1"/>
    <col min="15106" max="15106" width="16.5703125" customWidth="1"/>
    <col min="15107" max="15107" width="23.42578125" customWidth="1"/>
    <col min="15108" max="15108" width="19" customWidth="1"/>
    <col min="15109" max="15109" width="14" customWidth="1"/>
    <col min="15110" max="15114" width="11.85546875" customWidth="1"/>
    <col min="15115" max="15115" width="15.7109375" customWidth="1"/>
    <col min="15116" max="15116" width="5.28515625" customWidth="1"/>
    <col min="15117" max="15117" width="5.7109375" customWidth="1"/>
    <col min="15118" max="15121" width="3.28515625" customWidth="1"/>
    <col min="15122" max="15122" width="1.7109375" customWidth="1"/>
    <col min="15360" max="15360" width="21.7109375" customWidth="1"/>
    <col min="15361" max="15361" width="18.7109375" customWidth="1"/>
    <col min="15362" max="15362" width="16.5703125" customWidth="1"/>
    <col min="15363" max="15363" width="23.42578125" customWidth="1"/>
    <col min="15364" max="15364" width="19" customWidth="1"/>
    <col min="15365" max="15365" width="14" customWidth="1"/>
    <col min="15366" max="15370" width="11.85546875" customWidth="1"/>
    <col min="15371" max="15371" width="15.7109375" customWidth="1"/>
    <col min="15372" max="15372" width="5.28515625" customWidth="1"/>
    <col min="15373" max="15373" width="5.7109375" customWidth="1"/>
    <col min="15374" max="15377" width="3.28515625" customWidth="1"/>
    <col min="15378" max="15378" width="1.7109375" customWidth="1"/>
    <col min="15616" max="15616" width="21.7109375" customWidth="1"/>
    <col min="15617" max="15617" width="18.7109375" customWidth="1"/>
    <col min="15618" max="15618" width="16.5703125" customWidth="1"/>
    <col min="15619" max="15619" width="23.42578125" customWidth="1"/>
    <col min="15620" max="15620" width="19" customWidth="1"/>
    <col min="15621" max="15621" width="14" customWidth="1"/>
    <col min="15622" max="15626" width="11.85546875" customWidth="1"/>
    <col min="15627" max="15627" width="15.7109375" customWidth="1"/>
    <col min="15628" max="15628" width="5.28515625" customWidth="1"/>
    <col min="15629" max="15629" width="5.7109375" customWidth="1"/>
    <col min="15630" max="15633" width="3.28515625" customWidth="1"/>
    <col min="15634" max="15634" width="1.7109375" customWidth="1"/>
    <col min="15872" max="15872" width="21.7109375" customWidth="1"/>
    <col min="15873" max="15873" width="18.7109375" customWidth="1"/>
    <col min="15874" max="15874" width="16.5703125" customWidth="1"/>
    <col min="15875" max="15875" width="23.42578125" customWidth="1"/>
    <col min="15876" max="15876" width="19" customWidth="1"/>
    <col min="15877" max="15877" width="14" customWidth="1"/>
    <col min="15878" max="15882" width="11.85546875" customWidth="1"/>
    <col min="15883" max="15883" width="15.7109375" customWidth="1"/>
    <col min="15884" max="15884" width="5.28515625" customWidth="1"/>
    <col min="15885" max="15885" width="5.7109375" customWidth="1"/>
    <col min="15886" max="15889" width="3.28515625" customWidth="1"/>
    <col min="15890" max="15890" width="1.7109375" customWidth="1"/>
    <col min="16128" max="16128" width="21.7109375" customWidth="1"/>
    <col min="16129" max="16129" width="18.7109375" customWidth="1"/>
    <col min="16130" max="16130" width="16.5703125" customWidth="1"/>
    <col min="16131" max="16131" width="23.42578125" customWidth="1"/>
    <col min="16132" max="16132" width="19" customWidth="1"/>
    <col min="16133" max="16133" width="14" customWidth="1"/>
    <col min="16134" max="16138" width="11.85546875" customWidth="1"/>
    <col min="16139" max="16139" width="15.7109375" customWidth="1"/>
    <col min="16140" max="16140" width="5.28515625" customWidth="1"/>
    <col min="16141" max="16141" width="5.7109375" customWidth="1"/>
    <col min="16142" max="16145" width="3.28515625" customWidth="1"/>
    <col min="16146" max="16146" width="1.7109375" customWidth="1"/>
  </cols>
  <sheetData>
    <row r="1" spans="1:17" s="82" customFormat="1" ht="24.95" customHeight="1" x14ac:dyDescent="0.35">
      <c r="A1" s="234" t="s">
        <v>413</v>
      </c>
      <c r="B1" s="235"/>
      <c r="C1" s="158"/>
      <c r="D1" s="158"/>
      <c r="E1" s="159"/>
      <c r="F1" s="158"/>
      <c r="G1" s="158"/>
      <c r="H1" s="158"/>
      <c r="I1" s="158"/>
      <c r="J1" s="158"/>
      <c r="K1" s="158"/>
      <c r="L1" s="158"/>
      <c r="M1" s="158"/>
      <c r="N1" s="158"/>
      <c r="O1" s="158"/>
      <c r="P1" s="158"/>
      <c r="Q1" s="158"/>
    </row>
    <row r="2" spans="1:17" s="82" customFormat="1" ht="24.95" customHeight="1" x14ac:dyDescent="0.35">
      <c r="A2" s="236" t="s">
        <v>418</v>
      </c>
      <c r="B2" s="235"/>
      <c r="C2" s="160"/>
      <c r="D2" s="158"/>
      <c r="E2" s="159"/>
      <c r="F2" s="158"/>
      <c r="G2" s="158"/>
      <c r="H2" s="158"/>
      <c r="I2" s="158"/>
      <c r="J2" s="158"/>
      <c r="K2" s="158"/>
      <c r="L2" s="158"/>
      <c r="M2" s="158"/>
      <c r="N2" s="158"/>
      <c r="O2" s="158"/>
      <c r="P2" s="158"/>
      <c r="Q2" s="158"/>
    </row>
    <row r="3" spans="1:17" s="82" customFormat="1" ht="24.95" customHeight="1" x14ac:dyDescent="0.25">
      <c r="A3" s="237" t="s">
        <v>229</v>
      </c>
      <c r="B3" s="237"/>
      <c r="C3" s="161"/>
      <c r="D3" s="158"/>
      <c r="E3" s="159"/>
      <c r="F3" s="161"/>
      <c r="G3" s="161"/>
      <c r="H3" s="161"/>
      <c r="I3" s="158"/>
      <c r="J3" s="158"/>
      <c r="K3" s="158"/>
      <c r="L3" s="158"/>
      <c r="M3" s="158"/>
      <c r="N3" s="158"/>
      <c r="O3" s="158"/>
      <c r="P3" s="158"/>
      <c r="Q3" s="158"/>
    </row>
    <row r="4" spans="1:17" s="82" customFormat="1" ht="28.5" customHeight="1" x14ac:dyDescent="0.25">
      <c r="A4" s="237" t="s">
        <v>230</v>
      </c>
      <c r="B4" s="237"/>
      <c r="C4" s="161"/>
      <c r="D4" s="158"/>
      <c r="E4" s="159"/>
      <c r="F4" s="161"/>
      <c r="G4" s="161"/>
      <c r="H4" s="161"/>
      <c r="I4" s="158"/>
      <c r="J4" s="158"/>
      <c r="K4" s="158"/>
      <c r="L4" s="158"/>
      <c r="M4" s="158"/>
      <c r="N4" s="158"/>
      <c r="O4" s="158"/>
      <c r="P4" s="158"/>
      <c r="Q4" s="158"/>
    </row>
    <row r="5" spans="1:17" s="82" customFormat="1" ht="25.5" customHeight="1" x14ac:dyDescent="0.25">
      <c r="A5" s="237" t="s">
        <v>228</v>
      </c>
      <c r="B5" s="237"/>
      <c r="C5" s="162"/>
      <c r="D5" s="158"/>
      <c r="E5" s="159"/>
      <c r="F5" s="418"/>
      <c r="G5" s="418"/>
      <c r="H5" s="418"/>
      <c r="I5" s="158"/>
      <c r="J5" s="158"/>
      <c r="K5" s="158"/>
      <c r="L5" s="158"/>
      <c r="M5" s="158"/>
      <c r="N5" s="158"/>
      <c r="O5" s="158"/>
      <c r="P5" s="158"/>
      <c r="Q5" s="158"/>
    </row>
    <row r="6" spans="1:17" s="82" customFormat="1" ht="27.75" customHeight="1" x14ac:dyDescent="0.25">
      <c r="A6" s="237" t="s">
        <v>227</v>
      </c>
      <c r="B6" s="237"/>
      <c r="C6" s="162"/>
      <c r="D6" s="158"/>
      <c r="E6" s="159"/>
      <c r="F6" s="418" t="s">
        <v>420</v>
      </c>
      <c r="G6" s="418"/>
      <c r="H6" s="418"/>
      <c r="I6" s="158"/>
      <c r="J6" s="158"/>
      <c r="K6" s="158"/>
      <c r="L6" s="158"/>
      <c r="M6" s="158"/>
      <c r="N6" s="158"/>
      <c r="O6" s="158"/>
      <c r="P6" s="158"/>
      <c r="Q6" s="158"/>
    </row>
    <row r="7" spans="1:17" s="82" customFormat="1" ht="21.75" customHeight="1" x14ac:dyDescent="0.25">
      <c r="A7" s="238" t="s">
        <v>412</v>
      </c>
      <c r="B7" s="238"/>
      <c r="C7" s="162"/>
      <c r="D7" s="158"/>
      <c r="E7" s="159"/>
      <c r="F7" s="162"/>
      <c r="G7" s="162"/>
      <c r="H7" s="162"/>
      <c r="I7" s="158"/>
      <c r="J7" s="158"/>
      <c r="K7" s="158"/>
      <c r="L7" s="158"/>
      <c r="M7" s="158"/>
      <c r="N7" s="158"/>
      <c r="O7" s="158"/>
      <c r="P7" s="158"/>
      <c r="Q7" s="158"/>
    </row>
    <row r="8" spans="1:17" s="82" customFormat="1" ht="24.95" customHeight="1" x14ac:dyDescent="0.25">
      <c r="A8" s="238" t="s">
        <v>364</v>
      </c>
      <c r="B8" s="238"/>
      <c r="C8" s="162"/>
      <c r="D8" s="158"/>
      <c r="E8" s="159"/>
      <c r="F8" s="162"/>
      <c r="G8" s="162"/>
      <c r="H8" s="162"/>
      <c r="I8" s="158"/>
      <c r="J8" s="158"/>
      <c r="K8" s="158"/>
      <c r="L8" s="158"/>
      <c r="M8" s="158"/>
      <c r="N8" s="158"/>
      <c r="O8" s="158"/>
      <c r="P8" s="158"/>
      <c r="Q8" s="158"/>
    </row>
    <row r="9" spans="1:17" s="82" customFormat="1" ht="21" x14ac:dyDescent="0.25">
      <c r="A9" s="239"/>
      <c r="B9" s="239"/>
      <c r="C9" s="162"/>
      <c r="D9" s="162"/>
      <c r="E9" s="163"/>
      <c r="F9" s="162"/>
      <c r="G9" s="164"/>
      <c r="H9" s="164"/>
      <c r="I9" s="164"/>
      <c r="J9" s="164"/>
      <c r="K9" s="164"/>
      <c r="L9" s="158"/>
      <c r="M9" s="158"/>
      <c r="N9" s="158"/>
      <c r="O9" s="158"/>
      <c r="P9" s="158"/>
      <c r="Q9" s="158"/>
    </row>
    <row r="10" spans="1:17" s="83" customFormat="1" ht="29.25" customHeight="1" thickBot="1" x14ac:dyDescent="0.35">
      <c r="A10" s="425" t="s">
        <v>231</v>
      </c>
      <c r="B10" s="425"/>
      <c r="C10" s="425"/>
      <c r="D10" s="425"/>
      <c r="E10" s="425"/>
      <c r="F10" s="425"/>
      <c r="G10" s="425"/>
      <c r="H10" s="425"/>
      <c r="I10" s="425"/>
      <c r="J10" s="425"/>
      <c r="K10" s="425"/>
      <c r="L10" s="425"/>
      <c r="M10" s="425"/>
      <c r="N10" s="425"/>
      <c r="O10" s="425"/>
      <c r="P10" s="425"/>
      <c r="Q10" s="425"/>
    </row>
    <row r="11" spans="1:17" s="1" customFormat="1" ht="19.5" thickTop="1" x14ac:dyDescent="0.25">
      <c r="A11" s="443" t="s">
        <v>232</v>
      </c>
      <c r="B11" s="240" t="s">
        <v>419</v>
      </c>
      <c r="C11" s="428" t="s">
        <v>417</v>
      </c>
      <c r="D11" s="428" t="s">
        <v>233</v>
      </c>
      <c r="E11" s="445" t="s">
        <v>414</v>
      </c>
      <c r="F11" s="428" t="s">
        <v>415</v>
      </c>
      <c r="G11" s="428" t="s">
        <v>416</v>
      </c>
      <c r="H11" s="428"/>
      <c r="I11" s="428"/>
      <c r="J11" s="428"/>
      <c r="K11" s="435" t="s">
        <v>3</v>
      </c>
      <c r="L11" s="435" t="s">
        <v>4</v>
      </c>
      <c r="M11" s="435"/>
      <c r="N11" s="435"/>
      <c r="O11" s="435"/>
      <c r="P11" s="435"/>
      <c r="Q11" s="436"/>
    </row>
    <row r="12" spans="1:17" s="1" customFormat="1" ht="19.5" thickBot="1" x14ac:dyDescent="0.3">
      <c r="A12" s="444"/>
      <c r="B12" s="241"/>
      <c r="C12" s="429"/>
      <c r="D12" s="429"/>
      <c r="E12" s="446"/>
      <c r="F12" s="429"/>
      <c r="G12" s="165" t="s">
        <v>0</v>
      </c>
      <c r="H12" s="165" t="s">
        <v>1</v>
      </c>
      <c r="I12" s="165" t="s">
        <v>234</v>
      </c>
      <c r="J12" s="165" t="s">
        <v>2</v>
      </c>
      <c r="K12" s="437"/>
      <c r="L12" s="437"/>
      <c r="M12" s="437"/>
      <c r="N12" s="437"/>
      <c r="O12" s="437"/>
      <c r="P12" s="437"/>
      <c r="Q12" s="438"/>
    </row>
    <row r="13" spans="1:17" s="82" customFormat="1" ht="81.75" customHeight="1" x14ac:dyDescent="0.25">
      <c r="A13" s="242" t="s">
        <v>402</v>
      </c>
      <c r="B13" s="157" t="s">
        <v>401</v>
      </c>
      <c r="C13" s="201" t="s">
        <v>375</v>
      </c>
      <c r="D13" s="206" t="s">
        <v>376</v>
      </c>
      <c r="E13" s="214">
        <v>42</v>
      </c>
      <c r="F13" s="214">
        <f>+E13+70</f>
        <v>112</v>
      </c>
      <c r="G13" s="215">
        <v>21</v>
      </c>
      <c r="H13" s="215">
        <v>21</v>
      </c>
      <c r="I13" s="215">
        <v>21</v>
      </c>
      <c r="J13" s="215">
        <v>7</v>
      </c>
      <c r="K13" s="231">
        <f>SUM(B18:B49)</f>
        <v>496072</v>
      </c>
      <c r="L13" s="439"/>
      <c r="M13" s="439"/>
      <c r="N13" s="439"/>
      <c r="O13" s="439"/>
      <c r="P13" s="439"/>
      <c r="Q13" s="439"/>
    </row>
    <row r="14" spans="1:17" s="82" customFormat="1" ht="22.5" customHeight="1" x14ac:dyDescent="0.25">
      <c r="A14" s="216"/>
      <c r="B14" s="217"/>
      <c r="C14" s="218"/>
      <c r="D14" s="219"/>
      <c r="E14" s="220"/>
      <c r="F14" s="221"/>
      <c r="G14" s="221"/>
      <c r="H14" s="221"/>
      <c r="I14" s="221"/>
      <c r="J14" s="221"/>
      <c r="K14" s="222"/>
      <c r="L14" s="152"/>
      <c r="M14" s="152"/>
      <c r="N14" s="152"/>
      <c r="O14" s="152"/>
      <c r="P14" s="152"/>
      <c r="Q14" s="152"/>
    </row>
    <row r="15" spans="1:17" s="83" customFormat="1" ht="18.75" x14ac:dyDescent="0.3">
      <c r="A15" s="243" t="s">
        <v>235</v>
      </c>
      <c r="B15" s="166"/>
      <c r="C15" s="167"/>
      <c r="D15" s="167"/>
      <c r="E15" s="168"/>
      <c r="F15" s="167"/>
      <c r="G15" s="167"/>
      <c r="H15" s="167"/>
      <c r="I15" s="167"/>
      <c r="J15" s="167"/>
      <c r="K15" s="167"/>
      <c r="L15" s="169"/>
      <c r="M15" s="169"/>
      <c r="N15" s="169"/>
      <c r="O15" s="169"/>
      <c r="P15" s="169"/>
      <c r="Q15" s="170"/>
    </row>
    <row r="16" spans="1:17" s="1" customFormat="1" ht="15.75" customHeight="1" x14ac:dyDescent="0.25">
      <c r="A16" s="426" t="s">
        <v>236</v>
      </c>
      <c r="B16" s="171"/>
      <c r="C16" s="440" t="s">
        <v>5</v>
      </c>
      <c r="D16" s="440"/>
      <c r="E16" s="440"/>
      <c r="F16" s="440"/>
      <c r="G16" s="440" t="s">
        <v>237</v>
      </c>
      <c r="H16" s="440"/>
      <c r="I16" s="440"/>
      <c r="J16" s="440"/>
      <c r="K16" s="441" t="s">
        <v>238</v>
      </c>
      <c r="L16" s="440" t="s">
        <v>239</v>
      </c>
      <c r="M16" s="440"/>
      <c r="N16" s="440"/>
      <c r="O16" s="440"/>
      <c r="P16" s="440"/>
      <c r="Q16" s="442"/>
    </row>
    <row r="17" spans="1:18" s="1" customFormat="1" ht="45.75" customHeight="1" x14ac:dyDescent="0.25">
      <c r="A17" s="427"/>
      <c r="B17" s="172"/>
      <c r="C17" s="173" t="s">
        <v>240</v>
      </c>
      <c r="D17" s="173" t="s">
        <v>6</v>
      </c>
      <c r="E17" s="174" t="s">
        <v>241</v>
      </c>
      <c r="F17" s="173" t="s">
        <v>7</v>
      </c>
      <c r="G17" s="173" t="s">
        <v>0</v>
      </c>
      <c r="H17" s="173" t="s">
        <v>1</v>
      </c>
      <c r="I17" s="173" t="s">
        <v>234</v>
      </c>
      <c r="J17" s="173" t="s">
        <v>2</v>
      </c>
      <c r="K17" s="441"/>
      <c r="L17" s="175" t="s">
        <v>8</v>
      </c>
      <c r="M17" s="175" t="s">
        <v>9</v>
      </c>
      <c r="N17" s="175" t="s">
        <v>10</v>
      </c>
      <c r="O17" s="175" t="s">
        <v>11</v>
      </c>
      <c r="P17" s="175" t="s">
        <v>12</v>
      </c>
      <c r="Q17" s="176" t="s">
        <v>13</v>
      </c>
    </row>
    <row r="18" spans="1:18" ht="33.75" customHeight="1" x14ac:dyDescent="0.25">
      <c r="A18" s="419" t="s">
        <v>384</v>
      </c>
      <c r="B18" s="433">
        <f>SUM(F18)</f>
        <v>26880</v>
      </c>
      <c r="C18" s="393" t="s">
        <v>403</v>
      </c>
      <c r="D18" s="393">
        <v>200</v>
      </c>
      <c r="E18" s="397">
        <v>134.4</v>
      </c>
      <c r="F18" s="393">
        <f>+D18*E18</f>
        <v>26880</v>
      </c>
      <c r="G18" s="394">
        <f>50*134.4</f>
        <v>6720</v>
      </c>
      <c r="H18" s="394">
        <f>50*134.4</f>
        <v>6720</v>
      </c>
      <c r="I18" s="394">
        <f>50*134.4</f>
        <v>6720</v>
      </c>
      <c r="J18" s="394">
        <f>50*134.4</f>
        <v>6720</v>
      </c>
      <c r="K18" s="177" t="s">
        <v>378</v>
      </c>
      <c r="L18" s="393">
        <v>11</v>
      </c>
      <c r="M18" s="393">
        <v>2</v>
      </c>
      <c r="N18" s="393">
        <v>3</v>
      </c>
      <c r="O18" s="392">
        <v>7</v>
      </c>
      <c r="P18" s="392">
        <v>1</v>
      </c>
      <c r="Q18" s="392" t="s">
        <v>410</v>
      </c>
      <c r="R18" s="23"/>
    </row>
    <row r="19" spans="1:18" ht="27" customHeight="1" x14ac:dyDescent="0.25">
      <c r="A19" s="420"/>
      <c r="B19" s="434"/>
      <c r="C19" s="393"/>
      <c r="D19" s="393"/>
      <c r="E19" s="397"/>
      <c r="F19" s="393"/>
      <c r="G19" s="395"/>
      <c r="H19" s="395"/>
      <c r="I19" s="395"/>
      <c r="J19" s="395"/>
      <c r="K19" s="177" t="s">
        <v>378</v>
      </c>
      <c r="L19" s="393"/>
      <c r="M19" s="393"/>
      <c r="N19" s="393"/>
      <c r="O19" s="392"/>
      <c r="P19" s="392"/>
      <c r="Q19" s="392"/>
      <c r="R19" s="23"/>
    </row>
    <row r="20" spans="1:18" ht="27" customHeight="1" x14ac:dyDescent="0.25">
      <c r="A20" s="420"/>
      <c r="B20" s="434"/>
      <c r="C20" s="393"/>
      <c r="D20" s="393"/>
      <c r="E20" s="397"/>
      <c r="F20" s="393"/>
      <c r="G20" s="395"/>
      <c r="H20" s="395"/>
      <c r="I20" s="395"/>
      <c r="J20" s="395"/>
      <c r="K20" s="177" t="s">
        <v>378</v>
      </c>
      <c r="L20" s="393"/>
      <c r="M20" s="393"/>
      <c r="N20" s="393"/>
      <c r="O20" s="392"/>
      <c r="P20" s="392"/>
      <c r="Q20" s="392"/>
      <c r="R20" s="23"/>
    </row>
    <row r="21" spans="1:18" ht="60" customHeight="1" x14ac:dyDescent="0.25">
      <c r="A21" s="420"/>
      <c r="B21" s="434"/>
      <c r="C21" s="393"/>
      <c r="D21" s="393"/>
      <c r="E21" s="397"/>
      <c r="F21" s="393"/>
      <c r="G21" s="396"/>
      <c r="H21" s="396"/>
      <c r="I21" s="396"/>
      <c r="J21" s="396"/>
      <c r="K21" s="177" t="s">
        <v>378</v>
      </c>
      <c r="L21" s="393"/>
      <c r="M21" s="393"/>
      <c r="N21" s="393"/>
      <c r="O21" s="392"/>
      <c r="P21" s="392"/>
      <c r="Q21" s="392"/>
      <c r="R21" s="23"/>
    </row>
    <row r="22" spans="1:18" ht="27.75" hidden="1" customHeight="1" x14ac:dyDescent="0.25">
      <c r="A22" s="421"/>
      <c r="B22" s="178"/>
      <c r="C22" s="179"/>
      <c r="D22" s="179"/>
      <c r="E22" s="180"/>
      <c r="F22" s="181"/>
      <c r="G22" s="182"/>
      <c r="H22" s="182"/>
      <c r="I22" s="182"/>
      <c r="J22" s="182"/>
      <c r="K22" s="177" t="s">
        <v>378</v>
      </c>
      <c r="L22" s="183"/>
      <c r="M22" s="183"/>
      <c r="N22" s="183"/>
      <c r="O22" s="183"/>
      <c r="P22" s="183"/>
      <c r="Q22" s="183"/>
      <c r="R22" s="23"/>
    </row>
    <row r="23" spans="1:18" s="85" customFormat="1" ht="31.5" customHeight="1" x14ac:dyDescent="0.25">
      <c r="A23" s="422" t="s">
        <v>409</v>
      </c>
      <c r="B23" s="430">
        <f>SUM(F23:F26)</f>
        <v>49344</v>
      </c>
      <c r="C23" s="184" t="s">
        <v>379</v>
      </c>
      <c r="D23" s="184">
        <v>10</v>
      </c>
      <c r="E23" s="185">
        <v>134.4</v>
      </c>
      <c r="F23" s="186">
        <f>+D23*E23</f>
        <v>1344</v>
      </c>
      <c r="G23" s="186">
        <f>+F23/2</f>
        <v>672</v>
      </c>
      <c r="H23" s="186"/>
      <c r="I23" s="186"/>
      <c r="J23" s="186">
        <f>+$G23</f>
        <v>672</v>
      </c>
      <c r="K23" s="177" t="s">
        <v>378</v>
      </c>
      <c r="L23" s="187">
        <v>11</v>
      </c>
      <c r="M23" s="187">
        <v>2</v>
      </c>
      <c r="N23" s="187">
        <v>3</v>
      </c>
      <c r="O23" s="188">
        <v>7</v>
      </c>
      <c r="P23" s="188">
        <v>1</v>
      </c>
      <c r="Q23" s="188" t="s">
        <v>410</v>
      </c>
      <c r="R23" s="84"/>
    </row>
    <row r="24" spans="1:18" s="85" customFormat="1" ht="30.75" customHeight="1" x14ac:dyDescent="0.25">
      <c r="A24" s="423"/>
      <c r="B24" s="431"/>
      <c r="C24" s="184" t="s">
        <v>380</v>
      </c>
      <c r="D24" s="184">
        <v>80</v>
      </c>
      <c r="E24" s="189">
        <v>350</v>
      </c>
      <c r="F24" s="186">
        <f t="shared" ref="F24:F49" si="0">+D24*E24</f>
        <v>28000</v>
      </c>
      <c r="G24" s="186">
        <f t="shared" ref="G24:G26" si="1">+F24/2</f>
        <v>14000</v>
      </c>
      <c r="H24" s="186"/>
      <c r="I24" s="186"/>
      <c r="J24" s="186">
        <f t="shared" ref="J24:J26" si="2">+$G24</f>
        <v>14000</v>
      </c>
      <c r="K24" s="177" t="s">
        <v>378</v>
      </c>
      <c r="L24" s="187">
        <v>11</v>
      </c>
      <c r="M24" s="187">
        <v>2</v>
      </c>
      <c r="N24" s="187">
        <v>3</v>
      </c>
      <c r="O24" s="188">
        <v>1</v>
      </c>
      <c r="P24" s="188">
        <v>1</v>
      </c>
      <c r="Q24" s="188"/>
      <c r="R24" s="84"/>
    </row>
    <row r="25" spans="1:18" s="85" customFormat="1" ht="31.5" customHeight="1" x14ac:dyDescent="0.25">
      <c r="A25" s="423"/>
      <c r="B25" s="431"/>
      <c r="C25" s="184" t="s">
        <v>381</v>
      </c>
      <c r="D25" s="184">
        <v>80</v>
      </c>
      <c r="E25" s="185">
        <v>150</v>
      </c>
      <c r="F25" s="186">
        <f t="shared" si="0"/>
        <v>12000</v>
      </c>
      <c r="G25" s="186">
        <f t="shared" si="1"/>
        <v>6000</v>
      </c>
      <c r="H25" s="186"/>
      <c r="I25" s="186"/>
      <c r="J25" s="186">
        <f t="shared" si="2"/>
        <v>6000</v>
      </c>
      <c r="K25" s="177" t="s">
        <v>378</v>
      </c>
      <c r="L25" s="187">
        <v>11</v>
      </c>
      <c r="M25" s="187">
        <v>2</v>
      </c>
      <c r="N25" s="187">
        <v>3</v>
      </c>
      <c r="O25" s="188">
        <v>1</v>
      </c>
      <c r="P25" s="188">
        <v>1</v>
      </c>
      <c r="Q25" s="188"/>
      <c r="R25" s="84"/>
    </row>
    <row r="26" spans="1:18" ht="32.25" customHeight="1" x14ac:dyDescent="0.25">
      <c r="A26" s="424"/>
      <c r="B26" s="432"/>
      <c r="C26" s="184" t="s">
        <v>382</v>
      </c>
      <c r="D26" s="184">
        <v>40</v>
      </c>
      <c r="E26" s="185" t="s">
        <v>383</v>
      </c>
      <c r="F26" s="186">
        <f t="shared" si="0"/>
        <v>8000</v>
      </c>
      <c r="G26" s="186">
        <f t="shared" si="1"/>
        <v>4000</v>
      </c>
      <c r="H26" s="186"/>
      <c r="I26" s="186"/>
      <c r="J26" s="186">
        <f t="shared" si="2"/>
        <v>4000</v>
      </c>
      <c r="K26" s="177" t="s">
        <v>378</v>
      </c>
      <c r="L26" s="187">
        <v>11</v>
      </c>
      <c r="M26" s="187">
        <v>2</v>
      </c>
      <c r="N26" s="187">
        <v>3</v>
      </c>
      <c r="O26" s="188">
        <v>9</v>
      </c>
      <c r="P26" s="188">
        <v>2</v>
      </c>
      <c r="Q26" s="188"/>
      <c r="R26" s="23"/>
    </row>
    <row r="27" spans="1:18" ht="23.25" customHeight="1" x14ac:dyDescent="0.25">
      <c r="A27" s="190"/>
      <c r="B27" s="230">
        <v>0</v>
      </c>
      <c r="C27" s="184"/>
      <c r="D27" s="184"/>
      <c r="E27" s="185"/>
      <c r="F27" s="186">
        <f t="shared" si="0"/>
        <v>0</v>
      </c>
      <c r="G27" s="186"/>
      <c r="H27" s="186"/>
      <c r="I27" s="186"/>
      <c r="J27" s="186"/>
      <c r="K27" s="177" t="s">
        <v>378</v>
      </c>
      <c r="L27" s="187"/>
      <c r="M27" s="187"/>
      <c r="N27" s="187"/>
      <c r="O27" s="188"/>
      <c r="P27" s="188"/>
      <c r="Q27" s="188"/>
      <c r="R27" s="23"/>
    </row>
    <row r="28" spans="1:18" ht="32.25" customHeight="1" x14ac:dyDescent="0.25">
      <c r="A28" s="416" t="s">
        <v>385</v>
      </c>
      <c r="B28" s="398">
        <f>SUM(F28:F29)</f>
        <v>196032</v>
      </c>
      <c r="C28" s="191" t="s">
        <v>386</v>
      </c>
      <c r="D28" s="192">
        <f>3*8</f>
        <v>24</v>
      </c>
      <c r="E28" s="189">
        <v>8000</v>
      </c>
      <c r="F28" s="186">
        <f t="shared" si="0"/>
        <v>192000</v>
      </c>
      <c r="G28" s="193">
        <f>+F28/4</f>
        <v>48000</v>
      </c>
      <c r="H28" s="193">
        <f>+$G28</f>
        <v>48000</v>
      </c>
      <c r="I28" s="193">
        <f t="shared" ref="I28:J29" si="3">+$G28</f>
        <v>48000</v>
      </c>
      <c r="J28" s="193">
        <f t="shared" si="3"/>
        <v>48000</v>
      </c>
      <c r="K28" s="177" t="s">
        <v>378</v>
      </c>
      <c r="L28" s="187">
        <v>11</v>
      </c>
      <c r="M28" s="187">
        <v>2</v>
      </c>
      <c r="N28" s="187">
        <v>8</v>
      </c>
      <c r="O28" s="188">
        <v>8</v>
      </c>
      <c r="P28" s="188">
        <v>7</v>
      </c>
      <c r="Q28" s="188" t="s">
        <v>411</v>
      </c>
      <c r="R28" s="23"/>
    </row>
    <row r="29" spans="1:18" ht="45" customHeight="1" x14ac:dyDescent="0.25">
      <c r="A29" s="417"/>
      <c r="B29" s="399"/>
      <c r="C29" s="194" t="s">
        <v>377</v>
      </c>
      <c r="D29" s="195">
        <v>30</v>
      </c>
      <c r="E29" s="196">
        <v>134.4</v>
      </c>
      <c r="F29" s="186">
        <f t="shared" si="0"/>
        <v>4032</v>
      </c>
      <c r="G29" s="193">
        <f>+F29/4</f>
        <v>1008</v>
      </c>
      <c r="H29" s="193">
        <f>+$G29</f>
        <v>1008</v>
      </c>
      <c r="I29" s="193">
        <f t="shared" si="3"/>
        <v>1008</v>
      </c>
      <c r="J29" s="193">
        <f t="shared" si="3"/>
        <v>1008</v>
      </c>
      <c r="K29" s="177" t="s">
        <v>378</v>
      </c>
      <c r="L29" s="187">
        <v>11</v>
      </c>
      <c r="M29" s="187">
        <v>2</v>
      </c>
      <c r="N29" s="187">
        <v>3</v>
      </c>
      <c r="O29" s="188">
        <v>7</v>
      </c>
      <c r="P29" s="188">
        <v>1</v>
      </c>
      <c r="Q29" s="188" t="s">
        <v>410</v>
      </c>
      <c r="R29" s="23"/>
    </row>
    <row r="30" spans="1:18" ht="36" customHeight="1" x14ac:dyDescent="0.25">
      <c r="A30" s="411" t="s">
        <v>389</v>
      </c>
      <c r="B30" s="400">
        <f>SUM(F30:F33)</f>
        <v>56688</v>
      </c>
      <c r="C30" s="184" t="s">
        <v>387</v>
      </c>
      <c r="D30" s="184">
        <v>120</v>
      </c>
      <c r="E30" s="185">
        <v>50</v>
      </c>
      <c r="F30" s="186">
        <f t="shared" si="0"/>
        <v>6000</v>
      </c>
      <c r="G30" s="193">
        <f t="shared" ref="G30:G33" si="4">+F30/4</f>
        <v>1500</v>
      </c>
      <c r="H30" s="193">
        <f t="shared" ref="H30:J37" si="5">+$G30</f>
        <v>1500</v>
      </c>
      <c r="I30" s="193">
        <f t="shared" si="5"/>
        <v>1500</v>
      </c>
      <c r="J30" s="193">
        <f t="shared" si="5"/>
        <v>1500</v>
      </c>
      <c r="K30" s="177" t="s">
        <v>378</v>
      </c>
      <c r="L30" s="187">
        <v>11</v>
      </c>
      <c r="M30" s="187">
        <v>2</v>
      </c>
      <c r="N30" s="187">
        <v>3</v>
      </c>
      <c r="O30" s="188">
        <v>3</v>
      </c>
      <c r="P30" s="188">
        <v>2</v>
      </c>
      <c r="Q30" s="188"/>
      <c r="R30" s="23"/>
    </row>
    <row r="31" spans="1:18" ht="26.25" customHeight="1" x14ac:dyDescent="0.25">
      <c r="A31" s="412"/>
      <c r="B31" s="401"/>
      <c r="C31" s="197" t="s">
        <v>381</v>
      </c>
      <c r="D31" s="197">
        <v>120</v>
      </c>
      <c r="E31" s="198">
        <v>200</v>
      </c>
      <c r="F31" s="186">
        <f t="shared" si="0"/>
        <v>24000</v>
      </c>
      <c r="G31" s="193">
        <f t="shared" si="4"/>
        <v>6000</v>
      </c>
      <c r="H31" s="193">
        <f t="shared" si="5"/>
        <v>6000</v>
      </c>
      <c r="I31" s="193">
        <f t="shared" si="5"/>
        <v>6000</v>
      </c>
      <c r="J31" s="193">
        <f t="shared" si="5"/>
        <v>6000</v>
      </c>
      <c r="K31" s="177" t="s">
        <v>378</v>
      </c>
      <c r="L31" s="187">
        <v>11</v>
      </c>
      <c r="M31" s="187">
        <v>2</v>
      </c>
      <c r="N31" s="187">
        <v>3</v>
      </c>
      <c r="O31" s="188">
        <v>1</v>
      </c>
      <c r="P31" s="188">
        <v>1</v>
      </c>
      <c r="Q31" s="188"/>
      <c r="R31" s="23"/>
    </row>
    <row r="32" spans="1:18" ht="27.75" customHeight="1" x14ac:dyDescent="0.25">
      <c r="A32" s="412"/>
      <c r="B32" s="401"/>
      <c r="C32" s="197" t="s">
        <v>388</v>
      </c>
      <c r="D32" s="197">
        <v>20</v>
      </c>
      <c r="E32" s="199">
        <v>134.4</v>
      </c>
      <c r="F32" s="186">
        <f t="shared" si="0"/>
        <v>2688</v>
      </c>
      <c r="G32" s="193">
        <f t="shared" si="4"/>
        <v>672</v>
      </c>
      <c r="H32" s="193">
        <f t="shared" si="5"/>
        <v>672</v>
      </c>
      <c r="I32" s="193">
        <f t="shared" si="5"/>
        <v>672</v>
      </c>
      <c r="J32" s="193">
        <f t="shared" si="5"/>
        <v>672</v>
      </c>
      <c r="K32" s="177" t="s">
        <v>378</v>
      </c>
      <c r="L32" s="187">
        <v>11</v>
      </c>
      <c r="M32" s="187">
        <v>2</v>
      </c>
      <c r="N32" s="187">
        <v>3</v>
      </c>
      <c r="O32" s="188">
        <v>7</v>
      </c>
      <c r="P32" s="188">
        <v>1</v>
      </c>
      <c r="Q32" s="188" t="s">
        <v>410</v>
      </c>
      <c r="R32" s="23"/>
    </row>
    <row r="33" spans="1:18" ht="26.25" customHeight="1" x14ac:dyDescent="0.25">
      <c r="A33" s="413"/>
      <c r="B33" s="402"/>
      <c r="C33" s="197" t="s">
        <v>382</v>
      </c>
      <c r="D33" s="197">
        <v>120</v>
      </c>
      <c r="E33" s="198">
        <v>200</v>
      </c>
      <c r="F33" s="186">
        <f t="shared" si="0"/>
        <v>24000</v>
      </c>
      <c r="G33" s="193">
        <f t="shared" si="4"/>
        <v>6000</v>
      </c>
      <c r="H33" s="193">
        <f t="shared" si="5"/>
        <v>6000</v>
      </c>
      <c r="I33" s="193">
        <f t="shared" si="5"/>
        <v>6000</v>
      </c>
      <c r="J33" s="193">
        <f t="shared" si="5"/>
        <v>6000</v>
      </c>
      <c r="K33" s="177" t="s">
        <v>378</v>
      </c>
      <c r="L33" s="187">
        <v>11</v>
      </c>
      <c r="M33" s="187">
        <v>2</v>
      </c>
      <c r="N33" s="187">
        <v>3</v>
      </c>
      <c r="O33" s="188">
        <v>9</v>
      </c>
      <c r="P33" s="188">
        <v>2</v>
      </c>
      <c r="Q33" s="188"/>
      <c r="R33" s="23"/>
    </row>
    <row r="34" spans="1:18" ht="48.75" customHeight="1" x14ac:dyDescent="0.25">
      <c r="A34" s="411" t="s">
        <v>390</v>
      </c>
      <c r="B34" s="400">
        <f>SUM(F34:F37)</f>
        <v>68688</v>
      </c>
      <c r="C34" s="184" t="s">
        <v>387</v>
      </c>
      <c r="D34" s="184">
        <v>120</v>
      </c>
      <c r="E34" s="185">
        <v>50</v>
      </c>
      <c r="F34" s="186">
        <f t="shared" si="0"/>
        <v>6000</v>
      </c>
      <c r="G34" s="193">
        <f t="shared" ref="G34" si="6">+F34/4</f>
        <v>1500</v>
      </c>
      <c r="H34" s="193">
        <f t="shared" si="5"/>
        <v>1500</v>
      </c>
      <c r="I34" s="193">
        <f t="shared" si="5"/>
        <v>1500</v>
      </c>
      <c r="J34" s="193">
        <f t="shared" si="5"/>
        <v>1500</v>
      </c>
      <c r="K34" s="177" t="s">
        <v>378</v>
      </c>
      <c r="L34" s="187">
        <v>11</v>
      </c>
      <c r="M34" s="187">
        <v>2</v>
      </c>
      <c r="N34" s="187">
        <v>3</v>
      </c>
      <c r="O34" s="188">
        <v>3</v>
      </c>
      <c r="P34" s="188">
        <v>2</v>
      </c>
      <c r="Q34" s="188"/>
      <c r="R34" s="23"/>
    </row>
    <row r="35" spans="1:18" ht="42.75" customHeight="1" x14ac:dyDescent="0.25">
      <c r="A35" s="412"/>
      <c r="B35" s="401"/>
      <c r="C35" s="184" t="s">
        <v>381</v>
      </c>
      <c r="D35" s="184">
        <v>120</v>
      </c>
      <c r="E35" s="185">
        <v>300</v>
      </c>
      <c r="F35" s="186">
        <f t="shared" si="0"/>
        <v>36000</v>
      </c>
      <c r="G35" s="193">
        <f t="shared" ref="G35" si="7">+F35/4</f>
        <v>9000</v>
      </c>
      <c r="H35" s="193">
        <f t="shared" si="5"/>
        <v>9000</v>
      </c>
      <c r="I35" s="193">
        <f t="shared" si="5"/>
        <v>9000</v>
      </c>
      <c r="J35" s="193">
        <f t="shared" si="5"/>
        <v>9000</v>
      </c>
      <c r="K35" s="177" t="s">
        <v>378</v>
      </c>
      <c r="L35" s="187">
        <v>11</v>
      </c>
      <c r="M35" s="187">
        <v>2</v>
      </c>
      <c r="N35" s="187">
        <v>3</v>
      </c>
      <c r="O35" s="188">
        <v>1</v>
      </c>
      <c r="P35" s="188">
        <v>1</v>
      </c>
      <c r="Q35" s="188"/>
      <c r="R35" s="23"/>
    </row>
    <row r="36" spans="1:18" ht="31.5" customHeight="1" x14ac:dyDescent="0.25">
      <c r="A36" s="412"/>
      <c r="B36" s="401"/>
      <c r="C36" s="184" t="s">
        <v>388</v>
      </c>
      <c r="D36" s="184">
        <v>20</v>
      </c>
      <c r="E36" s="199">
        <v>134.4</v>
      </c>
      <c r="F36" s="186">
        <f t="shared" si="0"/>
        <v>2688</v>
      </c>
      <c r="G36" s="193">
        <f t="shared" ref="G36" si="8">+F36/4</f>
        <v>672</v>
      </c>
      <c r="H36" s="193">
        <f t="shared" si="5"/>
        <v>672</v>
      </c>
      <c r="I36" s="193">
        <f t="shared" si="5"/>
        <v>672</v>
      </c>
      <c r="J36" s="193">
        <f t="shared" si="5"/>
        <v>672</v>
      </c>
      <c r="K36" s="177" t="s">
        <v>378</v>
      </c>
      <c r="L36" s="187">
        <v>11</v>
      </c>
      <c r="M36" s="187">
        <v>2</v>
      </c>
      <c r="N36" s="187">
        <v>3</v>
      </c>
      <c r="O36" s="188">
        <v>7</v>
      </c>
      <c r="P36" s="188">
        <v>1</v>
      </c>
      <c r="Q36" s="188" t="s">
        <v>410</v>
      </c>
      <c r="R36" s="23"/>
    </row>
    <row r="37" spans="1:18" ht="37.5" customHeight="1" x14ac:dyDescent="0.25">
      <c r="A37" s="413"/>
      <c r="B37" s="402"/>
      <c r="C37" s="184" t="s">
        <v>382</v>
      </c>
      <c r="D37" s="184">
        <v>120</v>
      </c>
      <c r="E37" s="200">
        <v>200</v>
      </c>
      <c r="F37" s="186">
        <f t="shared" si="0"/>
        <v>24000</v>
      </c>
      <c r="G37" s="193">
        <f t="shared" ref="G37" si="9">+F37/4</f>
        <v>6000</v>
      </c>
      <c r="H37" s="193">
        <f t="shared" si="5"/>
        <v>6000</v>
      </c>
      <c r="I37" s="193">
        <f t="shared" si="5"/>
        <v>6000</v>
      </c>
      <c r="J37" s="193">
        <f t="shared" si="5"/>
        <v>6000</v>
      </c>
      <c r="K37" s="177" t="s">
        <v>378</v>
      </c>
      <c r="L37" s="187">
        <v>11</v>
      </c>
      <c r="M37" s="187">
        <v>2</v>
      </c>
      <c r="N37" s="187">
        <v>3</v>
      </c>
      <c r="O37" s="188">
        <v>9</v>
      </c>
      <c r="P37" s="188">
        <v>2</v>
      </c>
      <c r="Q37" s="188"/>
      <c r="R37" s="23"/>
    </row>
    <row r="38" spans="1:18" ht="37.5" customHeight="1" x14ac:dyDescent="0.25">
      <c r="A38" s="414" t="s">
        <v>393</v>
      </c>
      <c r="B38" s="403">
        <f>SUM(F38:F39)</f>
        <v>6000</v>
      </c>
      <c r="C38" s="201" t="s">
        <v>391</v>
      </c>
      <c r="D38" s="202">
        <v>2</v>
      </c>
      <c r="E38" s="203">
        <v>1000</v>
      </c>
      <c r="F38" s="186">
        <f t="shared" si="0"/>
        <v>2000</v>
      </c>
      <c r="G38" s="204"/>
      <c r="H38" s="205">
        <f>+F38/2</f>
        <v>1000</v>
      </c>
      <c r="I38" s="205">
        <f>+$H38</f>
        <v>1000</v>
      </c>
      <c r="J38" s="205"/>
      <c r="K38" s="177" t="s">
        <v>378</v>
      </c>
      <c r="L38" s="187">
        <v>11</v>
      </c>
      <c r="M38" s="187">
        <v>2</v>
      </c>
      <c r="N38" s="187">
        <v>6</v>
      </c>
      <c r="O38" s="188">
        <v>8</v>
      </c>
      <c r="P38" s="188">
        <v>1</v>
      </c>
      <c r="Q38" s="188"/>
      <c r="R38" s="154"/>
    </row>
    <row r="39" spans="1:18" ht="54.75" customHeight="1" x14ac:dyDescent="0.25">
      <c r="A39" s="415"/>
      <c r="B39" s="404"/>
      <c r="C39" s="206" t="s">
        <v>392</v>
      </c>
      <c r="D39" s="207">
        <v>20</v>
      </c>
      <c r="E39" s="208">
        <v>200</v>
      </c>
      <c r="F39" s="186">
        <f t="shared" si="0"/>
        <v>4000</v>
      </c>
      <c r="G39" s="186">
        <f>+F39/4</f>
        <v>1000</v>
      </c>
      <c r="H39" s="186">
        <f>+$G39</f>
        <v>1000</v>
      </c>
      <c r="I39" s="186">
        <f t="shared" ref="I39:J39" si="10">+$G39</f>
        <v>1000</v>
      </c>
      <c r="J39" s="186">
        <f t="shared" si="10"/>
        <v>1000</v>
      </c>
      <c r="K39" s="177" t="s">
        <v>378</v>
      </c>
      <c r="L39" s="187">
        <v>11</v>
      </c>
      <c r="M39" s="187">
        <v>2</v>
      </c>
      <c r="N39" s="187">
        <v>3</v>
      </c>
      <c r="O39" s="188">
        <v>7</v>
      </c>
      <c r="P39" s="188">
        <v>1</v>
      </c>
      <c r="Q39" s="188" t="s">
        <v>410</v>
      </c>
      <c r="R39" s="155"/>
    </row>
    <row r="40" spans="1:18" ht="63.75" customHeight="1" x14ac:dyDescent="0.25">
      <c r="A40" s="228" t="s">
        <v>397</v>
      </c>
      <c r="B40" s="209">
        <f>SUM(F40)</f>
        <v>50000</v>
      </c>
      <c r="C40" s="201" t="s">
        <v>394</v>
      </c>
      <c r="D40" s="201">
        <v>2</v>
      </c>
      <c r="E40" s="208">
        <v>25000</v>
      </c>
      <c r="F40" s="186">
        <f t="shared" si="0"/>
        <v>50000</v>
      </c>
      <c r="G40" s="186"/>
      <c r="H40" s="186">
        <f>+F40</f>
        <v>50000</v>
      </c>
      <c r="I40" s="186"/>
      <c r="J40" s="186"/>
      <c r="K40" s="177" t="s">
        <v>378</v>
      </c>
      <c r="L40" s="187">
        <v>11</v>
      </c>
      <c r="M40" s="187">
        <v>2</v>
      </c>
      <c r="N40" s="187">
        <v>6</v>
      </c>
      <c r="O40" s="188">
        <v>1</v>
      </c>
      <c r="P40" s="188">
        <v>3</v>
      </c>
      <c r="Q40" s="188"/>
      <c r="R40" s="151"/>
    </row>
    <row r="41" spans="1:18" ht="126" customHeight="1" x14ac:dyDescent="0.25">
      <c r="A41" s="229" t="s">
        <v>396</v>
      </c>
      <c r="B41" s="210">
        <f>SUM(F41)</f>
        <v>10000</v>
      </c>
      <c r="C41" s="156" t="s">
        <v>395</v>
      </c>
      <c r="D41" s="201">
        <v>10</v>
      </c>
      <c r="E41" s="208">
        <v>1000</v>
      </c>
      <c r="F41" s="186">
        <f t="shared" si="0"/>
        <v>10000</v>
      </c>
      <c r="G41" s="197">
        <f>+F41/10*3</f>
        <v>3000</v>
      </c>
      <c r="H41" s="211">
        <f>+F41/10*2</f>
        <v>2000</v>
      </c>
      <c r="I41" s="197">
        <f>+F41/10*3</f>
        <v>3000</v>
      </c>
      <c r="J41" s="211">
        <f>+F41/10*2</f>
        <v>2000</v>
      </c>
      <c r="K41" s="177" t="s">
        <v>378</v>
      </c>
      <c r="L41" s="187">
        <v>11</v>
      </c>
      <c r="M41" s="187">
        <v>2</v>
      </c>
      <c r="N41" s="187">
        <v>6</v>
      </c>
      <c r="O41" s="188">
        <v>8</v>
      </c>
      <c r="P41" s="188">
        <v>1</v>
      </c>
      <c r="Q41" s="188"/>
      <c r="R41" s="151"/>
    </row>
    <row r="42" spans="1:18" s="82" customFormat="1" ht="74.25" customHeight="1" x14ac:dyDescent="0.25">
      <c r="A42" s="228" t="s">
        <v>398</v>
      </c>
      <c r="B42" s="212">
        <f>SUM(F42)</f>
        <v>4032</v>
      </c>
      <c r="C42" s="156" t="s">
        <v>408</v>
      </c>
      <c r="D42" s="207">
        <v>30</v>
      </c>
      <c r="E42" s="208">
        <v>134.4</v>
      </c>
      <c r="F42" s="186">
        <f t="shared" si="0"/>
        <v>4032</v>
      </c>
      <c r="G42" s="186">
        <f>7.5*E42</f>
        <v>1008</v>
      </c>
      <c r="H42" s="186">
        <f>7.5*$E42</f>
        <v>1008</v>
      </c>
      <c r="I42" s="186">
        <f t="shared" ref="I42:J44" si="11">7.5*$E42</f>
        <v>1008</v>
      </c>
      <c r="J42" s="186">
        <f t="shared" si="11"/>
        <v>1008</v>
      </c>
      <c r="K42" s="177" t="s">
        <v>378</v>
      </c>
      <c r="L42" s="202">
        <v>11</v>
      </c>
      <c r="M42" s="197">
        <v>2</v>
      </c>
      <c r="N42" s="197">
        <v>3</v>
      </c>
      <c r="O42" s="197">
        <v>7</v>
      </c>
      <c r="P42" s="197">
        <v>1</v>
      </c>
      <c r="Q42" s="197" t="s">
        <v>410</v>
      </c>
    </row>
    <row r="43" spans="1:18" s="82" customFormat="1" ht="51.75" customHeight="1" x14ac:dyDescent="0.25">
      <c r="A43" s="228" t="s">
        <v>399</v>
      </c>
      <c r="B43" s="209">
        <f>SUM(F43)</f>
        <v>0</v>
      </c>
      <c r="C43" s="201" t="s">
        <v>391</v>
      </c>
      <c r="D43" s="207"/>
      <c r="E43" s="208"/>
      <c r="F43" s="186">
        <f t="shared" si="0"/>
        <v>0</v>
      </c>
      <c r="G43" s="186"/>
      <c r="H43" s="186"/>
      <c r="I43" s="186"/>
      <c r="J43" s="186"/>
      <c r="K43" s="177" t="s">
        <v>378</v>
      </c>
      <c r="L43" s="187">
        <v>11</v>
      </c>
      <c r="M43" s="187">
        <v>2</v>
      </c>
      <c r="N43" s="187">
        <v>6</v>
      </c>
      <c r="O43" s="188">
        <v>8</v>
      </c>
      <c r="P43" s="188">
        <v>1</v>
      </c>
      <c r="Q43" s="197"/>
    </row>
    <row r="44" spans="1:18" s="82" customFormat="1" ht="36" customHeight="1" x14ac:dyDescent="0.25">
      <c r="A44" s="228" t="s">
        <v>400</v>
      </c>
      <c r="B44" s="209">
        <f>SUM(F44)</f>
        <v>4032</v>
      </c>
      <c r="C44" s="201" t="s">
        <v>408</v>
      </c>
      <c r="D44" s="207">
        <v>30</v>
      </c>
      <c r="E44" s="208">
        <v>134.4</v>
      </c>
      <c r="F44" s="186">
        <f t="shared" si="0"/>
        <v>4032</v>
      </c>
      <c r="G44" s="186">
        <f>7.5*E44</f>
        <v>1008</v>
      </c>
      <c r="H44" s="186">
        <f>7.5*$E44</f>
        <v>1008</v>
      </c>
      <c r="I44" s="186">
        <f t="shared" si="11"/>
        <v>1008</v>
      </c>
      <c r="J44" s="186">
        <f t="shared" si="11"/>
        <v>1008</v>
      </c>
      <c r="K44" s="177" t="s">
        <v>378</v>
      </c>
      <c r="L44" s="202">
        <v>11</v>
      </c>
      <c r="M44" s="197">
        <v>2</v>
      </c>
      <c r="N44" s="197">
        <v>3</v>
      </c>
      <c r="O44" s="197">
        <v>7</v>
      </c>
      <c r="P44" s="197">
        <v>1</v>
      </c>
      <c r="Q44" s="197" t="s">
        <v>410</v>
      </c>
    </row>
    <row r="45" spans="1:18" s="82" customFormat="1" ht="36" customHeight="1" x14ac:dyDescent="0.25">
      <c r="A45" s="405" t="s">
        <v>404</v>
      </c>
      <c r="B45" s="408">
        <f>SUM(F45:F49)</f>
        <v>24376</v>
      </c>
      <c r="C45" s="197" t="s">
        <v>405</v>
      </c>
      <c r="D45" s="197">
        <v>4</v>
      </c>
      <c r="E45" s="198">
        <v>2100</v>
      </c>
      <c r="F45" s="186">
        <f t="shared" si="0"/>
        <v>8400</v>
      </c>
      <c r="G45" s="186">
        <f>+F45/4*1</f>
        <v>2100</v>
      </c>
      <c r="H45" s="186">
        <f>+$G45</f>
        <v>2100</v>
      </c>
      <c r="I45" s="186">
        <f t="shared" ref="I45:J49" si="12">+$G45</f>
        <v>2100</v>
      </c>
      <c r="J45" s="186">
        <f t="shared" si="12"/>
        <v>2100</v>
      </c>
      <c r="K45" s="177" t="s">
        <v>378</v>
      </c>
      <c r="L45" s="183">
        <v>11</v>
      </c>
      <c r="M45" s="183">
        <v>2</v>
      </c>
      <c r="N45" s="183">
        <v>2</v>
      </c>
      <c r="O45" s="188">
        <v>3</v>
      </c>
      <c r="P45" s="188">
        <v>1</v>
      </c>
      <c r="Q45" s="213"/>
    </row>
    <row r="46" spans="1:18" s="82" customFormat="1" ht="36" customHeight="1" x14ac:dyDescent="0.25">
      <c r="A46" s="406"/>
      <c r="B46" s="409"/>
      <c r="C46" s="197" t="s">
        <v>406</v>
      </c>
      <c r="D46" s="197">
        <v>4</v>
      </c>
      <c r="E46" s="198">
        <v>1050</v>
      </c>
      <c r="F46" s="186">
        <f t="shared" si="0"/>
        <v>4200</v>
      </c>
      <c r="G46" s="186">
        <f t="shared" ref="G46:G49" si="13">+F46/4*1</f>
        <v>1050</v>
      </c>
      <c r="H46" s="186">
        <f t="shared" ref="H46:H49" si="14">+$G46</f>
        <v>1050</v>
      </c>
      <c r="I46" s="186">
        <f t="shared" si="12"/>
        <v>1050</v>
      </c>
      <c r="J46" s="186">
        <f t="shared" si="12"/>
        <v>1050</v>
      </c>
      <c r="K46" s="177" t="s">
        <v>378</v>
      </c>
      <c r="L46" s="183">
        <v>11</v>
      </c>
      <c r="M46" s="183">
        <v>2</v>
      </c>
      <c r="N46" s="183">
        <v>2</v>
      </c>
      <c r="O46" s="188">
        <v>3</v>
      </c>
      <c r="P46" s="188">
        <v>1</v>
      </c>
      <c r="Q46" s="213"/>
    </row>
    <row r="47" spans="1:18" s="82" customFormat="1" ht="36" customHeight="1" x14ac:dyDescent="0.25">
      <c r="A47" s="406"/>
      <c r="B47" s="409"/>
      <c r="C47" s="197" t="s">
        <v>377</v>
      </c>
      <c r="D47" s="197">
        <v>40</v>
      </c>
      <c r="E47" s="198">
        <v>134.4</v>
      </c>
      <c r="F47" s="186">
        <f t="shared" si="0"/>
        <v>5376</v>
      </c>
      <c r="G47" s="186">
        <f t="shared" si="13"/>
        <v>1344</v>
      </c>
      <c r="H47" s="186">
        <f t="shared" si="14"/>
        <v>1344</v>
      </c>
      <c r="I47" s="186">
        <f t="shared" si="12"/>
        <v>1344</v>
      </c>
      <c r="J47" s="186">
        <f t="shared" si="12"/>
        <v>1344</v>
      </c>
      <c r="K47" s="177" t="s">
        <v>378</v>
      </c>
      <c r="L47" s="183">
        <v>11</v>
      </c>
      <c r="M47" s="183">
        <v>2</v>
      </c>
      <c r="N47" s="183">
        <v>3</v>
      </c>
      <c r="O47" s="188">
        <v>7</v>
      </c>
      <c r="P47" s="188">
        <v>1</v>
      </c>
      <c r="Q47" s="188" t="s">
        <v>410</v>
      </c>
    </row>
    <row r="48" spans="1:18" s="82" customFormat="1" ht="36" customHeight="1" x14ac:dyDescent="0.25">
      <c r="A48" s="406"/>
      <c r="B48" s="409"/>
      <c r="C48" s="197" t="s">
        <v>407</v>
      </c>
      <c r="D48" s="197">
        <v>4</v>
      </c>
      <c r="E48" s="198">
        <v>1400</v>
      </c>
      <c r="F48" s="186">
        <f t="shared" si="0"/>
        <v>5600</v>
      </c>
      <c r="G48" s="186">
        <f t="shared" si="13"/>
        <v>1400</v>
      </c>
      <c r="H48" s="186">
        <f t="shared" si="14"/>
        <v>1400</v>
      </c>
      <c r="I48" s="186">
        <f t="shared" si="12"/>
        <v>1400</v>
      </c>
      <c r="J48" s="186">
        <f t="shared" si="12"/>
        <v>1400</v>
      </c>
      <c r="K48" s="177" t="s">
        <v>378</v>
      </c>
      <c r="L48" s="183">
        <v>11</v>
      </c>
      <c r="M48" s="183">
        <v>2</v>
      </c>
      <c r="N48" s="183">
        <v>2</v>
      </c>
      <c r="O48" s="188">
        <v>3</v>
      </c>
      <c r="P48" s="188">
        <v>1</v>
      </c>
      <c r="Q48" s="213"/>
    </row>
    <row r="49" spans="1:17" s="82" customFormat="1" ht="36" customHeight="1" x14ac:dyDescent="0.25">
      <c r="A49" s="407"/>
      <c r="B49" s="410"/>
      <c r="C49" s="197" t="s">
        <v>382</v>
      </c>
      <c r="D49" s="197">
        <v>4</v>
      </c>
      <c r="E49" s="198" t="s">
        <v>383</v>
      </c>
      <c r="F49" s="186">
        <f t="shared" si="0"/>
        <v>800</v>
      </c>
      <c r="G49" s="186">
        <f t="shared" si="13"/>
        <v>200</v>
      </c>
      <c r="H49" s="186">
        <f t="shared" si="14"/>
        <v>200</v>
      </c>
      <c r="I49" s="186">
        <f t="shared" si="12"/>
        <v>200</v>
      </c>
      <c r="J49" s="186">
        <f t="shared" si="12"/>
        <v>200</v>
      </c>
      <c r="K49" s="177" t="s">
        <v>378</v>
      </c>
      <c r="L49" s="183">
        <v>11</v>
      </c>
      <c r="M49" s="183">
        <v>2</v>
      </c>
      <c r="N49" s="183">
        <v>3</v>
      </c>
      <c r="O49" s="188">
        <v>9</v>
      </c>
      <c r="P49" s="188">
        <v>2</v>
      </c>
      <c r="Q49" s="213"/>
    </row>
    <row r="50" spans="1:17" s="82" customFormat="1" ht="18.75" x14ac:dyDescent="0.3">
      <c r="A50" s="233" t="s">
        <v>421</v>
      </c>
      <c r="B50" s="232">
        <f>SUM(B18:B49)</f>
        <v>496072</v>
      </c>
      <c r="C50" s="223"/>
      <c r="D50" s="223"/>
      <c r="E50" s="224"/>
      <c r="F50" s="223"/>
      <c r="G50" s="223"/>
      <c r="H50" s="223"/>
      <c r="I50" s="223"/>
      <c r="J50" s="223"/>
      <c r="K50" s="223"/>
      <c r="L50" s="223"/>
      <c r="M50" s="158"/>
      <c r="N50" s="158"/>
      <c r="O50" s="158"/>
      <c r="P50" s="158"/>
      <c r="Q50" s="158"/>
    </row>
    <row r="51" spans="1:17" s="82" customFormat="1" ht="15.75" x14ac:dyDescent="0.25">
      <c r="A51" s="158"/>
      <c r="B51" s="158"/>
      <c r="C51" s="158"/>
      <c r="D51" s="225"/>
      <c r="E51" s="226"/>
      <c r="F51" s="227"/>
      <c r="G51" s="227"/>
      <c r="H51" s="227"/>
      <c r="I51" s="227"/>
      <c r="J51" s="227"/>
      <c r="K51" s="158"/>
      <c r="L51" s="158"/>
      <c r="M51" s="158"/>
      <c r="N51" s="158"/>
      <c r="O51" s="158"/>
      <c r="P51" s="158"/>
      <c r="Q51" s="158"/>
    </row>
    <row r="52" spans="1:17" s="82" customFormat="1" ht="15.75" x14ac:dyDescent="0.25">
      <c r="A52" s="158"/>
      <c r="B52" s="158"/>
      <c r="C52" s="158"/>
      <c r="D52" s="225"/>
      <c r="E52" s="226"/>
      <c r="F52" s="227"/>
      <c r="G52" s="227"/>
      <c r="H52" s="227"/>
      <c r="I52" s="227"/>
      <c r="J52" s="227"/>
      <c r="K52" s="158"/>
      <c r="L52" s="158"/>
      <c r="M52" s="158"/>
      <c r="N52" s="158"/>
      <c r="O52" s="158"/>
      <c r="P52" s="158"/>
      <c r="Q52" s="158"/>
    </row>
    <row r="53" spans="1:17" s="82" customFormat="1" ht="15.75" x14ac:dyDescent="0.25">
      <c r="A53" s="158"/>
      <c r="B53" s="158"/>
      <c r="C53" s="158"/>
      <c r="D53" s="225"/>
      <c r="E53" s="226"/>
      <c r="F53" s="227"/>
      <c r="G53" s="227"/>
      <c r="H53" s="227"/>
      <c r="I53" s="227"/>
      <c r="J53" s="227"/>
      <c r="K53" s="158"/>
      <c r="L53" s="158"/>
      <c r="M53" s="158"/>
      <c r="N53" s="158"/>
      <c r="O53" s="158"/>
      <c r="P53" s="158"/>
      <c r="Q53" s="158"/>
    </row>
    <row r="54" spans="1:17" s="82" customFormat="1" ht="15.75" x14ac:dyDescent="0.25">
      <c r="A54" s="158"/>
      <c r="B54" s="158"/>
      <c r="C54" s="158"/>
      <c r="D54" s="225"/>
      <c r="E54" s="226"/>
      <c r="F54" s="227"/>
      <c r="G54" s="227"/>
      <c r="H54" s="227"/>
      <c r="I54" s="227"/>
      <c r="J54" s="227"/>
      <c r="K54" s="158"/>
      <c r="L54" s="158"/>
      <c r="M54" s="158"/>
      <c r="N54" s="158"/>
      <c r="O54" s="158"/>
      <c r="P54" s="158"/>
      <c r="Q54" s="158"/>
    </row>
    <row r="55" spans="1:17" s="82" customFormat="1" ht="15.75" x14ac:dyDescent="0.25">
      <c r="A55" s="158"/>
      <c r="B55" s="158"/>
      <c r="C55" s="158"/>
      <c r="D55" s="225"/>
      <c r="E55" s="226"/>
      <c r="F55" s="227"/>
      <c r="G55" s="227"/>
      <c r="H55" s="227"/>
      <c r="I55" s="227"/>
      <c r="J55" s="227"/>
      <c r="K55" s="158"/>
      <c r="L55" s="158"/>
      <c r="M55" s="158"/>
      <c r="N55" s="158"/>
      <c r="O55" s="158"/>
      <c r="P55" s="158"/>
      <c r="Q55" s="158"/>
    </row>
    <row r="56" spans="1:17" s="82" customFormat="1" ht="15.75" x14ac:dyDescent="0.25">
      <c r="A56" s="158"/>
      <c r="B56" s="158"/>
      <c r="C56" s="158"/>
      <c r="D56" s="225"/>
      <c r="E56" s="226"/>
      <c r="F56" s="227"/>
      <c r="G56" s="227"/>
      <c r="H56" s="227"/>
      <c r="I56" s="227"/>
      <c r="J56" s="227"/>
      <c r="K56" s="158"/>
      <c r="L56" s="158"/>
      <c r="M56" s="158"/>
      <c r="N56" s="158"/>
      <c r="O56" s="158"/>
      <c r="P56" s="158"/>
      <c r="Q56" s="158"/>
    </row>
    <row r="57" spans="1:17" s="82" customFormat="1" ht="15.75" x14ac:dyDescent="0.25">
      <c r="A57" s="158"/>
      <c r="B57" s="158"/>
      <c r="C57" s="158"/>
      <c r="D57" s="225"/>
      <c r="E57" s="226"/>
      <c r="F57" s="227"/>
      <c r="G57" s="227"/>
      <c r="H57" s="227"/>
      <c r="I57" s="227"/>
      <c r="J57" s="227"/>
      <c r="K57" s="158"/>
      <c r="L57" s="158"/>
      <c r="M57" s="158"/>
      <c r="N57" s="158"/>
      <c r="O57" s="158"/>
      <c r="P57" s="158"/>
      <c r="Q57" s="158"/>
    </row>
    <row r="58" spans="1:17" s="82" customFormat="1" ht="15.75" x14ac:dyDescent="0.25">
      <c r="A58" s="158"/>
      <c r="B58" s="158"/>
      <c r="C58" s="158"/>
      <c r="D58" s="225"/>
      <c r="E58" s="226"/>
      <c r="F58" s="227"/>
      <c r="G58" s="227"/>
      <c r="H58" s="227"/>
      <c r="I58" s="227"/>
      <c r="J58" s="227"/>
      <c r="K58" s="158"/>
      <c r="L58" s="158"/>
      <c r="M58" s="158"/>
      <c r="N58" s="158"/>
      <c r="O58" s="158"/>
      <c r="P58" s="158"/>
      <c r="Q58" s="158"/>
    </row>
    <row r="59" spans="1:17" s="82" customFormat="1" ht="15.75" x14ac:dyDescent="0.25">
      <c r="A59" s="158"/>
      <c r="B59" s="158"/>
      <c r="C59" s="158"/>
      <c r="D59" s="225"/>
      <c r="E59" s="226"/>
      <c r="F59" s="227"/>
      <c r="G59" s="227"/>
      <c r="H59" s="227"/>
      <c r="I59" s="227"/>
      <c r="J59" s="227"/>
      <c r="K59" s="158"/>
      <c r="L59" s="158"/>
      <c r="M59" s="158"/>
      <c r="N59" s="158"/>
      <c r="O59" s="158"/>
      <c r="P59" s="158"/>
      <c r="Q59" s="158"/>
    </row>
    <row r="60" spans="1:17" s="82" customFormat="1" ht="15.75" x14ac:dyDescent="0.25">
      <c r="A60" s="158"/>
      <c r="B60" s="158"/>
      <c r="C60" s="158"/>
      <c r="D60" s="225"/>
      <c r="E60" s="226"/>
      <c r="F60" s="227"/>
      <c r="G60" s="227"/>
      <c r="H60" s="227"/>
      <c r="I60" s="227"/>
      <c r="J60" s="227"/>
      <c r="K60" s="158"/>
      <c r="L60" s="158"/>
      <c r="M60" s="158"/>
      <c r="N60" s="158"/>
      <c r="O60" s="158"/>
      <c r="P60" s="158"/>
      <c r="Q60" s="158"/>
    </row>
    <row r="61" spans="1:17" s="82" customFormat="1" ht="15.75" x14ac:dyDescent="0.25">
      <c r="A61" s="158"/>
      <c r="B61" s="158"/>
      <c r="C61" s="158"/>
      <c r="D61" s="225"/>
      <c r="E61" s="226"/>
      <c r="F61" s="227"/>
      <c r="G61" s="227"/>
      <c r="H61" s="227"/>
      <c r="I61" s="227"/>
      <c r="J61" s="227"/>
      <c r="K61" s="158"/>
      <c r="L61" s="158"/>
      <c r="M61" s="158"/>
      <c r="N61" s="158"/>
      <c r="O61" s="158"/>
      <c r="P61" s="158"/>
      <c r="Q61" s="158"/>
    </row>
    <row r="62" spans="1:17" s="82" customFormat="1" ht="15.75" x14ac:dyDescent="0.25">
      <c r="A62" s="158"/>
      <c r="B62" s="158"/>
      <c r="C62" s="158"/>
      <c r="D62" s="158"/>
      <c r="E62" s="159"/>
      <c r="F62" s="158"/>
      <c r="G62" s="225"/>
      <c r="H62" s="158"/>
      <c r="I62" s="158"/>
      <c r="J62" s="158"/>
      <c r="K62" s="225"/>
      <c r="L62" s="158"/>
      <c r="M62" s="158"/>
      <c r="N62" s="158"/>
      <c r="O62" s="158"/>
      <c r="P62" s="158"/>
      <c r="Q62" s="158"/>
    </row>
    <row r="63" spans="1:17" s="82" customFormat="1" ht="15.75" x14ac:dyDescent="0.25">
      <c r="A63" s="158"/>
      <c r="B63" s="158"/>
      <c r="C63" s="158"/>
      <c r="D63" s="225"/>
      <c r="E63" s="159"/>
      <c r="F63" s="158"/>
      <c r="G63" s="158"/>
      <c r="H63" s="158"/>
      <c r="I63" s="158"/>
      <c r="J63" s="158"/>
      <c r="K63" s="158"/>
      <c r="L63" s="158"/>
      <c r="M63" s="158"/>
      <c r="N63" s="158"/>
      <c r="O63" s="158"/>
      <c r="P63" s="158"/>
      <c r="Q63" s="158"/>
    </row>
    <row r="64" spans="1:17" s="82" customFormat="1" ht="15.75" x14ac:dyDescent="0.25">
      <c r="A64" s="158"/>
      <c r="B64" s="158"/>
      <c r="C64" s="158"/>
      <c r="D64" s="158"/>
      <c r="E64" s="159"/>
      <c r="F64" s="158"/>
      <c r="G64" s="158"/>
      <c r="H64" s="158"/>
      <c r="I64" s="158"/>
      <c r="J64" s="158"/>
      <c r="K64" s="158"/>
      <c r="L64" s="158"/>
      <c r="M64" s="158"/>
      <c r="N64" s="158"/>
      <c r="O64" s="158"/>
      <c r="P64" s="158"/>
      <c r="Q64" s="158"/>
    </row>
    <row r="65" spans="1:18" s="82" customFormat="1" ht="15.75" x14ac:dyDescent="0.25">
      <c r="A65" s="158"/>
      <c r="B65" s="158"/>
      <c r="C65" s="158"/>
      <c r="D65" s="158"/>
      <c r="E65" s="159"/>
      <c r="F65" s="158"/>
      <c r="G65" s="158"/>
      <c r="H65" s="158"/>
      <c r="I65" s="158"/>
      <c r="J65" s="158"/>
      <c r="K65" s="158"/>
      <c r="L65" s="158"/>
      <c r="M65" s="158"/>
      <c r="N65" s="158"/>
      <c r="O65" s="158"/>
      <c r="P65" s="158"/>
      <c r="Q65" s="158"/>
    </row>
    <row r="66" spans="1:18" s="82" customFormat="1" ht="15.75" x14ac:dyDescent="0.25">
      <c r="A66" s="158"/>
      <c r="B66" s="158"/>
      <c r="C66" s="158"/>
      <c r="D66" s="158"/>
      <c r="E66" s="159"/>
      <c r="F66" s="158"/>
      <c r="G66" s="158"/>
      <c r="H66" s="158"/>
      <c r="I66" s="158"/>
      <c r="J66" s="158"/>
      <c r="K66" s="158"/>
      <c r="L66" s="158"/>
      <c r="M66" s="158"/>
      <c r="N66" s="158"/>
      <c r="O66" s="158"/>
      <c r="P66" s="158"/>
      <c r="Q66" s="158"/>
    </row>
    <row r="67" spans="1:18" s="82" customFormat="1" ht="15.75" x14ac:dyDescent="0.25">
      <c r="A67" s="158"/>
      <c r="B67" s="158"/>
      <c r="C67" s="158"/>
      <c r="D67" s="158"/>
      <c r="E67" s="159"/>
      <c r="F67" s="158"/>
      <c r="G67" s="158"/>
      <c r="H67" s="158"/>
      <c r="I67" s="158"/>
      <c r="J67" s="158"/>
      <c r="K67" s="158"/>
      <c r="L67" s="158"/>
      <c r="M67" s="158"/>
      <c r="N67" s="158"/>
      <c r="O67" s="158"/>
      <c r="P67" s="158"/>
      <c r="Q67" s="158"/>
    </row>
    <row r="68" spans="1:18" s="82" customFormat="1" ht="15.75" x14ac:dyDescent="0.25">
      <c r="A68" s="158"/>
      <c r="B68" s="158"/>
      <c r="C68" s="158"/>
      <c r="D68" s="158"/>
      <c r="E68" s="159"/>
      <c r="F68" s="158"/>
      <c r="G68" s="158"/>
      <c r="H68" s="158"/>
      <c r="I68" s="158"/>
      <c r="J68" s="158"/>
      <c r="K68" s="158"/>
      <c r="L68" s="158"/>
      <c r="M68" s="158"/>
      <c r="N68" s="158"/>
      <c r="O68" s="158"/>
      <c r="P68" s="158"/>
      <c r="Q68" s="158"/>
    </row>
    <row r="69" spans="1:18" s="82" customFormat="1" ht="15.75" x14ac:dyDescent="0.25">
      <c r="A69" s="158"/>
      <c r="B69" s="158"/>
      <c r="C69" s="158"/>
      <c r="D69" s="158"/>
      <c r="E69" s="159"/>
      <c r="F69" s="158"/>
      <c r="G69" s="158"/>
      <c r="H69" s="158"/>
      <c r="I69" s="158"/>
      <c r="J69" s="158"/>
      <c r="K69" s="158"/>
      <c r="L69" s="158"/>
      <c r="M69" s="158"/>
      <c r="N69" s="158"/>
      <c r="O69" s="158"/>
      <c r="P69" s="158"/>
      <c r="Q69" s="158"/>
    </row>
    <row r="70" spans="1:18" s="82" customFormat="1" ht="15.75" x14ac:dyDescent="0.25">
      <c r="A70" s="158"/>
      <c r="B70" s="158"/>
      <c r="C70" s="158"/>
      <c r="D70" s="158"/>
      <c r="E70" s="159"/>
      <c r="F70" s="158"/>
      <c r="G70" s="158"/>
      <c r="H70" s="158"/>
      <c r="I70" s="158"/>
      <c r="J70" s="158"/>
      <c r="K70" s="158"/>
      <c r="L70" s="158"/>
      <c r="M70" s="158"/>
      <c r="N70" s="158"/>
      <c r="O70" s="158"/>
      <c r="P70" s="158"/>
      <c r="Q70" s="158"/>
    </row>
    <row r="71" spans="1:18" s="82" customFormat="1" ht="15.75" x14ac:dyDescent="0.25">
      <c r="A71" s="158"/>
      <c r="B71" s="158"/>
      <c r="C71" s="158"/>
      <c r="D71" s="158"/>
      <c r="E71" s="159"/>
      <c r="F71" s="158"/>
      <c r="G71" s="158"/>
      <c r="H71" s="158"/>
      <c r="I71" s="158"/>
      <c r="J71" s="158"/>
      <c r="K71" s="158"/>
      <c r="L71" s="158"/>
      <c r="M71" s="158"/>
      <c r="N71" s="158"/>
      <c r="O71" s="158"/>
      <c r="P71" s="158"/>
      <c r="Q71" s="158"/>
    </row>
    <row r="72" spans="1:18" s="82" customFormat="1" ht="15.75" x14ac:dyDescent="0.25">
      <c r="A72" s="158"/>
      <c r="B72" s="158"/>
      <c r="C72" s="158"/>
      <c r="D72" s="158"/>
      <c r="E72" s="159"/>
      <c r="F72" s="158"/>
      <c r="G72" s="158"/>
      <c r="H72" s="158"/>
      <c r="I72" s="158"/>
      <c r="J72" s="158"/>
      <c r="K72" s="158"/>
      <c r="L72" s="158"/>
      <c r="M72" s="158"/>
      <c r="N72" s="158"/>
      <c r="O72" s="158"/>
      <c r="P72" s="158"/>
      <c r="Q72" s="158"/>
    </row>
    <row r="73" spans="1:18" s="82" customFormat="1" ht="15.75" x14ac:dyDescent="0.25">
      <c r="A73" s="158"/>
      <c r="B73" s="158"/>
      <c r="C73" s="158"/>
      <c r="D73" s="158"/>
      <c r="E73" s="159"/>
      <c r="F73" s="158"/>
      <c r="G73" s="158"/>
      <c r="H73" s="158"/>
      <c r="I73" s="158"/>
      <c r="J73" s="158"/>
      <c r="K73" s="158"/>
      <c r="L73" s="158"/>
      <c r="M73" s="158"/>
      <c r="N73" s="158"/>
      <c r="O73" s="158"/>
      <c r="P73" s="158"/>
      <c r="Q73" s="158"/>
    </row>
    <row r="74" spans="1:18" s="82" customFormat="1" ht="15.75" x14ac:dyDescent="0.25">
      <c r="A74" s="158"/>
      <c r="B74" s="158"/>
      <c r="C74" s="158"/>
      <c r="D74" s="158"/>
      <c r="E74" s="159"/>
      <c r="F74" s="158"/>
      <c r="G74" s="158"/>
      <c r="H74" s="158"/>
      <c r="I74" s="158"/>
      <c r="J74" s="158"/>
      <c r="K74" s="158"/>
      <c r="L74" s="158"/>
      <c r="M74" s="158"/>
      <c r="N74" s="158"/>
      <c r="O74" s="158"/>
      <c r="P74" s="158"/>
      <c r="Q74" s="158"/>
    </row>
    <row r="75" spans="1:18" x14ac:dyDescent="0.25">
      <c r="A75" s="82"/>
      <c r="B75" s="82"/>
      <c r="C75" s="82"/>
      <c r="D75" s="82"/>
      <c r="E75" s="153"/>
      <c r="F75" s="82"/>
      <c r="G75" s="82"/>
      <c r="H75" s="82"/>
      <c r="I75" s="82"/>
      <c r="J75" s="82"/>
      <c r="K75" s="82"/>
      <c r="L75" s="82"/>
      <c r="M75" s="82"/>
      <c r="N75" s="82"/>
      <c r="O75" s="82"/>
      <c r="P75" s="82"/>
      <c r="Q75" s="82"/>
      <c r="R75" s="82"/>
    </row>
    <row r="76" spans="1:18" x14ac:dyDescent="0.25">
      <c r="A76" s="82"/>
      <c r="B76" s="82"/>
      <c r="C76" s="82"/>
      <c r="D76" s="82"/>
      <c r="E76" s="153"/>
      <c r="F76" s="82"/>
      <c r="G76" s="82"/>
      <c r="H76" s="82"/>
      <c r="I76" s="82"/>
      <c r="J76" s="82"/>
      <c r="K76" s="82"/>
      <c r="L76" s="82"/>
      <c r="M76" s="82"/>
      <c r="N76" s="82"/>
      <c r="O76" s="82"/>
      <c r="P76" s="82"/>
      <c r="Q76" s="82"/>
      <c r="R76" s="82"/>
    </row>
    <row r="77" spans="1:18" x14ac:dyDescent="0.25">
      <c r="A77" s="82"/>
      <c r="B77" s="82"/>
      <c r="C77" s="82"/>
      <c r="D77" s="82"/>
      <c r="E77" s="153"/>
      <c r="F77" s="82"/>
      <c r="G77" s="82"/>
      <c r="H77" s="82"/>
      <c r="I77" s="82"/>
      <c r="J77" s="82"/>
      <c r="K77" s="82"/>
      <c r="L77" s="82"/>
      <c r="M77" s="82"/>
      <c r="N77" s="82"/>
      <c r="O77" s="82"/>
      <c r="P77" s="82"/>
      <c r="Q77" s="82"/>
    </row>
    <row r="78" spans="1:18" x14ac:dyDescent="0.25">
      <c r="A78" s="82"/>
      <c r="B78" s="82"/>
      <c r="C78" s="82"/>
      <c r="D78" s="82"/>
      <c r="E78" s="153"/>
      <c r="F78" s="82"/>
      <c r="G78" s="82"/>
      <c r="H78" s="82"/>
      <c r="I78" s="82"/>
      <c r="J78" s="82"/>
      <c r="K78" s="82"/>
      <c r="L78" s="82"/>
      <c r="M78" s="82"/>
      <c r="N78" s="82"/>
      <c r="O78" s="82"/>
      <c r="P78" s="82"/>
      <c r="Q78" s="82"/>
    </row>
  </sheetData>
  <mergeCells count="45">
    <mergeCell ref="L16:Q16"/>
    <mergeCell ref="A11:A12"/>
    <mergeCell ref="K11:K12"/>
    <mergeCell ref="D11:D12"/>
    <mergeCell ref="E11:E12"/>
    <mergeCell ref="F11:F12"/>
    <mergeCell ref="G11:J11"/>
    <mergeCell ref="F5:H5"/>
    <mergeCell ref="F6:H6"/>
    <mergeCell ref="A18:A22"/>
    <mergeCell ref="A23:A26"/>
    <mergeCell ref="A10:Q10"/>
    <mergeCell ref="A16:A17"/>
    <mergeCell ref="C11:C12"/>
    <mergeCell ref="B23:B26"/>
    <mergeCell ref="B18:B21"/>
    <mergeCell ref="C18:C21"/>
    <mergeCell ref="D18:D21"/>
    <mergeCell ref="L11:Q12"/>
    <mergeCell ref="L13:Q13"/>
    <mergeCell ref="C16:F16"/>
    <mergeCell ref="G16:J16"/>
    <mergeCell ref="K16:K17"/>
    <mergeCell ref="B28:B29"/>
    <mergeCell ref="B30:B33"/>
    <mergeCell ref="B38:B39"/>
    <mergeCell ref="A45:A49"/>
    <mergeCell ref="B45:B49"/>
    <mergeCell ref="A30:A33"/>
    <mergeCell ref="A34:A37"/>
    <mergeCell ref="B34:B37"/>
    <mergeCell ref="A38:A39"/>
    <mergeCell ref="A28:A29"/>
    <mergeCell ref="G18:G21"/>
    <mergeCell ref="H18:H21"/>
    <mergeCell ref="I18:I21"/>
    <mergeCell ref="J18:J21"/>
    <mergeCell ref="E18:E21"/>
    <mergeCell ref="F18:F21"/>
    <mergeCell ref="Q18:Q21"/>
    <mergeCell ref="L18:L21"/>
    <mergeCell ref="M18:M21"/>
    <mergeCell ref="N18:N21"/>
    <mergeCell ref="O18:O21"/>
    <mergeCell ref="P18:P21"/>
  </mergeCells>
  <dataValidations xWindow="175" yWindow="681" count="2">
    <dataValidation allowBlank="1" showInputMessage="1" showErrorMessage="1" promptTitle="Descripción del Producto" prompt="Describa brevemente en que consiste el producto" sqref="B13:B14"/>
    <dataValidation allowBlank="1" showInputMessage="1" showErrorMessage="1" promptTitle="Producto" prompt="Digite los Productos relacionados al programa" sqref="A13"/>
  </dataValidations>
  <printOptions horizontalCentered="1"/>
  <pageMargins left="0.11811023622047245" right="0.11811023622047245" top="0.55118110236220474" bottom="0.55118110236220474" header="0.11811023622047245" footer="0.11811023622047245"/>
  <pageSetup scale="50" fitToWidth="20" fitToHeight="20" orientation="landscape" horizontalDpi="300" verticalDpi="300" r:id="rId1"/>
  <headerFooter>
    <oddFooter>&amp;C&amp;P&amp;R&amp;F</oddFooter>
  </headerFooter>
  <rowBreaks count="1" manualBreakCount="1">
    <brk id="29"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7"/>
  <sheetViews>
    <sheetView view="pageBreakPreview" zoomScaleSheetLayoutView="100" workbookViewId="0">
      <pane ySplit="3" topLeftCell="A152" activePane="bottomLeft" state="frozen"/>
      <selection pane="bottomLeft" activeCell="D104" sqref="D104:D105"/>
    </sheetView>
  </sheetViews>
  <sheetFormatPr baseColWidth="10" defaultColWidth="11.42578125" defaultRowHeight="15" x14ac:dyDescent="0.25"/>
  <cols>
    <col min="1" max="1" width="13.42578125" customWidth="1"/>
    <col min="2" max="2" width="42.7109375" customWidth="1"/>
    <col min="3" max="3" width="50.7109375" customWidth="1"/>
    <col min="4" max="4" width="47.42578125" customWidth="1"/>
    <col min="5" max="5" width="22.5703125" customWidth="1"/>
    <col min="6" max="6" width="23" customWidth="1"/>
    <col min="7" max="7" width="19.5703125" customWidth="1"/>
    <col min="8" max="8" width="31.140625" customWidth="1"/>
  </cols>
  <sheetData>
    <row r="1" spans="1:8" ht="62.25" customHeight="1" thickBot="1" x14ac:dyDescent="0.3">
      <c r="A1" s="447" t="s">
        <v>16</v>
      </c>
      <c r="B1" s="448"/>
      <c r="C1" s="448"/>
      <c r="D1" s="448"/>
      <c r="E1" s="448"/>
      <c r="F1" s="449"/>
    </row>
    <row r="2" spans="1:8" ht="18" x14ac:dyDescent="0.25">
      <c r="A2" s="450" t="s">
        <v>17</v>
      </c>
      <c r="B2" s="452" t="s">
        <v>18</v>
      </c>
      <c r="C2" s="452" t="s">
        <v>19</v>
      </c>
      <c r="D2" s="452" t="s">
        <v>20</v>
      </c>
      <c r="E2" s="454" t="s">
        <v>21</v>
      </c>
      <c r="F2" s="455"/>
      <c r="G2" s="4"/>
    </row>
    <row r="3" spans="1:8" ht="18" x14ac:dyDescent="0.25">
      <c r="A3" s="451"/>
      <c r="B3" s="453"/>
      <c r="C3" s="453"/>
      <c r="D3" s="453"/>
      <c r="E3" s="5" t="s">
        <v>22</v>
      </c>
      <c r="F3" s="5" t="s">
        <v>23</v>
      </c>
      <c r="G3" s="4"/>
    </row>
    <row r="4" spans="1:8" ht="22.5" customHeight="1" x14ac:dyDescent="0.25">
      <c r="A4" s="6" t="s">
        <v>24</v>
      </c>
      <c r="B4" s="7" t="s">
        <v>25</v>
      </c>
      <c r="C4" s="8"/>
      <c r="D4" s="8"/>
      <c r="E4" s="9">
        <v>303641467</v>
      </c>
      <c r="F4" s="10">
        <v>366269506</v>
      </c>
      <c r="G4" s="11"/>
    </row>
    <row r="5" spans="1:8" ht="57.75" customHeight="1" x14ac:dyDescent="0.25">
      <c r="A5" s="465">
        <v>1</v>
      </c>
      <c r="B5" s="468" t="s">
        <v>26</v>
      </c>
      <c r="C5" s="459" t="s">
        <v>27</v>
      </c>
      <c r="D5" s="12" t="s">
        <v>28</v>
      </c>
      <c r="E5" s="469"/>
      <c r="F5" s="472">
        <v>8664062</v>
      </c>
      <c r="H5" s="13"/>
    </row>
    <row r="6" spans="1:8" ht="47.25" customHeight="1" x14ac:dyDescent="0.25">
      <c r="A6" s="466"/>
      <c r="B6" s="468"/>
      <c r="C6" s="459"/>
      <c r="D6" s="12" t="s">
        <v>29</v>
      </c>
      <c r="E6" s="470"/>
      <c r="F6" s="473"/>
      <c r="H6" s="13"/>
    </row>
    <row r="7" spans="1:8" ht="42" customHeight="1" x14ac:dyDescent="0.25">
      <c r="A7" s="466"/>
      <c r="B7" s="468"/>
      <c r="C7" s="459"/>
      <c r="D7" s="12" t="s">
        <v>30</v>
      </c>
      <c r="E7" s="470"/>
      <c r="F7" s="473"/>
      <c r="H7" s="13"/>
    </row>
    <row r="8" spans="1:8" ht="83.25" customHeight="1" x14ac:dyDescent="0.25">
      <c r="A8" s="466"/>
      <c r="B8" s="468"/>
      <c r="C8" s="459"/>
      <c r="D8" s="12" t="s">
        <v>31</v>
      </c>
      <c r="E8" s="470"/>
      <c r="F8" s="473"/>
      <c r="H8" s="13"/>
    </row>
    <row r="9" spans="1:8" ht="90" x14ac:dyDescent="0.25">
      <c r="A9" s="466"/>
      <c r="B9" s="468"/>
      <c r="C9" s="459"/>
      <c r="D9" s="12" t="s">
        <v>32</v>
      </c>
      <c r="E9" s="471"/>
      <c r="F9" s="474"/>
      <c r="H9" s="13"/>
    </row>
    <row r="10" spans="1:8" ht="3.75" customHeight="1" x14ac:dyDescent="0.25">
      <c r="A10" s="466"/>
      <c r="B10" s="468"/>
      <c r="C10" s="14"/>
      <c r="D10" s="15"/>
      <c r="E10" s="15"/>
      <c r="F10" s="16"/>
      <c r="H10" s="13"/>
    </row>
    <row r="11" spans="1:8" ht="60.75" customHeight="1" x14ac:dyDescent="0.25">
      <c r="A11" s="466"/>
      <c r="B11" s="468"/>
      <c r="C11" s="475" t="s">
        <v>33</v>
      </c>
      <c r="D11" s="17" t="s">
        <v>34</v>
      </c>
      <c r="E11" s="460"/>
      <c r="F11" s="456">
        <v>5100611</v>
      </c>
      <c r="H11" s="13"/>
    </row>
    <row r="12" spans="1:8" ht="108" x14ac:dyDescent="0.25">
      <c r="A12" s="466"/>
      <c r="B12" s="468"/>
      <c r="C12" s="475"/>
      <c r="D12" s="17" t="s">
        <v>35</v>
      </c>
      <c r="E12" s="461"/>
      <c r="F12" s="457"/>
      <c r="H12" s="13"/>
    </row>
    <row r="13" spans="1:8" ht="6" customHeight="1" x14ac:dyDescent="0.25">
      <c r="A13" s="466"/>
      <c r="B13" s="468"/>
      <c r="C13" s="14"/>
      <c r="D13" s="18"/>
      <c r="E13" s="18"/>
      <c r="F13" s="19"/>
      <c r="H13" s="13"/>
    </row>
    <row r="14" spans="1:8" ht="84" customHeight="1" x14ac:dyDescent="0.25">
      <c r="A14" s="466"/>
      <c r="B14" s="468"/>
      <c r="C14" s="464" t="s">
        <v>36</v>
      </c>
      <c r="D14" s="17" t="s">
        <v>37</v>
      </c>
      <c r="E14" s="460"/>
      <c r="F14" s="456">
        <v>4680000</v>
      </c>
      <c r="H14" s="13"/>
    </row>
    <row r="15" spans="1:8" ht="51" customHeight="1" x14ac:dyDescent="0.25">
      <c r="A15" s="466"/>
      <c r="B15" s="468"/>
      <c r="C15" s="464"/>
      <c r="D15" s="17" t="s">
        <v>38</v>
      </c>
      <c r="E15" s="461"/>
      <c r="F15" s="457"/>
      <c r="H15" s="13"/>
    </row>
    <row r="16" spans="1:8" ht="67.5" customHeight="1" x14ac:dyDescent="0.25">
      <c r="A16" s="466"/>
      <c r="B16" s="468"/>
      <c r="C16" s="464"/>
      <c r="D16" s="17" t="s">
        <v>39</v>
      </c>
      <c r="E16" s="461"/>
      <c r="F16" s="457"/>
      <c r="H16" s="13"/>
    </row>
    <row r="17" spans="1:8" ht="54" x14ac:dyDescent="0.25">
      <c r="A17" s="466"/>
      <c r="B17" s="468"/>
      <c r="C17" s="464"/>
      <c r="D17" s="17" t="s">
        <v>40</v>
      </c>
      <c r="E17" s="461"/>
      <c r="F17" s="457"/>
      <c r="H17" s="13"/>
    </row>
    <row r="18" spans="1:8" ht="41.25" customHeight="1" x14ac:dyDescent="0.25">
      <c r="A18" s="466"/>
      <c r="B18" s="468"/>
      <c r="C18" s="464"/>
      <c r="D18" s="17" t="s">
        <v>41</v>
      </c>
      <c r="E18" s="462"/>
      <c r="F18" s="458"/>
      <c r="H18" s="13"/>
    </row>
    <row r="19" spans="1:8" ht="4.5" customHeight="1" x14ac:dyDescent="0.25">
      <c r="A19" s="466"/>
      <c r="B19" s="468"/>
      <c r="C19" s="14"/>
      <c r="D19" s="18"/>
      <c r="E19" s="18"/>
      <c r="F19" s="19"/>
      <c r="H19" s="13"/>
    </row>
    <row r="20" spans="1:8" ht="72.75" customHeight="1" x14ac:dyDescent="0.25">
      <c r="A20" s="466"/>
      <c r="B20" s="468"/>
      <c r="C20" s="459" t="s">
        <v>42</v>
      </c>
      <c r="D20" s="17" t="s">
        <v>43</v>
      </c>
      <c r="E20" s="460"/>
      <c r="F20" s="456">
        <v>4431384</v>
      </c>
      <c r="H20" s="13"/>
    </row>
    <row r="21" spans="1:8" ht="66" customHeight="1" x14ac:dyDescent="0.25">
      <c r="A21" s="466"/>
      <c r="B21" s="468"/>
      <c r="C21" s="459"/>
      <c r="D21" s="17" t="s">
        <v>44</v>
      </c>
      <c r="E21" s="461"/>
      <c r="F21" s="457"/>
      <c r="H21" s="13"/>
    </row>
    <row r="22" spans="1:8" ht="45.75" customHeight="1" x14ac:dyDescent="0.25">
      <c r="A22" s="466"/>
      <c r="B22" s="468"/>
      <c r="C22" s="459"/>
      <c r="D22" s="17" t="s">
        <v>45</v>
      </c>
      <c r="E22" s="461"/>
      <c r="F22" s="457"/>
      <c r="H22" s="13"/>
    </row>
    <row r="23" spans="1:8" ht="66.75" customHeight="1" x14ac:dyDescent="0.25">
      <c r="A23" s="467"/>
      <c r="B23" s="468"/>
      <c r="C23" s="459"/>
      <c r="D23" s="17" t="s">
        <v>46</v>
      </c>
      <c r="E23" s="462"/>
      <c r="F23" s="458"/>
      <c r="H23" s="13"/>
    </row>
    <row r="24" spans="1:8" ht="96" customHeight="1" x14ac:dyDescent="0.25">
      <c r="A24" s="20"/>
      <c r="B24" s="463" t="s">
        <v>47</v>
      </c>
      <c r="C24" s="12" t="s">
        <v>48</v>
      </c>
      <c r="D24" s="12" t="s">
        <v>49</v>
      </c>
      <c r="E24" s="460"/>
      <c r="F24" s="456">
        <v>45500000</v>
      </c>
      <c r="H24" s="13"/>
    </row>
    <row r="25" spans="1:8" ht="83.25" customHeight="1" x14ac:dyDescent="0.25">
      <c r="A25" s="20"/>
      <c r="B25" s="463"/>
      <c r="C25" s="464" t="s">
        <v>50</v>
      </c>
      <c r="D25" s="21" t="s">
        <v>51</v>
      </c>
      <c r="E25" s="461"/>
      <c r="F25" s="457"/>
      <c r="H25" s="13"/>
    </row>
    <row r="26" spans="1:8" ht="97.5" customHeight="1" x14ac:dyDescent="0.25">
      <c r="A26" s="20"/>
      <c r="B26" s="463"/>
      <c r="C26" s="464"/>
      <c r="D26" s="22" t="s">
        <v>52</v>
      </c>
      <c r="E26" s="461"/>
      <c r="F26" s="457"/>
      <c r="H26" s="13"/>
    </row>
    <row r="27" spans="1:8" ht="57.75" customHeight="1" x14ac:dyDescent="0.25">
      <c r="A27" s="20"/>
      <c r="B27" s="463"/>
      <c r="C27" s="464"/>
      <c r="D27" s="21" t="s">
        <v>53</v>
      </c>
      <c r="E27" s="461"/>
      <c r="F27" s="457"/>
      <c r="H27" s="13"/>
    </row>
    <row r="28" spans="1:8" ht="68.25" customHeight="1" x14ac:dyDescent="0.25">
      <c r="A28" s="20"/>
      <c r="B28" s="463"/>
      <c r="C28" s="464"/>
      <c r="D28" s="21" t="s">
        <v>54</v>
      </c>
      <c r="E28" s="461"/>
      <c r="F28" s="457"/>
      <c r="H28" s="13"/>
    </row>
    <row r="29" spans="1:8" ht="65.25" customHeight="1" x14ac:dyDescent="0.25">
      <c r="A29" s="20"/>
      <c r="B29" s="463"/>
      <c r="C29" s="12" t="s">
        <v>33</v>
      </c>
      <c r="D29" s="12" t="s">
        <v>55</v>
      </c>
      <c r="E29" s="462"/>
      <c r="F29" s="458"/>
      <c r="H29" s="23"/>
    </row>
    <row r="30" spans="1:8" ht="75.75" customHeight="1" x14ac:dyDescent="0.25">
      <c r="A30" s="20"/>
      <c r="B30" s="476" t="s">
        <v>56</v>
      </c>
      <c r="C30" s="459" t="s">
        <v>57</v>
      </c>
      <c r="D30" s="12" t="s">
        <v>58</v>
      </c>
      <c r="E30" s="460"/>
      <c r="F30" s="456">
        <v>12529300</v>
      </c>
      <c r="H30" s="23"/>
    </row>
    <row r="31" spans="1:8" ht="50.25" customHeight="1" x14ac:dyDescent="0.25">
      <c r="A31" s="20"/>
      <c r="B31" s="476"/>
      <c r="C31" s="459"/>
      <c r="D31" s="12" t="s">
        <v>59</v>
      </c>
      <c r="E31" s="461"/>
      <c r="F31" s="457"/>
      <c r="H31" s="23"/>
    </row>
    <row r="32" spans="1:8" ht="77.25" customHeight="1" x14ac:dyDescent="0.25">
      <c r="A32" s="20"/>
      <c r="B32" s="476"/>
      <c r="C32" s="459"/>
      <c r="D32" s="12" t="s">
        <v>60</v>
      </c>
      <c r="E32" s="461"/>
      <c r="F32" s="457"/>
      <c r="H32" s="23"/>
    </row>
    <row r="33" spans="1:8" ht="65.25" customHeight="1" x14ac:dyDescent="0.25">
      <c r="A33" s="20"/>
      <c r="B33" s="476"/>
      <c r="C33" s="459"/>
      <c r="D33" s="12" t="s">
        <v>61</v>
      </c>
      <c r="E33" s="461"/>
      <c r="F33" s="457"/>
      <c r="H33" s="23"/>
    </row>
    <row r="34" spans="1:8" ht="50.25" customHeight="1" x14ac:dyDescent="0.25">
      <c r="A34" s="20"/>
      <c r="B34" s="476"/>
      <c r="C34" s="459"/>
      <c r="D34" s="12" t="s">
        <v>62</v>
      </c>
      <c r="E34" s="461"/>
      <c r="F34" s="457"/>
      <c r="H34" s="23"/>
    </row>
    <row r="35" spans="1:8" ht="64.5" customHeight="1" x14ac:dyDescent="0.25">
      <c r="A35" s="20"/>
      <c r="B35" s="476"/>
      <c r="C35" s="459"/>
      <c r="D35" s="17" t="s">
        <v>63</v>
      </c>
      <c r="E35" s="461"/>
      <c r="F35" s="457"/>
      <c r="H35" s="23"/>
    </row>
    <row r="36" spans="1:8" ht="74.25" customHeight="1" x14ac:dyDescent="0.25">
      <c r="A36" s="20"/>
      <c r="B36" s="476"/>
      <c r="C36" s="459" t="s">
        <v>64</v>
      </c>
      <c r="D36" s="12" t="s">
        <v>65</v>
      </c>
      <c r="E36" s="461"/>
      <c r="F36" s="457"/>
      <c r="H36" s="23"/>
    </row>
    <row r="37" spans="1:8" ht="78.75" customHeight="1" x14ac:dyDescent="0.25">
      <c r="A37" s="20"/>
      <c r="B37" s="476"/>
      <c r="C37" s="459"/>
      <c r="D37" s="12" t="s">
        <v>66</v>
      </c>
      <c r="E37" s="461"/>
      <c r="F37" s="457"/>
      <c r="H37" s="23"/>
    </row>
    <row r="38" spans="1:8" ht="48.75" customHeight="1" x14ac:dyDescent="0.25">
      <c r="A38" s="20"/>
      <c r="B38" s="476"/>
      <c r="C38" s="12" t="s">
        <v>67</v>
      </c>
      <c r="D38" s="12" t="s">
        <v>68</v>
      </c>
      <c r="E38" s="462"/>
      <c r="F38" s="458"/>
      <c r="H38" s="23"/>
    </row>
    <row r="39" spans="1:8" ht="74.25" customHeight="1" x14ac:dyDescent="0.25">
      <c r="A39" s="20"/>
      <c r="B39" s="463" t="s">
        <v>69</v>
      </c>
      <c r="C39" s="477" t="s">
        <v>70</v>
      </c>
      <c r="D39" s="12" t="s">
        <v>71</v>
      </c>
      <c r="E39" s="460"/>
      <c r="F39" s="456">
        <v>7650000</v>
      </c>
      <c r="H39" s="23"/>
    </row>
    <row r="40" spans="1:8" ht="48.75" customHeight="1" x14ac:dyDescent="0.25">
      <c r="A40" s="20"/>
      <c r="B40" s="463"/>
      <c r="C40" s="477"/>
      <c r="D40" s="12" t="s">
        <v>72</v>
      </c>
      <c r="E40" s="462"/>
      <c r="F40" s="458"/>
      <c r="H40" s="23"/>
    </row>
    <row r="41" spans="1:8" ht="99" customHeight="1" x14ac:dyDescent="0.25">
      <c r="A41" s="20"/>
      <c r="B41" s="482" t="s">
        <v>73</v>
      </c>
      <c r="C41" s="477" t="s">
        <v>74</v>
      </c>
      <c r="D41" s="12" t="s">
        <v>75</v>
      </c>
      <c r="E41" s="460"/>
      <c r="F41" s="456">
        <v>3850000</v>
      </c>
      <c r="H41" s="23"/>
    </row>
    <row r="42" spans="1:8" ht="127.5" customHeight="1" x14ac:dyDescent="0.25">
      <c r="A42" s="20"/>
      <c r="B42" s="483"/>
      <c r="C42" s="477"/>
      <c r="D42" s="24" t="s">
        <v>76</v>
      </c>
      <c r="E42" s="462"/>
      <c r="F42" s="458"/>
      <c r="H42" s="23"/>
    </row>
    <row r="43" spans="1:8" ht="18.75" customHeight="1" x14ac:dyDescent="0.25">
      <c r="A43" s="25"/>
      <c r="B43" s="26"/>
      <c r="C43" s="26"/>
      <c r="D43" s="26"/>
      <c r="E43" s="27">
        <v>86678754</v>
      </c>
      <c r="F43" s="28">
        <f>SUM(F5:F42)</f>
        <v>92405357</v>
      </c>
      <c r="H43" s="23"/>
    </row>
    <row r="44" spans="1:8" ht="75" customHeight="1" x14ac:dyDescent="0.25">
      <c r="A44" s="484" t="s">
        <v>77</v>
      </c>
      <c r="B44" s="482" t="s">
        <v>78</v>
      </c>
      <c r="C44" s="459" t="s">
        <v>79</v>
      </c>
      <c r="D44" s="12" t="s">
        <v>80</v>
      </c>
      <c r="E44" s="486"/>
      <c r="F44" s="487"/>
      <c r="H44" s="23"/>
    </row>
    <row r="45" spans="1:8" ht="51" customHeight="1" x14ac:dyDescent="0.25">
      <c r="A45" s="484"/>
      <c r="B45" s="485"/>
      <c r="C45" s="459"/>
      <c r="D45" s="12" t="s">
        <v>81</v>
      </c>
      <c r="E45" s="486"/>
      <c r="F45" s="487"/>
      <c r="H45" s="23"/>
    </row>
    <row r="46" spans="1:8" ht="53.25" customHeight="1" x14ac:dyDescent="0.25">
      <c r="A46" s="484"/>
      <c r="B46" s="485"/>
      <c r="C46" s="459"/>
      <c r="D46" s="12" t="s">
        <v>82</v>
      </c>
      <c r="E46" s="486"/>
      <c r="F46" s="487"/>
      <c r="H46" s="23"/>
    </row>
    <row r="47" spans="1:8" ht="36" customHeight="1" x14ac:dyDescent="0.25">
      <c r="A47" s="484"/>
      <c r="B47" s="485"/>
      <c r="C47" s="459"/>
      <c r="D47" s="29" t="s">
        <v>83</v>
      </c>
      <c r="E47" s="486"/>
      <c r="F47" s="487"/>
      <c r="H47" s="23"/>
    </row>
    <row r="48" spans="1:8" ht="155.25" customHeight="1" x14ac:dyDescent="0.25">
      <c r="A48" s="484"/>
      <c r="B48" s="485"/>
      <c r="C48" s="12" t="s">
        <v>84</v>
      </c>
      <c r="D48" s="12" t="s">
        <v>85</v>
      </c>
      <c r="E48" s="486"/>
      <c r="F48" s="487"/>
      <c r="H48" s="23"/>
    </row>
    <row r="49" spans="1:8" ht="56.25" customHeight="1" x14ac:dyDescent="0.25">
      <c r="A49" s="484"/>
      <c r="B49" s="483"/>
      <c r="C49" s="29" t="s">
        <v>86</v>
      </c>
      <c r="D49" s="29" t="s">
        <v>87</v>
      </c>
      <c r="E49" s="486"/>
      <c r="F49" s="487"/>
      <c r="H49" s="23"/>
    </row>
    <row r="50" spans="1:8" ht="18" x14ac:dyDescent="0.25">
      <c r="A50" s="30"/>
      <c r="B50" s="15"/>
      <c r="C50" s="15"/>
      <c r="D50" s="31"/>
      <c r="E50" s="32">
        <v>74855963</v>
      </c>
      <c r="F50" s="33">
        <v>81471947</v>
      </c>
      <c r="H50" s="23"/>
    </row>
    <row r="51" spans="1:8" ht="44.25" customHeight="1" x14ac:dyDescent="0.25">
      <c r="A51" s="494" t="s">
        <v>88</v>
      </c>
      <c r="B51" s="500" t="s">
        <v>89</v>
      </c>
      <c r="C51" s="501" t="s">
        <v>90</v>
      </c>
      <c r="D51" s="12" t="s">
        <v>91</v>
      </c>
      <c r="E51" s="481"/>
      <c r="F51" s="478"/>
      <c r="H51" s="23"/>
    </row>
    <row r="52" spans="1:8" ht="54" x14ac:dyDescent="0.25">
      <c r="A52" s="494"/>
      <c r="B52" s="500"/>
      <c r="C52" s="502"/>
      <c r="D52" s="34" t="s">
        <v>92</v>
      </c>
      <c r="E52" s="481"/>
      <c r="F52" s="478"/>
      <c r="H52" s="23"/>
    </row>
    <row r="53" spans="1:8" ht="66" customHeight="1" x14ac:dyDescent="0.25">
      <c r="A53" s="494"/>
      <c r="B53" s="500"/>
      <c r="C53" s="502"/>
      <c r="D53" s="35" t="s">
        <v>93</v>
      </c>
      <c r="E53" s="481"/>
      <c r="F53" s="478"/>
      <c r="H53" s="23"/>
    </row>
    <row r="54" spans="1:8" ht="86.25" customHeight="1" x14ac:dyDescent="0.25">
      <c r="A54" s="494"/>
      <c r="B54" s="500"/>
      <c r="C54" s="502"/>
      <c r="D54" s="35" t="s">
        <v>94</v>
      </c>
      <c r="E54" s="481"/>
      <c r="F54" s="478"/>
      <c r="H54" s="23"/>
    </row>
    <row r="55" spans="1:8" ht="75.75" customHeight="1" x14ac:dyDescent="0.25">
      <c r="A55" s="494"/>
      <c r="B55" s="500"/>
      <c r="C55" s="502"/>
      <c r="D55" s="35" t="s">
        <v>95</v>
      </c>
      <c r="E55" s="481"/>
      <c r="F55" s="478"/>
      <c r="H55" s="23"/>
    </row>
    <row r="56" spans="1:8" ht="43.5" customHeight="1" x14ac:dyDescent="0.25">
      <c r="A56" s="494"/>
      <c r="B56" s="500"/>
      <c r="C56" s="503"/>
      <c r="D56" s="35" t="s">
        <v>96</v>
      </c>
      <c r="E56" s="481"/>
      <c r="F56" s="478"/>
      <c r="H56" s="23"/>
    </row>
    <row r="57" spans="1:8" ht="18" x14ac:dyDescent="0.25">
      <c r="A57" s="30"/>
      <c r="B57" s="36"/>
      <c r="C57" s="37"/>
      <c r="D57" s="38"/>
      <c r="E57" s="39">
        <v>101879926</v>
      </c>
      <c r="F57" s="40">
        <v>135630862</v>
      </c>
      <c r="H57" s="23"/>
    </row>
    <row r="58" spans="1:8" ht="61.5" customHeight="1" x14ac:dyDescent="0.25">
      <c r="A58" s="479" t="s">
        <v>97</v>
      </c>
      <c r="B58" s="480" t="s">
        <v>98</v>
      </c>
      <c r="C58" s="12" t="s">
        <v>99</v>
      </c>
      <c r="D58" s="12" t="s">
        <v>100</v>
      </c>
      <c r="E58" s="481"/>
      <c r="F58" s="478"/>
      <c r="H58" s="23"/>
    </row>
    <row r="59" spans="1:8" ht="62.25" customHeight="1" x14ac:dyDescent="0.25">
      <c r="A59" s="479"/>
      <c r="B59" s="480"/>
      <c r="C59" s="12" t="s">
        <v>101</v>
      </c>
      <c r="D59" s="41" t="s">
        <v>102</v>
      </c>
      <c r="E59" s="481"/>
      <c r="F59" s="478"/>
      <c r="H59" s="23"/>
    </row>
    <row r="60" spans="1:8" ht="57.75" customHeight="1" x14ac:dyDescent="0.25">
      <c r="A60" s="479"/>
      <c r="B60" s="480"/>
      <c r="C60" s="12" t="s">
        <v>103</v>
      </c>
      <c r="D60" s="12" t="s">
        <v>104</v>
      </c>
      <c r="E60" s="481"/>
      <c r="F60" s="478"/>
      <c r="H60" s="23"/>
    </row>
    <row r="61" spans="1:8" ht="46.5" customHeight="1" x14ac:dyDescent="0.25">
      <c r="A61" s="479"/>
      <c r="B61" s="480"/>
      <c r="C61" s="12" t="s">
        <v>105</v>
      </c>
      <c r="D61" s="12" t="s">
        <v>106</v>
      </c>
      <c r="E61" s="481"/>
      <c r="F61" s="478"/>
      <c r="H61" s="23"/>
    </row>
    <row r="62" spans="1:8" ht="55.5" customHeight="1" x14ac:dyDescent="0.25">
      <c r="A62" s="479"/>
      <c r="B62" s="480"/>
      <c r="C62" s="475" t="s">
        <v>107</v>
      </c>
      <c r="D62" s="12" t="s">
        <v>108</v>
      </c>
      <c r="E62" s="481"/>
      <c r="F62" s="478"/>
      <c r="H62" s="23"/>
    </row>
    <row r="63" spans="1:8" ht="107.25" customHeight="1" x14ac:dyDescent="0.25">
      <c r="A63" s="479"/>
      <c r="B63" s="480"/>
      <c r="C63" s="475"/>
      <c r="D63" s="12" t="s">
        <v>109</v>
      </c>
      <c r="E63" s="481"/>
      <c r="F63" s="478"/>
    </row>
    <row r="64" spans="1:8" ht="25.5" customHeight="1" x14ac:dyDescent="0.25">
      <c r="A64" s="42"/>
      <c r="B64" s="488"/>
      <c r="C64" s="489"/>
      <c r="D64" s="490"/>
      <c r="E64" s="43">
        <v>40226824</v>
      </c>
      <c r="F64" s="44">
        <v>56761340</v>
      </c>
    </row>
    <row r="65" spans="1:6" ht="30" customHeight="1" x14ac:dyDescent="0.25">
      <c r="A65" s="45" t="s">
        <v>110</v>
      </c>
      <c r="B65" s="491" t="s">
        <v>111</v>
      </c>
      <c r="C65" s="492"/>
      <c r="D65" s="493"/>
      <c r="E65" s="46">
        <v>17408776</v>
      </c>
      <c r="F65" s="47">
        <v>32595446</v>
      </c>
    </row>
    <row r="66" spans="1:6" ht="86.25" customHeight="1" x14ac:dyDescent="0.25">
      <c r="A66" s="494" t="s">
        <v>112</v>
      </c>
      <c r="B66" s="495" t="s">
        <v>113</v>
      </c>
      <c r="C66" s="498" t="s">
        <v>114</v>
      </c>
      <c r="D66" s="147" t="s">
        <v>115</v>
      </c>
      <c r="E66" s="481">
        <v>8890276</v>
      </c>
      <c r="F66" s="478">
        <v>14002443</v>
      </c>
    </row>
    <row r="67" spans="1:6" ht="108" x14ac:dyDescent="0.25">
      <c r="A67" s="494"/>
      <c r="B67" s="496"/>
      <c r="C67" s="499"/>
      <c r="D67" s="148" t="s">
        <v>116</v>
      </c>
      <c r="E67" s="481"/>
      <c r="F67" s="478"/>
    </row>
    <row r="68" spans="1:6" ht="110.25" customHeight="1" x14ac:dyDescent="0.25">
      <c r="A68" s="494"/>
      <c r="B68" s="496"/>
      <c r="C68" s="514" t="s">
        <v>117</v>
      </c>
      <c r="D68" s="147" t="s">
        <v>118</v>
      </c>
      <c r="E68" s="481"/>
      <c r="F68" s="478"/>
    </row>
    <row r="69" spans="1:6" ht="68.25" customHeight="1" x14ac:dyDescent="0.25">
      <c r="A69" s="494"/>
      <c r="B69" s="496"/>
      <c r="C69" s="514"/>
      <c r="D69" s="147" t="s">
        <v>119</v>
      </c>
      <c r="E69" s="481"/>
      <c r="F69" s="478"/>
    </row>
    <row r="70" spans="1:6" ht="45.75" customHeight="1" x14ac:dyDescent="0.25">
      <c r="A70" s="494"/>
      <c r="B70" s="496"/>
      <c r="C70" s="515" t="s">
        <v>120</v>
      </c>
      <c r="D70" s="144" t="s">
        <v>121</v>
      </c>
      <c r="E70" s="481"/>
      <c r="F70" s="478"/>
    </row>
    <row r="71" spans="1:6" ht="68.25" customHeight="1" x14ac:dyDescent="0.25">
      <c r="A71" s="494"/>
      <c r="B71" s="496"/>
      <c r="C71" s="515"/>
      <c r="D71" s="144" t="s">
        <v>122</v>
      </c>
      <c r="E71" s="481"/>
      <c r="F71" s="478"/>
    </row>
    <row r="72" spans="1:6" ht="81.75" customHeight="1" x14ac:dyDescent="0.25">
      <c r="A72" s="494"/>
      <c r="B72" s="496"/>
      <c r="C72" s="515"/>
      <c r="D72" s="145" t="s">
        <v>123</v>
      </c>
      <c r="E72" s="481"/>
      <c r="F72" s="478"/>
    </row>
    <row r="73" spans="1:6" ht="75.75" customHeight="1" x14ac:dyDescent="0.25">
      <c r="A73" s="494"/>
      <c r="B73" s="496"/>
      <c r="C73" s="515"/>
      <c r="D73" s="145" t="s">
        <v>124</v>
      </c>
      <c r="E73" s="481"/>
      <c r="F73" s="478"/>
    </row>
    <row r="74" spans="1:6" ht="75.75" customHeight="1" x14ac:dyDescent="0.25">
      <c r="A74" s="494"/>
      <c r="B74" s="496"/>
      <c r="C74" s="515"/>
      <c r="D74" s="146" t="s">
        <v>125</v>
      </c>
      <c r="E74" s="481"/>
      <c r="F74" s="478"/>
    </row>
    <row r="75" spans="1:6" ht="75.75" customHeight="1" x14ac:dyDescent="0.25">
      <c r="A75" s="494"/>
      <c r="B75" s="496"/>
      <c r="C75" s="515"/>
      <c r="D75" s="145" t="s">
        <v>126</v>
      </c>
      <c r="E75" s="481"/>
      <c r="F75" s="478"/>
    </row>
    <row r="76" spans="1:6" ht="69" customHeight="1" x14ac:dyDescent="0.25">
      <c r="A76" s="494"/>
      <c r="B76" s="496"/>
      <c r="C76" s="515"/>
      <c r="D76" s="145" t="s">
        <v>124</v>
      </c>
      <c r="E76" s="481"/>
      <c r="F76" s="478"/>
    </row>
    <row r="77" spans="1:6" ht="92.25" customHeight="1" x14ac:dyDescent="0.25">
      <c r="A77" s="494"/>
      <c r="B77" s="496"/>
      <c r="C77" s="515"/>
      <c r="D77" s="146" t="s">
        <v>125</v>
      </c>
      <c r="E77" s="481"/>
      <c r="F77" s="478"/>
    </row>
    <row r="78" spans="1:6" ht="64.5" customHeight="1" x14ac:dyDescent="0.25">
      <c r="A78" s="494"/>
      <c r="B78" s="497"/>
      <c r="C78" s="515"/>
      <c r="D78" s="145" t="s">
        <v>126</v>
      </c>
      <c r="E78" s="481"/>
      <c r="F78" s="478"/>
    </row>
    <row r="79" spans="1:6" ht="17.25" customHeight="1" x14ac:dyDescent="0.25">
      <c r="A79" s="504"/>
      <c r="B79" s="505"/>
      <c r="C79" s="505"/>
      <c r="D79" s="505"/>
      <c r="E79" s="505"/>
      <c r="F79" s="506"/>
    </row>
    <row r="80" spans="1:6" ht="74.25" customHeight="1" x14ac:dyDescent="0.25">
      <c r="A80" s="507" t="s">
        <v>127</v>
      </c>
      <c r="B80" s="517" t="s">
        <v>128</v>
      </c>
      <c r="C80" s="514" t="s">
        <v>129</v>
      </c>
      <c r="D80" s="147" t="s">
        <v>130</v>
      </c>
      <c r="E80" s="481">
        <v>850000</v>
      </c>
      <c r="F80" s="520">
        <v>4926200</v>
      </c>
    </row>
    <row r="81" spans="1:6" ht="74.25" customHeight="1" x14ac:dyDescent="0.25">
      <c r="A81" s="508"/>
      <c r="B81" s="518"/>
      <c r="C81" s="514"/>
      <c r="D81" s="147" t="s">
        <v>131</v>
      </c>
      <c r="E81" s="481"/>
      <c r="F81" s="520"/>
    </row>
    <row r="82" spans="1:6" ht="103.5" customHeight="1" x14ac:dyDescent="0.25">
      <c r="A82" s="508"/>
      <c r="B82" s="518"/>
      <c r="C82" s="521" t="s">
        <v>132</v>
      </c>
      <c r="D82" s="12" t="s">
        <v>133</v>
      </c>
      <c r="E82" s="481"/>
      <c r="F82" s="520"/>
    </row>
    <row r="83" spans="1:6" ht="81.75" customHeight="1" x14ac:dyDescent="0.25">
      <c r="A83" s="508"/>
      <c r="B83" s="518"/>
      <c r="C83" s="521"/>
      <c r="D83" s="12" t="s">
        <v>372</v>
      </c>
      <c r="E83" s="481"/>
      <c r="F83" s="520"/>
    </row>
    <row r="84" spans="1:6" ht="117.75" customHeight="1" x14ac:dyDescent="0.25">
      <c r="A84" s="516"/>
      <c r="B84" s="519"/>
      <c r="C84" s="521"/>
      <c r="D84" s="149" t="s">
        <v>373</v>
      </c>
      <c r="E84" s="481"/>
      <c r="F84" s="520"/>
    </row>
    <row r="85" spans="1:6" ht="18.75" customHeight="1" x14ac:dyDescent="0.25">
      <c r="A85" s="504"/>
      <c r="B85" s="505"/>
      <c r="C85" s="505"/>
      <c r="D85" s="505"/>
      <c r="E85" s="505"/>
      <c r="F85" s="506"/>
    </row>
    <row r="86" spans="1:6" ht="78" customHeight="1" x14ac:dyDescent="0.25">
      <c r="A86" s="507" t="s">
        <v>134</v>
      </c>
      <c r="B86" s="510" t="s">
        <v>135</v>
      </c>
      <c r="C86" s="501" t="s">
        <v>136</v>
      </c>
      <c r="D86" s="12" t="s">
        <v>137</v>
      </c>
      <c r="E86" s="460">
        <v>5064000</v>
      </c>
      <c r="F86" s="456">
        <v>9750003</v>
      </c>
    </row>
    <row r="87" spans="1:6" ht="92.25" customHeight="1" x14ac:dyDescent="0.25">
      <c r="A87" s="508"/>
      <c r="B87" s="511"/>
      <c r="C87" s="502"/>
      <c r="D87" s="12" t="s">
        <v>138</v>
      </c>
      <c r="E87" s="461"/>
      <c r="F87" s="457"/>
    </row>
    <row r="88" spans="1:6" ht="90.75" customHeight="1" x14ac:dyDescent="0.25">
      <c r="A88" s="508"/>
      <c r="B88" s="511"/>
      <c r="C88" s="502"/>
      <c r="D88" s="17" t="s">
        <v>139</v>
      </c>
      <c r="E88" s="461"/>
      <c r="F88" s="457"/>
    </row>
    <row r="89" spans="1:6" ht="78" customHeight="1" x14ac:dyDescent="0.25">
      <c r="A89" s="508"/>
      <c r="B89" s="511"/>
      <c r="C89" s="502"/>
      <c r="D89" s="17" t="s">
        <v>140</v>
      </c>
      <c r="E89" s="461"/>
      <c r="F89" s="457"/>
    </row>
    <row r="90" spans="1:6" ht="78" customHeight="1" thickBot="1" x14ac:dyDescent="0.3">
      <c r="A90" s="509"/>
      <c r="B90" s="512"/>
      <c r="C90" s="513"/>
      <c r="D90" s="49" t="s">
        <v>141</v>
      </c>
      <c r="E90" s="462"/>
      <c r="F90" s="458"/>
    </row>
    <row r="91" spans="1:6" ht="92.25" customHeight="1" x14ac:dyDescent="0.25">
      <c r="A91" s="522" t="s">
        <v>142</v>
      </c>
      <c r="B91" s="523" t="s">
        <v>374</v>
      </c>
      <c r="C91" s="498" t="s">
        <v>143</v>
      </c>
      <c r="D91" s="147" t="s">
        <v>144</v>
      </c>
      <c r="E91" s="461">
        <v>2604500</v>
      </c>
      <c r="F91" s="457">
        <v>3916800</v>
      </c>
    </row>
    <row r="92" spans="1:6" ht="64.5" customHeight="1" x14ac:dyDescent="0.25">
      <c r="A92" s="508"/>
      <c r="B92" s="524"/>
      <c r="C92" s="499"/>
      <c r="D92" s="150" t="s">
        <v>145</v>
      </c>
      <c r="E92" s="461"/>
      <c r="F92" s="457"/>
    </row>
    <row r="93" spans="1:6" ht="82.5" customHeight="1" x14ac:dyDescent="0.25">
      <c r="A93" s="508"/>
      <c r="B93" s="525"/>
      <c r="C93" s="526"/>
      <c r="D93" s="147" t="s">
        <v>146</v>
      </c>
      <c r="E93" s="461"/>
      <c r="F93" s="457"/>
    </row>
    <row r="94" spans="1:6" ht="27.75" customHeight="1" x14ac:dyDescent="0.25">
      <c r="A94" s="42" t="s">
        <v>147</v>
      </c>
      <c r="B94" s="50" t="s">
        <v>148</v>
      </c>
      <c r="C94" s="50"/>
      <c r="D94" s="50"/>
      <c r="E94" s="51">
        <v>17454600</v>
      </c>
      <c r="F94" s="52">
        <v>21848355</v>
      </c>
    </row>
    <row r="95" spans="1:6" ht="105.75" customHeight="1" x14ac:dyDescent="0.25">
      <c r="A95" s="494" t="s">
        <v>149</v>
      </c>
      <c r="B95" s="527" t="s">
        <v>150</v>
      </c>
      <c r="C95" s="530" t="s">
        <v>151</v>
      </c>
      <c r="D95" s="12" t="s">
        <v>152</v>
      </c>
      <c r="E95" s="481">
        <v>15709600</v>
      </c>
      <c r="F95" s="478">
        <v>16149000</v>
      </c>
    </row>
    <row r="96" spans="1:6" ht="150.75" customHeight="1" x14ac:dyDescent="0.25">
      <c r="A96" s="494"/>
      <c r="B96" s="528"/>
      <c r="C96" s="531"/>
      <c r="D96" s="12" t="s">
        <v>153</v>
      </c>
      <c r="E96" s="481"/>
      <c r="F96" s="478"/>
    </row>
    <row r="97" spans="1:6" ht="95.25" customHeight="1" x14ac:dyDescent="0.25">
      <c r="A97" s="494"/>
      <c r="B97" s="528"/>
      <c r="C97" s="531"/>
      <c r="D97" s="12" t="s">
        <v>154</v>
      </c>
      <c r="E97" s="481"/>
      <c r="F97" s="478"/>
    </row>
    <row r="98" spans="1:6" ht="99" customHeight="1" x14ac:dyDescent="0.25">
      <c r="A98" s="494"/>
      <c r="B98" s="528"/>
      <c r="C98" s="531"/>
      <c r="D98" s="17" t="s">
        <v>155</v>
      </c>
      <c r="E98" s="481"/>
      <c r="F98" s="478"/>
    </row>
    <row r="99" spans="1:6" ht="108" x14ac:dyDescent="0.25">
      <c r="A99" s="494"/>
      <c r="B99" s="529"/>
      <c r="C99" s="532"/>
      <c r="D99" s="53" t="s">
        <v>156</v>
      </c>
      <c r="E99" s="481"/>
      <c r="F99" s="478"/>
    </row>
    <row r="100" spans="1:6" ht="26.25" customHeight="1" x14ac:dyDescent="0.25">
      <c r="A100" s="504"/>
      <c r="B100" s="505"/>
      <c r="C100" s="505"/>
      <c r="D100" s="505"/>
      <c r="E100" s="505"/>
      <c r="F100" s="506"/>
    </row>
    <row r="101" spans="1:6" ht="132" customHeight="1" x14ac:dyDescent="0.25">
      <c r="A101" s="494" t="s">
        <v>157</v>
      </c>
      <c r="B101" s="459" t="s">
        <v>158</v>
      </c>
      <c r="C101" s="475" t="s">
        <v>159</v>
      </c>
      <c r="D101" s="12" t="s">
        <v>160</v>
      </c>
      <c r="E101" s="481">
        <v>1745000</v>
      </c>
      <c r="F101" s="478">
        <v>5699355</v>
      </c>
    </row>
    <row r="102" spans="1:6" ht="93" customHeight="1" x14ac:dyDescent="0.25">
      <c r="A102" s="494"/>
      <c r="B102" s="459"/>
      <c r="C102" s="475"/>
      <c r="D102" s="12" t="s">
        <v>161</v>
      </c>
      <c r="E102" s="481"/>
      <c r="F102" s="478"/>
    </row>
    <row r="103" spans="1:6" ht="72" customHeight="1" x14ac:dyDescent="0.25">
      <c r="A103" s="494"/>
      <c r="B103" s="459"/>
      <c r="C103" s="475"/>
      <c r="D103" s="12" t="s">
        <v>162</v>
      </c>
      <c r="E103" s="481"/>
      <c r="F103" s="478"/>
    </row>
    <row r="104" spans="1:6" ht="98.25" customHeight="1" x14ac:dyDescent="0.25">
      <c r="A104" s="494"/>
      <c r="B104" s="459"/>
      <c r="C104" s="475"/>
      <c r="D104" s="12" t="s">
        <v>163</v>
      </c>
      <c r="E104" s="481"/>
      <c r="F104" s="478"/>
    </row>
    <row r="105" spans="1:6" ht="65.25" customHeight="1" x14ac:dyDescent="0.25">
      <c r="A105" s="494"/>
      <c r="B105" s="459"/>
      <c r="C105" s="475"/>
      <c r="D105" s="53" t="s">
        <v>164</v>
      </c>
      <c r="E105" s="481"/>
      <c r="F105" s="478"/>
    </row>
    <row r="106" spans="1:6" ht="89.25" customHeight="1" x14ac:dyDescent="0.25">
      <c r="A106" s="494"/>
      <c r="B106" s="459"/>
      <c r="C106" s="475"/>
      <c r="D106" s="53" t="s">
        <v>165</v>
      </c>
      <c r="E106" s="481"/>
      <c r="F106" s="478"/>
    </row>
    <row r="107" spans="1:6" ht="23.25" customHeight="1" x14ac:dyDescent="0.25">
      <c r="A107" s="504"/>
      <c r="B107" s="505"/>
      <c r="C107" s="505"/>
      <c r="D107" s="505"/>
      <c r="E107" s="505"/>
      <c r="F107" s="506"/>
    </row>
    <row r="108" spans="1:6" ht="79.5" customHeight="1" x14ac:dyDescent="0.25">
      <c r="A108" s="479" t="s">
        <v>166</v>
      </c>
      <c r="B108" s="475" t="s">
        <v>167</v>
      </c>
      <c r="C108" s="475" t="s">
        <v>168</v>
      </c>
      <c r="D108" s="12" t="s">
        <v>169</v>
      </c>
      <c r="E108" s="533"/>
      <c r="F108" s="534"/>
    </row>
    <row r="109" spans="1:6" ht="82.5" customHeight="1" x14ac:dyDescent="0.25">
      <c r="A109" s="479"/>
      <c r="B109" s="475"/>
      <c r="C109" s="475"/>
      <c r="D109" s="12" t="s">
        <v>170</v>
      </c>
      <c r="E109" s="533"/>
      <c r="F109" s="534"/>
    </row>
    <row r="110" spans="1:6" ht="33.75" customHeight="1" x14ac:dyDescent="0.25">
      <c r="A110" s="42" t="s">
        <v>171</v>
      </c>
      <c r="B110" s="541" t="s">
        <v>172</v>
      </c>
      <c r="C110" s="541"/>
      <c r="D110" s="15"/>
      <c r="E110" s="54">
        <v>33174110</v>
      </c>
      <c r="F110" s="55">
        <v>40117944</v>
      </c>
    </row>
    <row r="111" spans="1:6" ht="87.75" customHeight="1" x14ac:dyDescent="0.25">
      <c r="A111" s="494" t="s">
        <v>173</v>
      </c>
      <c r="B111" s="542" t="s">
        <v>174</v>
      </c>
      <c r="C111" s="459" t="s">
        <v>175</v>
      </c>
      <c r="D111" s="12" t="s">
        <v>176</v>
      </c>
      <c r="E111" s="539">
        <v>22877124</v>
      </c>
      <c r="F111" s="520">
        <v>28687616</v>
      </c>
    </row>
    <row r="112" spans="1:6" ht="60" customHeight="1" x14ac:dyDescent="0.25">
      <c r="A112" s="494"/>
      <c r="B112" s="543"/>
      <c r="C112" s="459"/>
      <c r="D112" s="12" t="s">
        <v>177</v>
      </c>
      <c r="E112" s="539"/>
      <c r="F112" s="520"/>
    </row>
    <row r="113" spans="1:6" ht="98.25" customHeight="1" x14ac:dyDescent="0.25">
      <c r="A113" s="494"/>
      <c r="B113" s="543"/>
      <c r="C113" s="459"/>
      <c r="D113" s="12" t="s">
        <v>178</v>
      </c>
      <c r="E113" s="539"/>
      <c r="F113" s="520"/>
    </row>
    <row r="114" spans="1:6" ht="68.25" customHeight="1" x14ac:dyDescent="0.25">
      <c r="A114" s="494"/>
      <c r="B114" s="543"/>
      <c r="C114" s="459"/>
      <c r="D114" s="12" t="s">
        <v>179</v>
      </c>
      <c r="E114" s="539"/>
      <c r="F114" s="520"/>
    </row>
    <row r="115" spans="1:6" ht="79.5" customHeight="1" x14ac:dyDescent="0.25">
      <c r="A115" s="494"/>
      <c r="B115" s="543"/>
      <c r="C115" s="459"/>
      <c r="D115" s="12" t="s">
        <v>180</v>
      </c>
      <c r="E115" s="539"/>
      <c r="F115" s="520"/>
    </row>
    <row r="116" spans="1:6" ht="82.5" customHeight="1" x14ac:dyDescent="0.25">
      <c r="A116" s="494"/>
      <c r="B116" s="543"/>
      <c r="C116" s="459"/>
      <c r="D116" s="12" t="s">
        <v>181</v>
      </c>
      <c r="E116" s="539"/>
      <c r="F116" s="520"/>
    </row>
    <row r="117" spans="1:6" ht="73.5" customHeight="1" x14ac:dyDescent="0.25">
      <c r="A117" s="494"/>
      <c r="B117" s="543"/>
      <c r="C117" s="459"/>
      <c r="D117" s="48" t="s">
        <v>182</v>
      </c>
      <c r="E117" s="539"/>
      <c r="F117" s="520"/>
    </row>
    <row r="118" spans="1:6" ht="63" customHeight="1" x14ac:dyDescent="0.25">
      <c r="A118" s="494"/>
      <c r="B118" s="543"/>
      <c r="C118" s="459"/>
      <c r="D118" s="48" t="s">
        <v>183</v>
      </c>
      <c r="E118" s="539"/>
      <c r="F118" s="520"/>
    </row>
    <row r="119" spans="1:6" ht="61.5" customHeight="1" x14ac:dyDescent="0.25">
      <c r="A119" s="494"/>
      <c r="B119" s="544"/>
      <c r="C119" s="459"/>
      <c r="D119" s="48" t="s">
        <v>184</v>
      </c>
      <c r="E119" s="539"/>
      <c r="F119" s="520"/>
    </row>
    <row r="120" spans="1:6" ht="18" customHeight="1" x14ac:dyDescent="0.25">
      <c r="A120" s="504"/>
      <c r="B120" s="505"/>
      <c r="C120" s="505"/>
      <c r="D120" s="505"/>
      <c r="E120" s="505"/>
      <c r="F120" s="506"/>
    </row>
    <row r="121" spans="1:6" ht="90.75" customHeight="1" x14ac:dyDescent="0.25">
      <c r="A121" s="479" t="s">
        <v>185</v>
      </c>
      <c r="B121" s="536" t="s">
        <v>186</v>
      </c>
      <c r="C121" s="475" t="s">
        <v>187</v>
      </c>
      <c r="D121" s="56" t="s">
        <v>188</v>
      </c>
      <c r="E121" s="539">
        <v>10296986</v>
      </c>
      <c r="F121" s="520">
        <v>11430328</v>
      </c>
    </row>
    <row r="122" spans="1:6" ht="78" customHeight="1" x14ac:dyDescent="0.25">
      <c r="A122" s="535"/>
      <c r="B122" s="537"/>
      <c r="C122" s="475"/>
      <c r="D122" s="12" t="s">
        <v>181</v>
      </c>
      <c r="E122" s="539"/>
      <c r="F122" s="520"/>
    </row>
    <row r="123" spans="1:6" ht="81.75" customHeight="1" x14ac:dyDescent="0.25">
      <c r="A123" s="535"/>
      <c r="B123" s="537"/>
      <c r="C123" s="475"/>
      <c r="D123" s="56" t="s">
        <v>189</v>
      </c>
      <c r="E123" s="539"/>
      <c r="F123" s="520"/>
    </row>
    <row r="124" spans="1:6" ht="81" customHeight="1" x14ac:dyDescent="0.25">
      <c r="A124" s="535"/>
      <c r="B124" s="537"/>
      <c r="C124" s="12" t="s">
        <v>190</v>
      </c>
      <c r="D124" s="56" t="s">
        <v>191</v>
      </c>
      <c r="E124" s="539"/>
      <c r="F124" s="520"/>
    </row>
    <row r="125" spans="1:6" ht="65.25" customHeight="1" x14ac:dyDescent="0.25">
      <c r="A125" s="535"/>
      <c r="B125" s="537"/>
      <c r="C125" s="12" t="s">
        <v>192</v>
      </c>
      <c r="D125" s="12" t="s">
        <v>193</v>
      </c>
      <c r="E125" s="539"/>
      <c r="F125" s="520"/>
    </row>
    <row r="126" spans="1:6" ht="66.75" customHeight="1" x14ac:dyDescent="0.25">
      <c r="A126" s="535"/>
      <c r="B126" s="537"/>
      <c r="C126" s="475" t="s">
        <v>194</v>
      </c>
      <c r="D126" s="56" t="s">
        <v>195</v>
      </c>
      <c r="E126" s="539"/>
      <c r="F126" s="520"/>
    </row>
    <row r="127" spans="1:6" ht="80.25" customHeight="1" x14ac:dyDescent="0.25">
      <c r="A127" s="535"/>
      <c r="B127" s="537"/>
      <c r="C127" s="475"/>
      <c r="D127" s="56" t="s">
        <v>196</v>
      </c>
      <c r="E127" s="539"/>
      <c r="F127" s="520"/>
    </row>
    <row r="128" spans="1:6" ht="91.5" customHeight="1" x14ac:dyDescent="0.25">
      <c r="A128" s="57"/>
      <c r="B128" s="537"/>
      <c r="C128" s="540"/>
      <c r="D128" s="48" t="s">
        <v>197</v>
      </c>
      <c r="E128" s="539"/>
      <c r="F128" s="520"/>
    </row>
    <row r="129" spans="1:6" ht="90" x14ac:dyDescent="0.25">
      <c r="A129" s="57"/>
      <c r="B129" s="538"/>
      <c r="C129" s="540"/>
      <c r="D129" s="48" t="s">
        <v>198</v>
      </c>
      <c r="E129" s="539"/>
      <c r="F129" s="520"/>
    </row>
    <row r="130" spans="1:6" ht="18" x14ac:dyDescent="0.25">
      <c r="A130" s="58"/>
      <c r="B130" s="50"/>
      <c r="C130" s="50"/>
      <c r="D130" s="50"/>
      <c r="E130" s="59"/>
      <c r="F130" s="60"/>
    </row>
    <row r="131" spans="1:6" ht="57" customHeight="1" x14ac:dyDescent="0.25">
      <c r="A131" s="61" t="s">
        <v>199</v>
      </c>
      <c r="B131" s="62" t="s">
        <v>200</v>
      </c>
      <c r="C131" s="63"/>
      <c r="D131" s="48"/>
      <c r="E131" s="64">
        <v>50000000</v>
      </c>
      <c r="F131" s="65">
        <v>60000000</v>
      </c>
    </row>
    <row r="132" spans="1:6" ht="24.75" customHeight="1" thickBot="1" x14ac:dyDescent="0.3">
      <c r="A132" s="66"/>
      <c r="B132" s="548" t="s">
        <v>201</v>
      </c>
      <c r="C132" s="549"/>
      <c r="D132" s="550"/>
      <c r="E132" s="67"/>
      <c r="F132" s="68"/>
    </row>
    <row r="133" spans="1:6" ht="125.25" customHeight="1" thickBot="1" x14ac:dyDescent="0.3">
      <c r="A133" s="522" t="s">
        <v>202</v>
      </c>
      <c r="B133" s="551" t="s">
        <v>203</v>
      </c>
      <c r="C133" s="552" t="s">
        <v>204</v>
      </c>
      <c r="D133" s="69" t="s">
        <v>205</v>
      </c>
      <c r="E133" s="481">
        <v>3384000</v>
      </c>
      <c r="F133" s="478">
        <v>6981043</v>
      </c>
    </row>
    <row r="134" spans="1:6" ht="119.25" customHeight="1" x14ac:dyDescent="0.25">
      <c r="A134" s="508"/>
      <c r="B134" s="485"/>
      <c r="C134" s="502"/>
      <c r="D134" s="12" t="s">
        <v>206</v>
      </c>
      <c r="E134" s="481"/>
      <c r="F134" s="478"/>
    </row>
    <row r="135" spans="1:6" ht="97.5" customHeight="1" x14ac:dyDescent="0.25">
      <c r="A135" s="508" t="s">
        <v>207</v>
      </c>
      <c r="B135" s="502" t="s">
        <v>208</v>
      </c>
      <c r="C135" s="502" t="s">
        <v>209</v>
      </c>
      <c r="D135" s="12" t="s">
        <v>210</v>
      </c>
      <c r="E135" s="481"/>
      <c r="F135" s="478"/>
    </row>
    <row r="136" spans="1:6" ht="114.75" customHeight="1" x14ac:dyDescent="0.25">
      <c r="A136" s="508"/>
      <c r="B136" s="502"/>
      <c r="C136" s="502"/>
      <c r="D136" s="12" t="s">
        <v>211</v>
      </c>
      <c r="E136" s="481"/>
      <c r="F136" s="478"/>
    </row>
    <row r="137" spans="1:6" ht="90" x14ac:dyDescent="0.25">
      <c r="A137" s="508"/>
      <c r="B137" s="502"/>
      <c r="C137" s="502"/>
      <c r="D137" s="12" t="s">
        <v>212</v>
      </c>
      <c r="E137" s="481"/>
      <c r="F137" s="478"/>
    </row>
    <row r="138" spans="1:6" ht="108" x14ac:dyDescent="0.25">
      <c r="A138" s="508"/>
      <c r="B138" s="502"/>
      <c r="C138" s="502"/>
      <c r="D138" s="12" t="s">
        <v>213</v>
      </c>
      <c r="E138" s="481"/>
      <c r="F138" s="478"/>
    </row>
    <row r="139" spans="1:6" ht="72" x14ac:dyDescent="0.25">
      <c r="A139" s="508"/>
      <c r="B139" s="502"/>
      <c r="C139" s="502"/>
      <c r="D139" s="12" t="s">
        <v>214</v>
      </c>
      <c r="E139" s="481"/>
      <c r="F139" s="478"/>
    </row>
    <row r="140" spans="1:6" ht="54" x14ac:dyDescent="0.25">
      <c r="A140" s="508"/>
      <c r="B140" s="502"/>
      <c r="C140" s="502"/>
      <c r="D140" s="70" t="s">
        <v>215</v>
      </c>
      <c r="E140" s="481"/>
      <c r="F140" s="478"/>
    </row>
    <row r="141" spans="1:6" ht="93" customHeight="1" x14ac:dyDescent="0.25">
      <c r="A141" s="508"/>
      <c r="B141" s="502"/>
      <c r="C141" s="502"/>
      <c r="D141" s="71" t="s">
        <v>216</v>
      </c>
      <c r="E141" s="481"/>
      <c r="F141" s="478"/>
    </row>
    <row r="142" spans="1:6" ht="123.75" customHeight="1" x14ac:dyDescent="0.25">
      <c r="A142" s="516"/>
      <c r="B142" s="503"/>
      <c r="C142" s="503"/>
      <c r="D142" s="72" t="s">
        <v>217</v>
      </c>
      <c r="E142" s="481"/>
      <c r="F142" s="478"/>
    </row>
    <row r="143" spans="1:6" ht="18" x14ac:dyDescent="0.25">
      <c r="A143" s="58" t="s">
        <v>218</v>
      </c>
      <c r="B143" s="545" t="s">
        <v>219</v>
      </c>
      <c r="C143" s="545"/>
      <c r="D143" s="545"/>
      <c r="E143" s="73">
        <v>67029779</v>
      </c>
      <c r="F143" s="74">
        <v>87736300</v>
      </c>
    </row>
    <row r="144" spans="1:6" ht="80.25" customHeight="1" x14ac:dyDescent="0.25">
      <c r="A144" s="494" t="s">
        <v>218</v>
      </c>
      <c r="B144" s="547" t="s">
        <v>220</v>
      </c>
      <c r="C144" s="459" t="s">
        <v>221</v>
      </c>
      <c r="D144" s="56" t="s">
        <v>222</v>
      </c>
      <c r="E144" s="539">
        <v>33633407</v>
      </c>
      <c r="F144" s="520">
        <v>81000200</v>
      </c>
    </row>
    <row r="145" spans="1:6" ht="45" customHeight="1" x14ac:dyDescent="0.25">
      <c r="A145" s="494"/>
      <c r="B145" s="547"/>
      <c r="C145" s="459"/>
      <c r="D145" s="48" t="s">
        <v>223</v>
      </c>
      <c r="E145" s="539"/>
      <c r="F145" s="520"/>
    </row>
    <row r="146" spans="1:6" ht="59.25" customHeight="1" x14ac:dyDescent="0.25">
      <c r="A146" s="494"/>
      <c r="B146" s="547"/>
      <c r="C146" s="459"/>
      <c r="D146" s="75" t="s">
        <v>224</v>
      </c>
      <c r="E146" s="539"/>
      <c r="F146" s="520"/>
    </row>
    <row r="147" spans="1:6" ht="75.75" customHeight="1" thickBot="1" x14ac:dyDescent="0.3">
      <c r="A147" s="546"/>
      <c r="B147" s="76" t="s">
        <v>225</v>
      </c>
      <c r="C147" s="77" t="s">
        <v>226</v>
      </c>
      <c r="D147" s="78"/>
      <c r="E147" s="79">
        <v>33396372</v>
      </c>
      <c r="F147" s="80">
        <v>33736100</v>
      </c>
    </row>
  </sheetData>
  <mergeCells count="125">
    <mergeCell ref="B143:D143"/>
    <mergeCell ref="A144:A147"/>
    <mergeCell ref="B144:B146"/>
    <mergeCell ref="C144:C146"/>
    <mergeCell ref="E144:E146"/>
    <mergeCell ref="F144:F146"/>
    <mergeCell ref="B132:D132"/>
    <mergeCell ref="A133:A134"/>
    <mergeCell ref="B133:B134"/>
    <mergeCell ref="C133:C134"/>
    <mergeCell ref="E133:E142"/>
    <mergeCell ref="F133:F142"/>
    <mergeCell ref="A135:A142"/>
    <mergeCell ref="B135:B142"/>
    <mergeCell ref="C135:C142"/>
    <mergeCell ref="A120:F120"/>
    <mergeCell ref="A121:A127"/>
    <mergeCell ref="B121:B129"/>
    <mergeCell ref="C121:C123"/>
    <mergeCell ref="E121:E129"/>
    <mergeCell ref="F121:F129"/>
    <mergeCell ref="C126:C127"/>
    <mergeCell ref="C128:C129"/>
    <mergeCell ref="B110:C110"/>
    <mergeCell ref="A111:A119"/>
    <mergeCell ref="B111:B119"/>
    <mergeCell ref="C111:C119"/>
    <mergeCell ref="E111:E119"/>
    <mergeCell ref="F111:F119"/>
    <mergeCell ref="A107:F107"/>
    <mergeCell ref="A108:A109"/>
    <mergeCell ref="B108:B109"/>
    <mergeCell ref="C108:C109"/>
    <mergeCell ref="E108:E109"/>
    <mergeCell ref="F108:F109"/>
    <mergeCell ref="A100:F100"/>
    <mergeCell ref="A101:A106"/>
    <mergeCell ref="B101:B106"/>
    <mergeCell ref="C101:C106"/>
    <mergeCell ref="E101:E106"/>
    <mergeCell ref="F101:F106"/>
    <mergeCell ref="A91:A93"/>
    <mergeCell ref="B91:B93"/>
    <mergeCell ref="C91:C93"/>
    <mergeCell ref="E91:E93"/>
    <mergeCell ref="F91:F93"/>
    <mergeCell ref="A95:A99"/>
    <mergeCell ref="B95:B99"/>
    <mergeCell ref="C95:C99"/>
    <mergeCell ref="E95:E99"/>
    <mergeCell ref="F95:F99"/>
    <mergeCell ref="A85:F85"/>
    <mergeCell ref="A86:A90"/>
    <mergeCell ref="B86:B90"/>
    <mergeCell ref="C86:C90"/>
    <mergeCell ref="E86:E90"/>
    <mergeCell ref="F86:F90"/>
    <mergeCell ref="F66:F78"/>
    <mergeCell ref="C68:C69"/>
    <mergeCell ref="C70:C78"/>
    <mergeCell ref="A79:F79"/>
    <mergeCell ref="A80:A84"/>
    <mergeCell ref="B80:B84"/>
    <mergeCell ref="C80:C81"/>
    <mergeCell ref="E80:E84"/>
    <mergeCell ref="F80:F84"/>
    <mergeCell ref="C82:C84"/>
    <mergeCell ref="B64:D64"/>
    <mergeCell ref="B65:D65"/>
    <mergeCell ref="A66:A78"/>
    <mergeCell ref="B66:B78"/>
    <mergeCell ref="C66:C67"/>
    <mergeCell ref="E66:E78"/>
    <mergeCell ref="A51:A56"/>
    <mergeCell ref="B51:B56"/>
    <mergeCell ref="C51:C56"/>
    <mergeCell ref="E51:E56"/>
    <mergeCell ref="F51:F56"/>
    <mergeCell ref="A58:A63"/>
    <mergeCell ref="B58:B63"/>
    <mergeCell ref="E58:E63"/>
    <mergeCell ref="F58:F63"/>
    <mergeCell ref="C62:C63"/>
    <mergeCell ref="B41:B42"/>
    <mergeCell ref="C41:C42"/>
    <mergeCell ref="E41:E42"/>
    <mergeCell ref="F41:F42"/>
    <mergeCell ref="A44:A49"/>
    <mergeCell ref="B44:B49"/>
    <mergeCell ref="C44:C47"/>
    <mergeCell ref="E44:E49"/>
    <mergeCell ref="F44:F49"/>
    <mergeCell ref="B30:B38"/>
    <mergeCell ref="C30:C35"/>
    <mergeCell ref="E30:E38"/>
    <mergeCell ref="F30:F38"/>
    <mergeCell ref="C36:C37"/>
    <mergeCell ref="B39:B40"/>
    <mergeCell ref="C39:C40"/>
    <mergeCell ref="E39:E40"/>
    <mergeCell ref="F39:F40"/>
    <mergeCell ref="B24:B29"/>
    <mergeCell ref="E24:E29"/>
    <mergeCell ref="F24:F29"/>
    <mergeCell ref="C25:C28"/>
    <mergeCell ref="A5:A23"/>
    <mergeCell ref="B5:B23"/>
    <mergeCell ref="C5:C9"/>
    <mergeCell ref="E5:E9"/>
    <mergeCell ref="F5:F9"/>
    <mergeCell ref="C11:C12"/>
    <mergeCell ref="E11:E12"/>
    <mergeCell ref="F11:F12"/>
    <mergeCell ref="C14:C18"/>
    <mergeCell ref="E14:E18"/>
    <mergeCell ref="A1:F1"/>
    <mergeCell ref="A2:A3"/>
    <mergeCell ref="B2:B3"/>
    <mergeCell ref="C2:C3"/>
    <mergeCell ref="D2:D3"/>
    <mergeCell ref="E2:F2"/>
    <mergeCell ref="F14:F18"/>
    <mergeCell ref="C20:C23"/>
    <mergeCell ref="E20:E23"/>
    <mergeCell ref="F20:F23"/>
  </mergeCells>
  <printOptions horizontalCentered="1"/>
  <pageMargins left="0.31496062992125984" right="0.31496062992125984" top="0.74803149606299213" bottom="0.74803149606299213" header="0.31496062992125984" footer="0.31496062992125984"/>
  <pageSetup scale="54" fitToWidth="20" fitToHeight="20" orientation="landscape" r:id="rId1"/>
  <headerFooter>
    <oddFooter>&amp;C&amp;N&amp;R&amp;F</oddFooter>
  </headerFooter>
  <rowBreaks count="12" manualBreakCount="12">
    <brk id="16" max="5" man="1"/>
    <brk id="28" max="5" man="1"/>
    <brk id="38" max="5" man="1"/>
    <brk id="48" max="5" man="1"/>
    <brk id="57" max="5" man="1"/>
    <brk id="67" max="5" man="1"/>
    <brk id="78" max="5" man="1"/>
    <brk id="88" max="5" man="1"/>
    <brk id="100" max="5" man="1"/>
    <brk id="112" max="5" man="1"/>
    <brk id="120" max="5" man="1"/>
    <brk id="14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view="pageBreakPreview" topLeftCell="A86" zoomScaleSheetLayoutView="100" workbookViewId="0">
      <selection activeCell="I70" sqref="I70"/>
    </sheetView>
  </sheetViews>
  <sheetFormatPr baseColWidth="10" defaultRowHeight="15" x14ac:dyDescent="0.25"/>
  <cols>
    <col min="1" max="2" width="28.85546875" customWidth="1"/>
    <col min="3" max="3" width="42.42578125" customWidth="1"/>
    <col min="4" max="4" width="24" customWidth="1"/>
    <col min="5" max="5" width="18" customWidth="1"/>
    <col min="6" max="6" width="15.140625" customWidth="1"/>
  </cols>
  <sheetData>
    <row r="1" spans="1:13" ht="14.25" customHeight="1" x14ac:dyDescent="0.25">
      <c r="A1" s="621" t="s">
        <v>242</v>
      </c>
      <c r="B1" s="621"/>
      <c r="C1" s="621"/>
      <c r="D1" s="621"/>
      <c r="E1" s="621"/>
    </row>
    <row r="2" spans="1:13" ht="18" x14ac:dyDescent="0.25">
      <c r="A2" s="621" t="s">
        <v>243</v>
      </c>
      <c r="B2" s="621"/>
      <c r="C2" s="621"/>
      <c r="D2" s="621"/>
      <c r="E2" s="621"/>
      <c r="F2" s="86"/>
      <c r="G2" s="86"/>
      <c r="H2" s="86"/>
      <c r="I2" s="86"/>
      <c r="J2" s="86"/>
      <c r="K2" s="86"/>
      <c r="L2" s="86"/>
      <c r="M2" s="86"/>
    </row>
    <row r="3" spans="1:13" ht="18" x14ac:dyDescent="0.25">
      <c r="A3" s="621" t="s">
        <v>244</v>
      </c>
      <c r="B3" s="621"/>
      <c r="C3" s="621"/>
      <c r="D3" s="621"/>
      <c r="E3" s="621"/>
      <c r="F3" s="86"/>
      <c r="G3" s="86"/>
      <c r="H3" s="86"/>
      <c r="I3" s="86"/>
      <c r="J3" s="86"/>
      <c r="K3" s="86"/>
      <c r="L3" s="86"/>
      <c r="M3" s="86"/>
    </row>
    <row r="4" spans="1:13" ht="18" x14ac:dyDescent="0.25">
      <c r="A4" s="621" t="s">
        <v>245</v>
      </c>
      <c r="B4" s="621"/>
      <c r="C4" s="621"/>
      <c r="D4" s="621"/>
      <c r="E4" s="621"/>
      <c r="F4" s="86"/>
      <c r="G4" s="86"/>
      <c r="H4" s="86"/>
      <c r="I4" s="86"/>
      <c r="J4" s="86"/>
      <c r="K4" s="86"/>
      <c r="L4" s="86"/>
      <c r="M4" s="86"/>
    </row>
    <row r="5" spans="1:13" ht="18" x14ac:dyDescent="0.25">
      <c r="A5" s="621" t="s">
        <v>246</v>
      </c>
      <c r="B5" s="621"/>
      <c r="C5" s="621"/>
      <c r="D5" s="621"/>
      <c r="E5" s="621"/>
      <c r="F5" s="86"/>
      <c r="G5" s="86"/>
      <c r="H5" s="86"/>
      <c r="I5" s="86"/>
      <c r="J5" s="86"/>
      <c r="K5" s="86"/>
      <c r="L5" s="86"/>
      <c r="M5" s="86"/>
    </row>
    <row r="6" spans="1:13" ht="18.75" thickBot="1" x14ac:dyDescent="0.3">
      <c r="A6" s="621" t="s">
        <v>247</v>
      </c>
      <c r="B6" s="621"/>
      <c r="C6" s="621"/>
      <c r="D6" s="621"/>
      <c r="E6" s="621"/>
      <c r="F6" s="86"/>
      <c r="G6" s="86"/>
      <c r="H6" s="86"/>
      <c r="I6" s="86"/>
      <c r="J6" s="86"/>
      <c r="K6" s="86"/>
      <c r="L6" s="86"/>
      <c r="M6" s="86"/>
    </row>
    <row r="7" spans="1:13" s="88" customFormat="1" ht="15.75" thickBot="1" x14ac:dyDescent="0.3">
      <c r="A7" s="618" t="s">
        <v>248</v>
      </c>
      <c r="B7" s="618"/>
      <c r="C7" s="618"/>
      <c r="D7" s="618"/>
      <c r="E7" s="618"/>
      <c r="F7" s="87"/>
      <c r="G7" s="87"/>
      <c r="H7" s="87"/>
      <c r="I7" s="87"/>
      <c r="J7" s="87"/>
      <c r="K7" s="87"/>
      <c r="L7" s="87"/>
      <c r="M7" s="87"/>
    </row>
    <row r="8" spans="1:13" ht="16.5" customHeight="1" x14ac:dyDescent="0.25">
      <c r="A8" s="596" t="s">
        <v>249</v>
      </c>
      <c r="B8" s="598" t="s">
        <v>250</v>
      </c>
      <c r="C8" s="600" t="s">
        <v>251</v>
      </c>
      <c r="D8" s="598" t="s">
        <v>252</v>
      </c>
      <c r="E8" s="572" t="s">
        <v>253</v>
      </c>
    </row>
    <row r="9" spans="1:13" ht="16.5" customHeight="1" x14ac:dyDescent="0.25">
      <c r="A9" s="597"/>
      <c r="B9" s="599"/>
      <c r="C9" s="601"/>
      <c r="D9" s="599"/>
      <c r="E9" s="573"/>
    </row>
    <row r="10" spans="1:13" ht="69" customHeight="1" x14ac:dyDescent="0.25">
      <c r="A10" s="619" t="s">
        <v>254</v>
      </c>
      <c r="B10" s="620" t="s">
        <v>255</v>
      </c>
      <c r="C10" s="89" t="s">
        <v>256</v>
      </c>
      <c r="D10" s="90">
        <v>2600000</v>
      </c>
      <c r="E10" s="91" t="s">
        <v>257</v>
      </c>
    </row>
    <row r="11" spans="1:13" ht="33" customHeight="1" x14ac:dyDescent="0.25">
      <c r="A11" s="619"/>
      <c r="B11" s="620"/>
      <c r="C11" s="89" t="s">
        <v>258</v>
      </c>
      <c r="D11" s="90">
        <v>15500000</v>
      </c>
      <c r="E11" s="91" t="s">
        <v>259</v>
      </c>
    </row>
    <row r="12" spans="1:13" ht="39.75" customHeight="1" x14ac:dyDescent="0.25">
      <c r="A12" s="619"/>
      <c r="B12" s="620"/>
      <c r="C12" s="89" t="s">
        <v>260</v>
      </c>
      <c r="D12" s="90">
        <v>12800000</v>
      </c>
      <c r="E12" s="91" t="s">
        <v>259</v>
      </c>
    </row>
    <row r="13" spans="1:13" ht="37.5" customHeight="1" x14ac:dyDescent="0.25">
      <c r="A13" s="619"/>
      <c r="B13" s="620"/>
      <c r="C13" s="89" t="s">
        <v>261</v>
      </c>
      <c r="D13" s="90">
        <v>2945000</v>
      </c>
      <c r="E13" s="2" t="s">
        <v>262</v>
      </c>
    </row>
    <row r="14" spans="1:13" ht="38.25" customHeight="1" x14ac:dyDescent="0.25">
      <c r="A14" s="619"/>
      <c r="B14" s="620"/>
      <c r="C14" s="89" t="s">
        <v>263</v>
      </c>
      <c r="D14" s="90">
        <v>4920000</v>
      </c>
      <c r="E14" s="91" t="s">
        <v>259</v>
      </c>
    </row>
    <row r="15" spans="1:13" ht="45" customHeight="1" x14ac:dyDescent="0.25">
      <c r="A15" s="619"/>
      <c r="B15" s="620"/>
      <c r="C15" s="89" t="s">
        <v>264</v>
      </c>
      <c r="D15" s="90">
        <v>3700000</v>
      </c>
      <c r="E15" s="92" t="s">
        <v>265</v>
      </c>
    </row>
    <row r="16" spans="1:13" ht="58.5" customHeight="1" x14ac:dyDescent="0.25">
      <c r="A16" s="619"/>
      <c r="B16" s="620"/>
      <c r="C16" s="89" t="s">
        <v>266</v>
      </c>
      <c r="D16" s="90">
        <v>3500000</v>
      </c>
      <c r="E16" s="91" t="s">
        <v>267</v>
      </c>
    </row>
    <row r="17" spans="1:6" ht="34.5" customHeight="1" x14ac:dyDescent="0.25">
      <c r="A17" s="619"/>
      <c r="B17" s="576" t="s">
        <v>268</v>
      </c>
      <c r="C17" s="93" t="s">
        <v>269</v>
      </c>
      <c r="D17" s="90">
        <v>1190250</v>
      </c>
      <c r="E17" s="3" t="s">
        <v>270</v>
      </c>
    </row>
    <row r="18" spans="1:6" ht="36" customHeight="1" x14ac:dyDescent="0.25">
      <c r="A18" s="619"/>
      <c r="B18" s="576"/>
      <c r="C18" s="93" t="s">
        <v>271</v>
      </c>
      <c r="D18" s="90">
        <v>1765000</v>
      </c>
      <c r="E18" s="3" t="s">
        <v>270</v>
      </c>
    </row>
    <row r="19" spans="1:6" ht="31.5" customHeight="1" x14ac:dyDescent="0.25">
      <c r="A19" s="619"/>
      <c r="B19" s="576"/>
      <c r="C19" s="93" t="s">
        <v>272</v>
      </c>
      <c r="D19" s="90">
        <v>12166750</v>
      </c>
      <c r="E19" s="3" t="s">
        <v>270</v>
      </c>
    </row>
    <row r="20" spans="1:6" ht="36" customHeight="1" x14ac:dyDescent="0.25">
      <c r="A20" s="619"/>
      <c r="B20" s="576"/>
      <c r="C20" s="93" t="s">
        <v>273</v>
      </c>
      <c r="D20" s="90">
        <v>125000</v>
      </c>
      <c r="E20" s="3" t="s">
        <v>270</v>
      </c>
    </row>
    <row r="21" spans="1:6" ht="37.5" customHeight="1" x14ac:dyDescent="0.25">
      <c r="A21" s="619"/>
      <c r="B21" s="576"/>
      <c r="C21" s="93" t="s">
        <v>274</v>
      </c>
      <c r="D21" s="90">
        <v>220000</v>
      </c>
      <c r="E21" s="2" t="s">
        <v>270</v>
      </c>
    </row>
    <row r="22" spans="1:6" ht="31.5" customHeight="1" x14ac:dyDescent="0.25">
      <c r="A22" s="619"/>
      <c r="B22" s="576"/>
      <c r="C22" s="93" t="s">
        <v>275</v>
      </c>
      <c r="D22" s="90">
        <v>96300847</v>
      </c>
      <c r="E22" s="2" t="s">
        <v>270</v>
      </c>
      <c r="F22" s="94"/>
    </row>
    <row r="23" spans="1:6" ht="38.25" customHeight="1" x14ac:dyDescent="0.25">
      <c r="A23" s="622" t="s">
        <v>276</v>
      </c>
      <c r="B23" s="623" t="s">
        <v>277</v>
      </c>
      <c r="C23" s="624" t="s">
        <v>365</v>
      </c>
      <c r="D23" s="625">
        <v>10275000</v>
      </c>
      <c r="E23" s="626" t="s">
        <v>278</v>
      </c>
      <c r="F23" t="s">
        <v>366</v>
      </c>
    </row>
    <row r="24" spans="1:6" ht="57" customHeight="1" x14ac:dyDescent="0.25">
      <c r="A24" s="622"/>
      <c r="B24" s="623"/>
      <c r="C24" s="624" t="s">
        <v>279</v>
      </c>
      <c r="D24" s="625">
        <v>1640000</v>
      </c>
      <c r="E24" s="626" t="s">
        <v>278</v>
      </c>
      <c r="F24" s="629" t="s">
        <v>370</v>
      </c>
    </row>
    <row r="25" spans="1:6" ht="36" customHeight="1" x14ac:dyDescent="0.25">
      <c r="A25" s="622"/>
      <c r="B25" s="623"/>
      <c r="C25" s="624" t="s">
        <v>280</v>
      </c>
      <c r="D25" s="625">
        <v>9500000</v>
      </c>
      <c r="E25" s="626" t="s">
        <v>278</v>
      </c>
      <c r="F25" t="s">
        <v>368</v>
      </c>
    </row>
    <row r="26" spans="1:6" ht="46.5" customHeight="1" x14ac:dyDescent="0.25">
      <c r="A26" s="622"/>
      <c r="B26" s="623"/>
      <c r="C26" s="624" t="s">
        <v>281</v>
      </c>
      <c r="D26" s="625">
        <v>15665000</v>
      </c>
      <c r="E26" s="626" t="s">
        <v>278</v>
      </c>
      <c r="F26" t="s">
        <v>367</v>
      </c>
    </row>
    <row r="27" spans="1:6" ht="51" customHeight="1" x14ac:dyDescent="0.25">
      <c r="A27" s="622"/>
      <c r="B27" s="623"/>
      <c r="C27" s="624" t="s">
        <v>282</v>
      </c>
      <c r="D27" s="625">
        <v>14620000</v>
      </c>
      <c r="E27" s="626" t="s">
        <v>278</v>
      </c>
      <c r="F27" t="s">
        <v>369</v>
      </c>
    </row>
    <row r="28" spans="1:6" ht="65.25" customHeight="1" x14ac:dyDescent="0.25">
      <c r="A28" s="622"/>
      <c r="B28" s="623"/>
      <c r="C28" s="624" t="s">
        <v>283</v>
      </c>
      <c r="D28" s="625">
        <v>21895000</v>
      </c>
      <c r="E28" s="626" t="s">
        <v>284</v>
      </c>
    </row>
    <row r="29" spans="1:6" ht="42.75" customHeight="1" x14ac:dyDescent="0.25">
      <c r="A29" s="622"/>
      <c r="B29" s="627" t="s">
        <v>285</v>
      </c>
      <c r="C29" s="624" t="s">
        <v>286</v>
      </c>
      <c r="D29" s="625">
        <v>35500000</v>
      </c>
      <c r="E29" s="628" t="s">
        <v>265</v>
      </c>
    </row>
    <row r="30" spans="1:6" ht="21.75" customHeight="1" x14ac:dyDescent="0.25">
      <c r="A30" s="97"/>
      <c r="B30" s="96"/>
      <c r="C30" s="93"/>
      <c r="D30" s="90"/>
      <c r="E30" s="3"/>
    </row>
    <row r="31" spans="1:6" ht="27.75" customHeight="1" thickBot="1" x14ac:dyDescent="0.3">
      <c r="A31" s="616" t="s">
        <v>287</v>
      </c>
      <c r="B31" s="617"/>
      <c r="C31" s="98" t="s">
        <v>288</v>
      </c>
      <c r="D31" s="99">
        <f>SUM(D10:D30)</f>
        <v>266827847</v>
      </c>
      <c r="E31" s="100"/>
    </row>
    <row r="32" spans="1:6" ht="15.75" thickTop="1" x14ac:dyDescent="0.25">
      <c r="D32" s="101" t="e">
        <f>+D31+#REF!+#REF!+#REF!</f>
        <v>#REF!</v>
      </c>
      <c r="E32" s="94"/>
    </row>
    <row r="33" spans="1:5" ht="15.75" thickBot="1" x14ac:dyDescent="0.3">
      <c r="A33" s="615" t="s">
        <v>289</v>
      </c>
      <c r="B33" s="615"/>
      <c r="C33" s="615"/>
      <c r="D33" s="615"/>
      <c r="E33" s="615"/>
    </row>
    <row r="34" spans="1:5" x14ac:dyDescent="0.25">
      <c r="A34" s="568" t="s">
        <v>249</v>
      </c>
      <c r="B34" s="568" t="s">
        <v>250</v>
      </c>
      <c r="C34" s="570" t="s">
        <v>251</v>
      </c>
      <c r="D34" s="568" t="s">
        <v>252</v>
      </c>
      <c r="E34" s="568" t="s">
        <v>253</v>
      </c>
    </row>
    <row r="35" spans="1:5" ht="15.75" thickBot="1" x14ac:dyDescent="0.3">
      <c r="A35" s="569"/>
      <c r="B35" s="569"/>
      <c r="C35" s="571"/>
      <c r="D35" s="569"/>
      <c r="E35" s="569"/>
    </row>
    <row r="36" spans="1:5" ht="42.75" x14ac:dyDescent="0.25">
      <c r="A36" s="602" t="s">
        <v>290</v>
      </c>
      <c r="B36" s="605" t="s">
        <v>291</v>
      </c>
      <c r="C36" s="102" t="s">
        <v>292</v>
      </c>
      <c r="D36" s="103">
        <v>3600000</v>
      </c>
      <c r="E36" s="608" t="s">
        <v>293</v>
      </c>
    </row>
    <row r="37" spans="1:5" ht="60" x14ac:dyDescent="0.25">
      <c r="A37" s="603"/>
      <c r="B37" s="606"/>
      <c r="C37" s="104" t="s">
        <v>294</v>
      </c>
      <c r="D37" s="105">
        <v>44000000</v>
      </c>
      <c r="E37" s="559"/>
    </row>
    <row r="38" spans="1:5" ht="57" x14ac:dyDescent="0.25">
      <c r="A38" s="603"/>
      <c r="B38" s="607"/>
      <c r="C38" s="106" t="s">
        <v>295</v>
      </c>
      <c r="D38" s="105">
        <v>2000000</v>
      </c>
      <c r="E38" s="559"/>
    </row>
    <row r="39" spans="1:5" ht="45" x14ac:dyDescent="0.25">
      <c r="A39" s="603"/>
      <c r="B39" s="609" t="s">
        <v>296</v>
      </c>
      <c r="C39" s="107" t="s">
        <v>297</v>
      </c>
      <c r="D39" s="105">
        <v>7385000</v>
      </c>
      <c r="E39" s="559" t="s">
        <v>293</v>
      </c>
    </row>
    <row r="40" spans="1:5" ht="30" x14ac:dyDescent="0.25">
      <c r="A40" s="603"/>
      <c r="B40" s="610"/>
      <c r="C40" s="108" t="s">
        <v>298</v>
      </c>
      <c r="D40" s="105">
        <v>5200000</v>
      </c>
      <c r="E40" s="559"/>
    </row>
    <row r="41" spans="1:5" ht="30" x14ac:dyDescent="0.25">
      <c r="A41" s="603"/>
      <c r="B41" s="610"/>
      <c r="C41" s="109" t="s">
        <v>299</v>
      </c>
      <c r="D41" s="105">
        <v>15000000</v>
      </c>
      <c r="E41" s="92" t="s">
        <v>300</v>
      </c>
    </row>
    <row r="42" spans="1:5" ht="120" x14ac:dyDescent="0.25">
      <c r="A42" s="603"/>
      <c r="B42" s="110" t="s">
        <v>301</v>
      </c>
      <c r="C42" s="111" t="s">
        <v>302</v>
      </c>
      <c r="D42" s="105">
        <v>2650000</v>
      </c>
      <c r="E42" s="92" t="s">
        <v>293</v>
      </c>
    </row>
    <row r="43" spans="1:5" ht="48.75" customHeight="1" x14ac:dyDescent="0.25">
      <c r="A43" s="603"/>
      <c r="B43" s="611" t="s">
        <v>303</v>
      </c>
      <c r="C43" s="112" t="s">
        <v>304</v>
      </c>
      <c r="D43" s="105">
        <v>4680000</v>
      </c>
      <c r="E43" s="559" t="s">
        <v>15</v>
      </c>
    </row>
    <row r="44" spans="1:5" ht="25.5" customHeight="1" x14ac:dyDescent="0.25">
      <c r="A44" s="603"/>
      <c r="B44" s="612"/>
      <c r="C44" s="113" t="s">
        <v>305</v>
      </c>
      <c r="D44" s="105">
        <v>4783194</v>
      </c>
      <c r="E44" s="559"/>
    </row>
    <row r="45" spans="1:5" ht="28.5" x14ac:dyDescent="0.25">
      <c r="A45" s="603"/>
      <c r="B45" s="613"/>
      <c r="C45" s="114" t="s">
        <v>306</v>
      </c>
      <c r="D45" s="105">
        <v>15253600</v>
      </c>
      <c r="E45" s="559"/>
    </row>
    <row r="46" spans="1:5" ht="42.75" x14ac:dyDescent="0.25">
      <c r="A46" s="603"/>
      <c r="B46" s="611" t="s">
        <v>307</v>
      </c>
      <c r="C46" s="115" t="s">
        <v>308</v>
      </c>
      <c r="D46" s="105">
        <v>6675000</v>
      </c>
      <c r="E46" s="614" t="s">
        <v>14</v>
      </c>
    </row>
    <row r="47" spans="1:5" ht="28.5" x14ac:dyDescent="0.25">
      <c r="A47" s="603"/>
      <c r="B47" s="612"/>
      <c r="C47" s="115" t="s">
        <v>309</v>
      </c>
      <c r="D47" s="105">
        <v>4587500</v>
      </c>
      <c r="E47" s="614"/>
    </row>
    <row r="48" spans="1:5" x14ac:dyDescent="0.25">
      <c r="A48" s="603"/>
      <c r="B48" s="612"/>
      <c r="C48" s="116" t="s">
        <v>310</v>
      </c>
      <c r="D48" s="105">
        <v>1568000</v>
      </c>
      <c r="E48" s="614"/>
    </row>
    <row r="49" spans="1:6" ht="45" x14ac:dyDescent="0.25">
      <c r="A49" s="604"/>
      <c r="B49" s="613"/>
      <c r="C49" s="117" t="s">
        <v>311</v>
      </c>
      <c r="D49" s="105">
        <v>1050000</v>
      </c>
      <c r="E49" s="118" t="s">
        <v>312</v>
      </c>
    </row>
    <row r="50" spans="1:6" ht="57" x14ac:dyDescent="0.25">
      <c r="A50" s="589"/>
      <c r="B50" s="630" t="s">
        <v>313</v>
      </c>
      <c r="C50" s="631" t="s">
        <v>314</v>
      </c>
      <c r="D50" s="119">
        <v>4500000</v>
      </c>
      <c r="E50" s="591" t="s">
        <v>278</v>
      </c>
      <c r="F50" t="s">
        <v>371</v>
      </c>
    </row>
    <row r="51" spans="1:6" ht="42.75" x14ac:dyDescent="0.25">
      <c r="A51" s="590"/>
      <c r="B51" s="632"/>
      <c r="C51" s="631" t="s">
        <v>315</v>
      </c>
      <c r="D51" s="119">
        <v>1200000</v>
      </c>
      <c r="E51" s="591"/>
    </row>
    <row r="52" spans="1:6" ht="29.25" thickBot="1" x14ac:dyDescent="0.3">
      <c r="A52" s="581"/>
      <c r="B52" s="633"/>
      <c r="C52" s="631" t="s">
        <v>316</v>
      </c>
      <c r="D52" s="119">
        <v>1650000</v>
      </c>
      <c r="E52" s="592"/>
    </row>
    <row r="53" spans="1:6" ht="16.5" thickTop="1" thickBot="1" x14ac:dyDescent="0.3">
      <c r="A53" s="593" t="s">
        <v>317</v>
      </c>
      <c r="B53" s="594"/>
      <c r="C53" s="120" t="s">
        <v>288</v>
      </c>
      <c r="D53" s="121">
        <f>SUM(D36:D52)</f>
        <v>125782294</v>
      </c>
      <c r="E53" s="122"/>
    </row>
    <row r="55" spans="1:6" ht="16.5" thickBot="1" x14ac:dyDescent="0.3">
      <c r="A55" s="595" t="s">
        <v>318</v>
      </c>
      <c r="B55" s="595"/>
      <c r="C55" s="595"/>
      <c r="D55" s="595"/>
      <c r="E55" s="595"/>
    </row>
    <row r="56" spans="1:6" x14ac:dyDescent="0.25">
      <c r="A56" s="596" t="s">
        <v>249</v>
      </c>
      <c r="B56" s="598" t="s">
        <v>250</v>
      </c>
      <c r="C56" s="600" t="s">
        <v>251</v>
      </c>
      <c r="D56" s="598" t="s">
        <v>252</v>
      </c>
      <c r="E56" s="572" t="s">
        <v>253</v>
      </c>
    </row>
    <row r="57" spans="1:6" x14ac:dyDescent="0.25">
      <c r="A57" s="597"/>
      <c r="B57" s="599"/>
      <c r="C57" s="601"/>
      <c r="D57" s="599"/>
      <c r="E57" s="573"/>
    </row>
    <row r="58" spans="1:6" ht="28.5" x14ac:dyDescent="0.25">
      <c r="A58" s="574" t="s">
        <v>319</v>
      </c>
      <c r="B58" s="576" t="s">
        <v>320</v>
      </c>
      <c r="C58" s="123" t="s">
        <v>321</v>
      </c>
      <c r="D58" s="90">
        <v>1500000</v>
      </c>
      <c r="E58" s="577" t="s">
        <v>322</v>
      </c>
    </row>
    <row r="59" spans="1:6" ht="28.5" x14ac:dyDescent="0.25">
      <c r="A59" s="574"/>
      <c r="B59" s="576"/>
      <c r="C59" s="123" t="s">
        <v>323</v>
      </c>
      <c r="D59" s="90">
        <v>3500000</v>
      </c>
      <c r="E59" s="578"/>
    </row>
    <row r="60" spans="1:6" ht="75" x14ac:dyDescent="0.25">
      <c r="A60" s="574"/>
      <c r="B60" s="576"/>
      <c r="C60" s="124" t="s">
        <v>324</v>
      </c>
      <c r="D60" s="90">
        <v>27250188</v>
      </c>
      <c r="E60" s="91" t="s">
        <v>325</v>
      </c>
    </row>
    <row r="61" spans="1:6" ht="60" x14ac:dyDescent="0.25">
      <c r="A61" s="574"/>
      <c r="B61" s="576"/>
      <c r="C61" s="123" t="s">
        <v>326</v>
      </c>
      <c r="D61" s="90">
        <v>16850770</v>
      </c>
      <c r="E61" s="91" t="s">
        <v>327</v>
      </c>
    </row>
    <row r="62" spans="1:6" ht="30" x14ac:dyDescent="0.25">
      <c r="A62" s="574"/>
      <c r="B62" s="576"/>
      <c r="C62" s="124" t="s">
        <v>328</v>
      </c>
      <c r="D62" s="90">
        <v>1800000</v>
      </c>
      <c r="E62" s="91" t="s">
        <v>259</v>
      </c>
    </row>
    <row r="63" spans="1:6" ht="75" x14ac:dyDescent="0.25">
      <c r="A63" s="574"/>
      <c r="B63" s="576" t="s">
        <v>329</v>
      </c>
      <c r="C63" s="125" t="s">
        <v>330</v>
      </c>
      <c r="D63" s="90">
        <v>88700000</v>
      </c>
      <c r="E63" s="91" t="s">
        <v>331</v>
      </c>
    </row>
    <row r="64" spans="1:6" ht="75" x14ac:dyDescent="0.25">
      <c r="A64" s="574"/>
      <c r="B64" s="576"/>
      <c r="C64" s="126" t="s">
        <v>332</v>
      </c>
      <c r="D64" s="90">
        <v>17800000</v>
      </c>
      <c r="E64" s="91" t="s">
        <v>331</v>
      </c>
    </row>
    <row r="65" spans="1:5" ht="57" x14ac:dyDescent="0.25">
      <c r="A65" s="574"/>
      <c r="B65" s="579" t="s">
        <v>333</v>
      </c>
      <c r="C65" s="126" t="s">
        <v>334</v>
      </c>
      <c r="D65" s="90">
        <v>48943591.200000003</v>
      </c>
      <c r="E65" s="95" t="s">
        <v>335</v>
      </c>
    </row>
    <row r="66" spans="1:5" ht="42.75" x14ac:dyDescent="0.25">
      <c r="A66" s="574"/>
      <c r="B66" s="579"/>
      <c r="C66" s="123" t="s">
        <v>336</v>
      </c>
      <c r="D66" s="90">
        <v>46479704</v>
      </c>
      <c r="E66" s="95" t="s">
        <v>337</v>
      </c>
    </row>
    <row r="67" spans="1:5" ht="90" x14ac:dyDescent="0.25">
      <c r="A67" s="574"/>
      <c r="B67" s="579"/>
      <c r="C67" s="123" t="s">
        <v>338</v>
      </c>
      <c r="D67" s="90">
        <v>23779650</v>
      </c>
      <c r="E67" s="95" t="s">
        <v>339</v>
      </c>
    </row>
    <row r="68" spans="1:5" ht="90.75" thickBot="1" x14ac:dyDescent="0.3">
      <c r="A68" s="575"/>
      <c r="B68" s="580"/>
      <c r="C68" s="127" t="s">
        <v>340</v>
      </c>
      <c r="D68" s="128">
        <v>1502300</v>
      </c>
      <c r="E68" s="129" t="s">
        <v>339</v>
      </c>
    </row>
    <row r="69" spans="1:5" ht="60" x14ac:dyDescent="0.25">
      <c r="A69" s="581"/>
      <c r="B69" s="583" t="s">
        <v>341</v>
      </c>
      <c r="C69" s="130" t="s">
        <v>342</v>
      </c>
      <c r="D69" s="131">
        <v>1723000</v>
      </c>
      <c r="E69" s="132" t="s">
        <v>343</v>
      </c>
    </row>
    <row r="70" spans="1:5" ht="60" x14ac:dyDescent="0.25">
      <c r="A70" s="582"/>
      <c r="B70" s="584"/>
      <c r="C70" s="133" t="s">
        <v>344</v>
      </c>
      <c r="D70" s="90">
        <v>895000</v>
      </c>
      <c r="E70" s="91" t="s">
        <v>343</v>
      </c>
    </row>
    <row r="71" spans="1:5" ht="60" x14ac:dyDescent="0.25">
      <c r="A71" s="582"/>
      <c r="B71" s="584"/>
      <c r="C71" s="123" t="s">
        <v>345</v>
      </c>
      <c r="D71" s="90">
        <v>11500000</v>
      </c>
      <c r="E71" s="91" t="s">
        <v>346</v>
      </c>
    </row>
    <row r="72" spans="1:5" ht="60" x14ac:dyDescent="0.25">
      <c r="A72" s="582"/>
      <c r="B72" s="584"/>
      <c r="C72" s="123" t="s">
        <v>347</v>
      </c>
      <c r="D72" s="90">
        <v>478200</v>
      </c>
      <c r="E72" s="91" t="s">
        <v>346</v>
      </c>
    </row>
    <row r="73" spans="1:5" ht="28.5" x14ac:dyDescent="0.25">
      <c r="A73" s="582"/>
      <c r="B73" s="584" t="s">
        <v>348</v>
      </c>
      <c r="C73" s="133" t="s">
        <v>349</v>
      </c>
      <c r="D73" s="90">
        <v>2778650</v>
      </c>
      <c r="E73" s="585" t="s">
        <v>339</v>
      </c>
    </row>
    <row r="74" spans="1:5" ht="42.75" x14ac:dyDescent="0.25">
      <c r="A74" s="582"/>
      <c r="B74" s="584"/>
      <c r="C74" s="133" t="s">
        <v>350</v>
      </c>
      <c r="D74" s="90">
        <v>1500000</v>
      </c>
      <c r="E74" s="586"/>
    </row>
    <row r="75" spans="1:5" x14ac:dyDescent="0.25">
      <c r="A75" s="582"/>
      <c r="B75" s="584"/>
      <c r="C75" s="588" t="s">
        <v>351</v>
      </c>
      <c r="D75" s="90">
        <v>1650000</v>
      </c>
      <c r="E75" s="586"/>
    </row>
    <row r="76" spans="1:5" x14ac:dyDescent="0.25">
      <c r="A76" s="81"/>
      <c r="B76" s="584"/>
      <c r="C76" s="588"/>
      <c r="D76" s="90">
        <v>5500000</v>
      </c>
      <c r="E76" s="587"/>
    </row>
    <row r="77" spans="1:5" ht="15.75" thickBot="1" x14ac:dyDescent="0.3">
      <c r="A77" s="563" t="s">
        <v>352</v>
      </c>
      <c r="B77" s="564"/>
      <c r="C77" s="134" t="s">
        <v>288</v>
      </c>
      <c r="D77" s="135">
        <f>SUM(D58:D76)</f>
        <v>304131053.19999999</v>
      </c>
      <c r="E77" s="136"/>
    </row>
    <row r="79" spans="1:5" ht="15.75" thickBot="1" x14ac:dyDescent="0.3">
      <c r="A79" s="565" t="s">
        <v>353</v>
      </c>
      <c r="B79" s="565"/>
      <c r="C79" s="565"/>
      <c r="D79" s="565"/>
      <c r="E79" s="565"/>
    </row>
    <row r="80" spans="1:5" x14ac:dyDescent="0.25">
      <c r="A80" s="566" t="s">
        <v>249</v>
      </c>
      <c r="B80" s="568" t="s">
        <v>250</v>
      </c>
      <c r="C80" s="570" t="s">
        <v>251</v>
      </c>
      <c r="D80" s="568" t="s">
        <v>354</v>
      </c>
      <c r="E80" s="572" t="s">
        <v>253</v>
      </c>
    </row>
    <row r="81" spans="1:5" ht="15.75" thickBot="1" x14ac:dyDescent="0.3">
      <c r="A81" s="567"/>
      <c r="B81" s="569"/>
      <c r="C81" s="571"/>
      <c r="D81" s="569"/>
      <c r="E81" s="573"/>
    </row>
    <row r="82" spans="1:5" ht="48" customHeight="1" thickBot="1" x14ac:dyDescent="0.3">
      <c r="A82" s="553" t="s">
        <v>355</v>
      </c>
      <c r="B82" s="556" t="s">
        <v>356</v>
      </c>
      <c r="C82" s="137" t="s">
        <v>357</v>
      </c>
      <c r="D82" s="138">
        <v>19877000</v>
      </c>
      <c r="E82" s="558" t="s">
        <v>358</v>
      </c>
    </row>
    <row r="83" spans="1:5" ht="84.75" customHeight="1" thickBot="1" x14ac:dyDescent="0.3">
      <c r="A83" s="554"/>
      <c r="B83" s="557"/>
      <c r="C83" s="137" t="s">
        <v>359</v>
      </c>
      <c r="D83" s="138">
        <v>1256000</v>
      </c>
      <c r="E83" s="559"/>
    </row>
    <row r="84" spans="1:5" ht="86.25" thickBot="1" x14ac:dyDescent="0.3">
      <c r="A84" s="555"/>
      <c r="B84" s="139" t="s">
        <v>360</v>
      </c>
      <c r="C84" s="140" t="s">
        <v>361</v>
      </c>
      <c r="D84" s="138">
        <v>4567890</v>
      </c>
      <c r="E84" s="560"/>
    </row>
    <row r="85" spans="1:5" ht="16.5" thickTop="1" thickBot="1" x14ac:dyDescent="0.3">
      <c r="A85" s="561" t="s">
        <v>362</v>
      </c>
      <c r="B85" s="562"/>
      <c r="C85" s="141" t="s">
        <v>288</v>
      </c>
      <c r="D85" s="142">
        <f>SUM(D82:D84)</f>
        <v>25700890</v>
      </c>
      <c r="E85" s="143"/>
    </row>
    <row r="86" spans="1:5" ht="16.5" thickTop="1" thickBot="1" x14ac:dyDescent="0.3">
      <c r="A86" s="561" t="s">
        <v>363</v>
      </c>
      <c r="B86" s="562"/>
      <c r="C86" s="141" t="s">
        <v>288</v>
      </c>
      <c r="D86" s="142">
        <f>+D85+D77+D53+D31</f>
        <v>722442084.20000005</v>
      </c>
      <c r="E86" s="143"/>
    </row>
    <row r="87" spans="1:5" ht="15.75" thickTop="1" x14ac:dyDescent="0.25"/>
  </sheetData>
  <mergeCells count="65">
    <mergeCell ref="A6:E6"/>
    <mergeCell ref="A1:E1"/>
    <mergeCell ref="A2:E2"/>
    <mergeCell ref="A3:E3"/>
    <mergeCell ref="A4:E4"/>
    <mergeCell ref="A5:E5"/>
    <mergeCell ref="A31:B31"/>
    <mergeCell ref="A7:E7"/>
    <mergeCell ref="A8:A9"/>
    <mergeCell ref="B8:B9"/>
    <mergeCell ref="C8:C9"/>
    <mergeCell ref="D8:D9"/>
    <mergeCell ref="E8:E9"/>
    <mergeCell ref="A10:A22"/>
    <mergeCell ref="B10:B16"/>
    <mergeCell ref="B17:B22"/>
    <mergeCell ref="A23:A29"/>
    <mergeCell ref="B23:B28"/>
    <mergeCell ref="A33:E33"/>
    <mergeCell ref="A34:A35"/>
    <mergeCell ref="B34:B35"/>
    <mergeCell ref="C34:C35"/>
    <mergeCell ref="D34:D35"/>
    <mergeCell ref="E34:E35"/>
    <mergeCell ref="A36:A49"/>
    <mergeCell ref="B36:B38"/>
    <mergeCell ref="E36:E38"/>
    <mergeCell ref="B39:B41"/>
    <mergeCell ref="E39:E40"/>
    <mergeCell ref="B43:B45"/>
    <mergeCell ref="E43:E45"/>
    <mergeCell ref="B46:B49"/>
    <mergeCell ref="E46:E48"/>
    <mergeCell ref="A56:A57"/>
    <mergeCell ref="B56:B57"/>
    <mergeCell ref="C56:C57"/>
    <mergeCell ref="D56:D57"/>
    <mergeCell ref="E56:E57"/>
    <mergeCell ref="A50:A52"/>
    <mergeCell ref="B50:B52"/>
    <mergeCell ref="E50:E52"/>
    <mergeCell ref="A53:B53"/>
    <mergeCell ref="A55:E55"/>
    <mergeCell ref="A69:A75"/>
    <mergeCell ref="B69:B72"/>
    <mergeCell ref="B73:B76"/>
    <mergeCell ref="E73:E76"/>
    <mergeCell ref="C75:C76"/>
    <mergeCell ref="A58:A68"/>
    <mergeCell ref="B58:B62"/>
    <mergeCell ref="E58:E59"/>
    <mergeCell ref="B63:B64"/>
    <mergeCell ref="B65:B68"/>
    <mergeCell ref="A77:B77"/>
    <mergeCell ref="A79:E79"/>
    <mergeCell ref="A80:A81"/>
    <mergeCell ref="B80:B81"/>
    <mergeCell ref="C80:C81"/>
    <mergeCell ref="D80:D81"/>
    <mergeCell ref="E80:E81"/>
    <mergeCell ref="A82:A84"/>
    <mergeCell ref="B82:B83"/>
    <mergeCell ref="E82:E84"/>
    <mergeCell ref="A85:B85"/>
    <mergeCell ref="A86:B86"/>
  </mergeCells>
  <pageMargins left="0.70866141732283472" right="0.70866141732283472" top="0.35433070866141736"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Segumiento a la Imp.</vt:lpstr>
      <vt:lpstr>Articulacion </vt:lpstr>
      <vt:lpstr>Transversalidad</vt:lpstr>
      <vt:lpstr>Programas</vt:lpstr>
      <vt:lpstr>OBJ Reslt A01 </vt:lpstr>
      <vt:lpstr>'Articulacion '!Área_de_impresión</vt:lpstr>
      <vt:lpstr>'OBJ Reslt A01 '!Área_de_impresión</vt:lpstr>
      <vt:lpstr>Programas!Área_de_impresión</vt:lpstr>
      <vt:lpstr>'Segumiento a la Imp.'!Área_de_impresión</vt:lpstr>
      <vt:lpstr>Transversalidad!Área_de_impresión</vt:lpstr>
      <vt:lpstr>Programas!Títulos_a_imprimir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Milagros Moreno</cp:lastModifiedBy>
  <cp:lastPrinted>2016-09-08T16:36:07Z</cp:lastPrinted>
  <dcterms:created xsi:type="dcterms:W3CDTF">2015-06-12T16:03:28Z</dcterms:created>
  <dcterms:modified xsi:type="dcterms:W3CDTF">2017-07-05T15:45:08Z</dcterms:modified>
</cp:coreProperties>
</file>