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https://mujergobdo-my.sharepoint.com/personal/felix_ramirez_mujer_gob_do/Documents/Escritorio/"/>
    </mc:Choice>
  </mc:AlternateContent>
  <xr:revisionPtr revIDLastSave="34" documentId="11_157425194AFDE4792433B6973CE07DE4E247C23B" xr6:coauthVersionLast="47" xr6:coauthVersionMax="47" xr10:uidLastSave="{B7646259-D46A-4918-9100-26FB96F2F256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" l="1"/>
  <c r="N76" i="1"/>
  <c r="N64" i="1"/>
  <c r="N88" i="1" s="1"/>
  <c r="N54" i="1"/>
  <c r="N28" i="1"/>
  <c r="N18" i="1"/>
  <c r="N12" i="1"/>
  <c r="O12" i="1"/>
  <c r="O65" i="1"/>
  <c r="O66" i="1"/>
  <c r="O67" i="1"/>
  <c r="O68" i="1"/>
  <c r="O69" i="1"/>
  <c r="O70" i="1"/>
  <c r="O71" i="1"/>
  <c r="O72" i="1"/>
  <c r="O73" i="1"/>
  <c r="O74" i="1"/>
  <c r="O75" i="1"/>
  <c r="O55" i="1"/>
  <c r="O56" i="1"/>
  <c r="O57" i="1"/>
  <c r="O58" i="1"/>
  <c r="O59" i="1"/>
  <c r="O60" i="1"/>
  <c r="O61" i="1"/>
  <c r="O62" i="1"/>
  <c r="O63" i="1"/>
  <c r="O39" i="1"/>
  <c r="O40" i="1"/>
  <c r="O41" i="1"/>
  <c r="O42" i="1"/>
  <c r="O43" i="1"/>
  <c r="O44" i="1"/>
  <c r="O45" i="1"/>
  <c r="O29" i="1"/>
  <c r="O30" i="1"/>
  <c r="O31" i="1"/>
  <c r="O32" i="1"/>
  <c r="O33" i="1"/>
  <c r="O34" i="1"/>
  <c r="O35" i="1"/>
  <c r="O36" i="1"/>
  <c r="O37" i="1"/>
  <c r="O19" i="1"/>
  <c r="O20" i="1"/>
  <c r="O21" i="1"/>
  <c r="O22" i="1"/>
  <c r="O23" i="1"/>
  <c r="O24" i="1"/>
  <c r="O25" i="1"/>
  <c r="O26" i="1"/>
  <c r="O27" i="1"/>
  <c r="O13" i="1"/>
  <c r="O14" i="1"/>
  <c r="O15" i="1"/>
  <c r="O16" i="1"/>
  <c r="O17" i="1"/>
  <c r="N11" i="1" l="1"/>
  <c r="O50" i="1"/>
  <c r="M18" i="1"/>
  <c r="M28" i="1"/>
  <c r="M12" i="1"/>
  <c r="M38" i="1"/>
  <c r="M46" i="1"/>
  <c r="M54" i="1"/>
  <c r="M64" i="1"/>
  <c r="M11" i="1" l="1"/>
  <c r="M76" i="1"/>
  <c r="M88" i="1" s="1"/>
  <c r="D46" i="1" l="1"/>
  <c r="L54" i="1" l="1"/>
  <c r="L64" i="1"/>
  <c r="L38" i="1"/>
  <c r="L28" i="1"/>
  <c r="L18" i="1"/>
  <c r="L12" i="1"/>
  <c r="L11" i="1" s="1"/>
  <c r="L76" i="1" l="1"/>
  <c r="L88" i="1" s="1"/>
  <c r="K38" i="1"/>
  <c r="K54" i="1"/>
  <c r="K28" i="1"/>
  <c r="K18" i="1"/>
  <c r="K12" i="1"/>
  <c r="K11" i="1" l="1"/>
  <c r="K76" i="1"/>
  <c r="K88" i="1" s="1"/>
  <c r="J28" i="1"/>
  <c r="J54" i="1"/>
  <c r="J46" i="1"/>
  <c r="O46" i="1" s="1"/>
  <c r="J38" i="1"/>
  <c r="J12" i="1"/>
  <c r="J64" i="1"/>
  <c r="O64" i="1" s="1"/>
  <c r="J18" i="1"/>
  <c r="J76" i="1" l="1"/>
  <c r="J11" i="1"/>
  <c r="I54" i="1"/>
  <c r="I38" i="1"/>
  <c r="I28" i="1"/>
  <c r="I18" i="1"/>
  <c r="J88" i="1" l="1"/>
  <c r="H54" i="1"/>
  <c r="H38" i="1"/>
  <c r="H28" i="1"/>
  <c r="H18" i="1"/>
  <c r="H12" i="1"/>
  <c r="H11" i="1" l="1"/>
  <c r="H76" i="1"/>
  <c r="H88" i="1" s="1"/>
  <c r="G38" i="1" l="1"/>
  <c r="G28" i="1"/>
  <c r="G18" i="1"/>
  <c r="G12" i="1"/>
  <c r="G76" i="1" l="1"/>
  <c r="G88" i="1" s="1"/>
  <c r="G11" i="1"/>
  <c r="D28" i="1"/>
  <c r="F54" i="1"/>
  <c r="O54" i="1" s="1"/>
  <c r="F18" i="1"/>
  <c r="F38" i="1"/>
  <c r="F28" i="1"/>
  <c r="O28" i="1" s="1"/>
  <c r="F12" i="1"/>
  <c r="F76" i="1" l="1"/>
  <c r="F88" i="1" s="1"/>
  <c r="F11" i="1"/>
  <c r="D64" i="1"/>
  <c r="D54" i="1"/>
  <c r="D38" i="1"/>
  <c r="D18" i="1"/>
  <c r="D12" i="1"/>
  <c r="D11" i="1" l="1"/>
  <c r="D76" i="1"/>
  <c r="D86" i="1" s="1"/>
  <c r="D88" i="1" s="1"/>
  <c r="E18" i="1"/>
  <c r="O18" i="1" s="1"/>
  <c r="E38" i="1"/>
  <c r="O38" i="1" s="1"/>
  <c r="E12" i="1"/>
  <c r="O11" i="1" l="1"/>
  <c r="E11" i="1"/>
  <c r="E76" i="1"/>
  <c r="C64" i="1"/>
  <c r="C54" i="1"/>
  <c r="C38" i="1"/>
  <c r="C28" i="1"/>
  <c r="C18" i="1"/>
  <c r="C12" i="1"/>
  <c r="E88" i="1" l="1"/>
  <c r="C11" i="1"/>
  <c r="C76" i="1"/>
  <c r="C86" i="1" s="1"/>
  <c r="C88" i="1" s="1"/>
  <c r="I12" i="1" l="1"/>
  <c r="I11" i="1" l="1"/>
  <c r="I76" i="1"/>
  <c r="I88" i="1" l="1"/>
  <c r="O76" i="1"/>
  <c r="O88" i="1" s="1"/>
</calcChain>
</file>

<file path=xl/sharedStrings.xml><?xml version="1.0" encoding="utf-8"?>
<sst xmlns="http://schemas.openxmlformats.org/spreadsheetml/2006/main" count="106" uniqueCount="106">
  <si>
    <t>MINISTERIO DE LA MUJER</t>
  </si>
  <si>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</si>
  <si>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</si>
  <si>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</si>
  <si>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</si>
  <si>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</si>
  <si>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</si>
  <si>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</si>
  <si>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</si>
  <si>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</si>
  <si>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</si>
  <si>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</si>
  <si>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</si>
  <si>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</si>
  <si>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</si>
  <si>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</si>
  <si>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</si>
  <si>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</si>
  <si>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</si>
  <si>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</si>
  <si>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</si>
  <si>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</si>
  <si>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</si>
  <si>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</si>
  <si>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</si>
  <si>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</si>
  <si>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</si>
  <si>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</si>
  <si>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</si>
  <si>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</si>
  <si>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</si>
  <si>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</si>
  <si>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</si>
  <si>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</si>
  <si>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</si>
  <si>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</si>
  <si>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</si>
  <si>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</si>
  <si>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</si>
  <si>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</si>
  <si>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</si>
  <si>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</si>
  <si>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</si>
  <si>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</si>
  <si>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</si>
  <si>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</si>
  <si>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</si>
  <si>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</si>
  <si>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</si>
  <si>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</si>
  <si>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</si>
  <si>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</si>
  <si>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</si>
  <si>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</si>
  <si>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</si>
  <si>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</si>
  <si>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</si>
  <si>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</si>
  <si>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</si>
  <si>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</si>
  <si>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</si>
  <si>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</si>
  <si>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</si>
  <si>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</si>
  <si>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</si>
  <si>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</si>
  <si>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</si>
  <si>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</si>
  <si>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</si>
  <si>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</si>
  <si>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</si>
  <si>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</si>
  <si>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</si>
  <si>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</si>
  <si>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</si>
  <si>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</si>
  <si>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</si>
  <si>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</si>
  <si>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</si>
  <si>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</si>
  <si>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</si>
  <si>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Maria Altagracia Contreras</t>
  </si>
  <si>
    <t>Encargada presupuesto</t>
  </si>
  <si>
    <t>Director Financiero</t>
  </si>
  <si>
    <t>AÑO 2022</t>
  </si>
  <si>
    <t>PRESUPUESTO APROBADO  2022</t>
  </si>
  <si>
    <t>PRESUPUESTO MODIFICADO</t>
  </si>
  <si>
    <t xml:space="preserve"> ENERO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</si>
  <si>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</si>
  <si>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</si>
  <si>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</si>
  <si>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</si>
  <si>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</si>
  <si>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</si>
  <si>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</si>
  <si>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</si>
  <si>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</si>
  <si>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</si>
  <si>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</si>
  <si>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</si>
  <si>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</si>
  <si>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</si>
  <si>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</si>
  <si>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</si>
  <si>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</si>
  <si>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Felix de Jesus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</si>
</sst>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Levenim MT"/>
      <charset val="177"/>
    </font>
    <font>
      <b/>
      <sz val="11"/>
      <color theme="1"/>
      <name val="Levenim MT"/>
      <charset val="177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4"/>
      <color theme="1"/>
      <name val="Bodoni MT Black"/>
      <family val="1"/>
    </font>
    <font>
      <b/>
      <i/>
      <sz val="12"/>
      <color theme="1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4" fillId="0" borderId="0" xfId="0" applyFont="1" applyAlignment="1">
      <alignment horizontal="center" wrapText="1"/>
    </xf>
    <xf numFmtId="164" fontId="2" fillId="2" borderId="1" xfId="0" applyNumberFormat="1" applyFont="1" applyFill="1" applyBorder="1"/>
    <xf numFmtId="164" fontId="2" fillId="2" borderId="1" xfId="1" applyFont="1" applyFill="1" applyBorder="1"/>
    <xf numFmtId="0" fontId="8" fillId="3" borderId="1" xfId="0" applyFont="1" applyFill="1" applyBorder="1" applyAlignment="1">
      <alignment horizontal="left" vertical="center" wrapText="1"/>
    </xf>
    <xf numFmtId="164" fontId="5" fillId="2" borderId="1" xfId="1" applyFont="1" applyFill="1" applyBorder="1" applyAlignment="1">
      <alignment horizontal="right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2" fillId="0" borderId="0" xfId="0" applyFont="1"/>
    <xf numFmtId="0" fontId="11" fillId="0" borderId="0" xfId="0" applyFont="1" applyAlignment="1">
      <alignment horizontal="center" wrapText="1"/>
    </xf>
    <xf numFmtId="0" fontId="9" fillId="0" borderId="0" xfId="0" applyFont="1"/>
    <xf numFmtId="164" fontId="5" fillId="4" borderId="1" xfId="1" applyFont="1" applyFill="1" applyBorder="1" applyAlignment="1">
      <alignment horizontal="right" wrapText="1"/>
    </xf>
    <xf numFmtId="164" fontId="6" fillId="2" borderId="1" xfId="1" applyFont="1" applyFill="1" applyBorder="1" applyAlignment="1">
      <alignment horizontal="right" wrapText="1"/>
    </xf>
    <xf numFmtId="164" fontId="2" fillId="0" borderId="1" xfId="1" applyFont="1" applyBorder="1"/>
    <xf numFmtId="0" fontId="2" fillId="2" borderId="1" xfId="0" applyFont="1" applyFill="1" applyBorder="1"/>
    <xf numFmtId="0" fontId="8" fillId="0" borderId="1" xfId="0" applyFont="1" applyBorder="1" applyAlignment="1">
      <alignment wrapText="1"/>
    </xf>
    <xf numFmtId="0" fontId="2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164" fontId="12" fillId="2" borderId="1" xfId="1" applyFont="1" applyFill="1" applyBorder="1" applyAlignment="1">
      <alignment horizontal="right" wrapText="1"/>
    </xf>
    <xf numFmtId="164" fontId="13" fillId="2" borderId="1" xfId="1" applyFont="1" applyFill="1" applyBorder="1"/>
    <xf numFmtId="4" fontId="8" fillId="2" borderId="4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horizontal="left" vertical="center" wrapText="1"/>
    </xf>
    <xf numFmtId="4" fontId="8" fillId="4" borderId="4" xfId="0" applyNumberFormat="1" applyFont="1" applyFill="1" applyBorder="1" applyAlignment="1">
      <alignment horizontal="left" vertical="center" wrapText="1"/>
    </xf>
    <xf numFmtId="4" fontId="12" fillId="2" borderId="4" xfId="0" applyNumberFormat="1" applyFont="1" applyFill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" fontId="8" fillId="3" borderId="4" xfId="0" applyNumberFormat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164" fontId="2" fillId="4" borderId="1" xfId="1" applyFont="1" applyFill="1" applyBorder="1"/>
    <xf numFmtId="164" fontId="2" fillId="4" borderId="1" xfId="0" applyNumberFormat="1" applyFont="1" applyFill="1" applyBorder="1"/>
    <xf numFmtId="4" fontId="7" fillId="4" borderId="2" xfId="0" applyNumberFormat="1" applyFont="1" applyFill="1" applyBorder="1" applyAlignment="1">
      <alignment horizontal="left" vertical="center" wrapText="1"/>
    </xf>
    <xf numFmtId="4" fontId="6" fillId="4" borderId="2" xfId="1" applyNumberFormat="1" applyFont="1" applyFill="1" applyBorder="1" applyAlignment="1">
      <alignment horizontal="right" wrapText="1"/>
    </xf>
    <xf numFmtId="4" fontId="7" fillId="5" borderId="1" xfId="0" applyNumberFormat="1" applyFont="1" applyFill="1" applyBorder="1" applyAlignment="1">
      <alignment horizont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164" fontId="13" fillId="4" borderId="1" xfId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wrapText="1"/>
      <protection locked="0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807720</xdr:colOff>
      <xdr:row>0</xdr:row>
      <xdr:rowOff>45719</xdr:rowOff>
    </xdr:from>
    <xdr:to>
      <xdr:col>8</xdr:col>
      <xdr:colOff>492760</xdr:colOff>
      <xdr:row>5</xdr:row>
      <xdr:rowOff>142874</xdr:rowOff>
    </xdr:to>
    <xdr:pic>
      <xdr:nvPicPr>
        <xdr:cNvPr id="3" name="Imagen 2" descr="Ministerio de la Mujer - Ministerio de la Mujer trabaja en la mejora de los  servicios en las Casas de Acogida y en dar una respuesta integral a las  víctimas de violenc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9070" y="45719"/>
          <a:ext cx="2123440" cy="1049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O100"/>
  <sheetViews>
    <sheetView tabSelected="1" zoomScaleNormal="100" workbookViewId="0">
      <selection activeCell="A6" sqref="A6:O6"/>
    </sheetView>
  </sheetViews>
  <sheetFormatPr baseColWidth="10" defaultRowHeight="15" x14ac:dyDescent="0.25"/>
  <cols>
    <col min="1" max="1" width="1.140625" customWidth="1"/>
    <col min="2" max="2" width="27.5703125" customWidth="1"/>
    <col min="3" max="3" width="20.7109375" customWidth="1"/>
    <col min="4" max="4" width="19.5703125" customWidth="1"/>
    <col min="5" max="5" width="18.28515625" customWidth="1"/>
    <col min="6" max="6" width="17.5703125" customWidth="1"/>
    <col min="7" max="7" width="18.42578125" bestFit="1" customWidth="1"/>
    <col min="8" max="8" width="18.140625" customWidth="1"/>
    <col min="9" max="9" width="19" customWidth="1"/>
    <col min="10" max="10" width="17.28515625" bestFit="1" customWidth="1"/>
    <col min="11" max="11" width="18" customWidth="1"/>
    <col min="12" max="12" width="16.28515625" customWidth="1"/>
    <col min="13" max="13" width="18.7109375" customWidth="1"/>
    <col min="14" max="14" width="15.85546875" bestFit="1" customWidth="1"/>
    <col min="15" max="15" width="20.140625" bestFit="1" customWidth="1"/>
    <col min="16" max="16" width="20.5703125" customWidth="1"/>
  </cols>
  <sheetData>
    <row r="6" spans="1:15" ht="26.45" customHeight="1" x14ac:dyDescent="0.3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ht="15" customHeight="1" x14ac:dyDescent="0.25">
      <c r="A7" s="40" t="s">
        <v>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ht="15.75" x14ac:dyDescent="0.25">
      <c r="A8" s="39" t="s">
        <v>84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15" ht="18" customHeight="1" x14ac:dyDescent="0.25">
      <c r="A9" s="39" t="s">
        <v>2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5" ht="45.6" customHeight="1" x14ac:dyDescent="0.25">
      <c r="B10" s="33" t="s">
        <v>3</v>
      </c>
      <c r="C10" s="34" t="s">
        <v>85</v>
      </c>
      <c r="D10" s="34" t="s">
        <v>86</v>
      </c>
      <c r="E10" s="35" t="s">
        <v>87</v>
      </c>
      <c r="F10" s="35" t="s">
        <v>96</v>
      </c>
      <c r="G10" s="35" t="s">
        <v>97</v>
      </c>
      <c r="H10" s="35" t="s">
        <v>98</v>
      </c>
      <c r="I10" s="35" t="s">
        <v>99</v>
      </c>
      <c r="J10" s="35" t="s">
        <v>100</v>
      </c>
      <c r="K10" s="35" t="s">
        <v>101</v>
      </c>
      <c r="L10" s="35" t="s">
        <v>102</v>
      </c>
      <c r="M10" s="35" t="s">
        <v>103</v>
      </c>
      <c r="N10" s="35" t="s">
        <v>104</v>
      </c>
      <c r="O10" s="36" t="s">
        <v>88</v>
      </c>
    </row>
    <row r="11" spans="1:15" x14ac:dyDescent="0.25">
      <c r="B11" s="31" t="s">
        <v>4</v>
      </c>
      <c r="C11" s="32">
        <f t="shared" ref="C11:J11" si="0">C12+C18+C28+C38+C46+C54+C64+C69+C72</f>
        <v>1206917122</v>
      </c>
      <c r="D11" s="32">
        <f t="shared" si="0"/>
        <v>1281346003.8099999</v>
      </c>
      <c r="E11" s="32">
        <f t="shared" si="0"/>
        <v>67154539.479999989</v>
      </c>
      <c r="F11" s="32">
        <f t="shared" si="0"/>
        <v>67916121.74000001</v>
      </c>
      <c r="G11" s="32">
        <f t="shared" si="0"/>
        <v>87221999.830000013</v>
      </c>
      <c r="H11" s="32">
        <f t="shared" si="0"/>
        <v>111506005.08</v>
      </c>
      <c r="I11" s="32">
        <f t="shared" si="0"/>
        <v>80279753.270000011</v>
      </c>
      <c r="J11" s="32">
        <f t="shared" si="0"/>
        <v>104281975.42000002</v>
      </c>
      <c r="K11" s="32">
        <f>+K12+K18+K28+K38+K46+K54+K64+K69+K72</f>
        <v>91103690.269999996</v>
      </c>
      <c r="L11" s="32">
        <f>+L12+L18+L28+L38+L54+L64</f>
        <v>86077640.24000001</v>
      </c>
      <c r="M11" s="32">
        <f>+M12+M18+M28+M38+M54+M64+M46</f>
        <v>99325258.359999999</v>
      </c>
      <c r="N11" s="32">
        <f>+N12+N18+N28+N38+N54+N64+N46</f>
        <v>89327380.140000015</v>
      </c>
      <c r="O11" s="32">
        <f>+O12+O18+O28+O38+O54+O64+O46</f>
        <v>884194363.82999992</v>
      </c>
    </row>
    <row r="12" spans="1:15" ht="30" x14ac:dyDescent="0.25">
      <c r="B12" s="22" t="s">
        <v>5</v>
      </c>
      <c r="C12" s="5">
        <f t="shared" ref="C12:H12" si="1">SUM(C13:C17)</f>
        <v>428451529</v>
      </c>
      <c r="D12" s="5">
        <f t="shared" si="1"/>
        <v>428451529</v>
      </c>
      <c r="E12" s="2">
        <f t="shared" si="1"/>
        <v>28643000.549999997</v>
      </c>
      <c r="F12" s="2">
        <f t="shared" si="1"/>
        <v>28299624.66</v>
      </c>
      <c r="G12" s="2">
        <f t="shared" si="1"/>
        <v>30877018.490000002</v>
      </c>
      <c r="H12" s="2">
        <f t="shared" si="1"/>
        <v>28102607.149999999</v>
      </c>
      <c r="I12" s="2">
        <f t="shared" ref="I12:M12" si="2">SUM(I13:I17)</f>
        <v>31199521.420000002</v>
      </c>
      <c r="J12" s="2">
        <f t="shared" si="2"/>
        <v>48851349.649999999</v>
      </c>
      <c r="K12" s="2">
        <f t="shared" si="2"/>
        <v>29976384.329999998</v>
      </c>
      <c r="L12" s="2">
        <f t="shared" si="2"/>
        <v>30495034.080000002</v>
      </c>
      <c r="M12" s="2">
        <f t="shared" si="2"/>
        <v>34159749.060000002</v>
      </c>
      <c r="N12" s="2">
        <f>SUM(N13:N17)</f>
        <v>29489573.07</v>
      </c>
      <c r="O12" s="3">
        <f>SUM(E12:N12)</f>
        <v>320093862.45999998</v>
      </c>
    </row>
    <row r="13" spans="1:15" ht="22.15" customHeight="1" x14ac:dyDescent="0.25">
      <c r="B13" s="23" t="s">
        <v>6</v>
      </c>
      <c r="C13" s="11">
        <v>338540033</v>
      </c>
      <c r="D13" s="11">
        <v>337029631</v>
      </c>
      <c r="E13" s="13">
        <v>24494920.399999999</v>
      </c>
      <c r="F13" s="13">
        <v>24248333.73</v>
      </c>
      <c r="G13" s="13">
        <v>26757416.190000001</v>
      </c>
      <c r="H13" s="13">
        <v>24045933.73</v>
      </c>
      <c r="I13" s="13">
        <v>26751641.5</v>
      </c>
      <c r="J13" s="13">
        <v>25397138.52</v>
      </c>
      <c r="K13" s="13">
        <v>24537177.32</v>
      </c>
      <c r="L13" s="13">
        <v>25344187.890000001</v>
      </c>
      <c r="M13" s="13">
        <v>26686270.23</v>
      </c>
      <c r="N13" s="13">
        <v>25425350.57</v>
      </c>
      <c r="O13" s="29">
        <f t="shared" ref="O13:O17" si="3">SUM(E13:N13)</f>
        <v>253688370.07999995</v>
      </c>
    </row>
    <row r="14" spans="1:15" ht="26.45" customHeight="1" x14ac:dyDescent="0.25">
      <c r="B14" s="23" t="s">
        <v>7</v>
      </c>
      <c r="C14" s="11">
        <v>42152396</v>
      </c>
      <c r="D14" s="11">
        <v>42152396</v>
      </c>
      <c r="E14" s="13">
        <v>487500</v>
      </c>
      <c r="F14" s="13">
        <v>429000</v>
      </c>
      <c r="G14" s="13">
        <v>475000</v>
      </c>
      <c r="H14" s="13">
        <v>465000</v>
      </c>
      <c r="I14" s="13">
        <v>453000</v>
      </c>
      <c r="J14" s="13">
        <v>19691311.859999999</v>
      </c>
      <c r="K14" s="13">
        <v>1780863.88</v>
      </c>
      <c r="L14" s="13">
        <v>1440650</v>
      </c>
      <c r="M14" s="13">
        <v>3732300</v>
      </c>
      <c r="N14" s="13">
        <v>342000</v>
      </c>
      <c r="O14" s="29">
        <f t="shared" si="3"/>
        <v>29296625.739999998</v>
      </c>
    </row>
    <row r="15" spans="1:15" ht="30" x14ac:dyDescent="0.25">
      <c r="B15" s="23" t="s">
        <v>8</v>
      </c>
      <c r="C15" s="11">
        <v>250000</v>
      </c>
      <c r="D15" s="11">
        <v>250000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9">
        <f t="shared" si="3"/>
        <v>0</v>
      </c>
    </row>
    <row r="16" spans="1:15" ht="30" x14ac:dyDescent="0.25">
      <c r="B16" s="23" t="s">
        <v>9</v>
      </c>
      <c r="C16" s="11">
        <v>0</v>
      </c>
      <c r="D16" s="11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9">
        <f t="shared" si="3"/>
        <v>0</v>
      </c>
    </row>
    <row r="17" spans="2:15" ht="30" x14ac:dyDescent="0.25">
      <c r="B17" s="23" t="s">
        <v>10</v>
      </c>
      <c r="C17" s="11">
        <v>47509100</v>
      </c>
      <c r="D17" s="11">
        <v>49019502</v>
      </c>
      <c r="E17" s="13">
        <v>3660580.15</v>
      </c>
      <c r="F17" s="13">
        <v>3622290.93</v>
      </c>
      <c r="G17" s="13">
        <v>3644602.3</v>
      </c>
      <c r="H17" s="13">
        <v>3591673.42</v>
      </c>
      <c r="I17" s="13">
        <v>3994879.92</v>
      </c>
      <c r="J17" s="13">
        <v>3762899.27</v>
      </c>
      <c r="K17" s="13">
        <v>3658343.13</v>
      </c>
      <c r="L17" s="13">
        <v>3710196.19</v>
      </c>
      <c r="M17" s="13">
        <v>3741178.83</v>
      </c>
      <c r="N17" s="13">
        <v>3722222.5</v>
      </c>
      <c r="O17" s="29">
        <f t="shared" si="3"/>
        <v>37108866.640000001</v>
      </c>
    </row>
    <row r="18" spans="2:15" ht="30" x14ac:dyDescent="0.25">
      <c r="B18" s="21" t="s">
        <v>11</v>
      </c>
      <c r="C18" s="5">
        <f>C19+C20+C21+C22+C23+C24+C25+C26+C27</f>
        <v>225029054</v>
      </c>
      <c r="D18" s="5">
        <f>D19+D20+D21+D22+D23+D24+D25+D26+D27</f>
        <v>231812905</v>
      </c>
      <c r="E18" s="2">
        <f t="shared" ref="E18:J18" si="4">SUM(E19:E27)</f>
        <v>4168827.65</v>
      </c>
      <c r="F18" s="2">
        <f t="shared" si="4"/>
        <v>5537819.0700000003</v>
      </c>
      <c r="G18" s="2">
        <f t="shared" si="4"/>
        <v>9445614.6100000013</v>
      </c>
      <c r="H18" s="2">
        <f t="shared" si="4"/>
        <v>11168135.43</v>
      </c>
      <c r="I18" s="2">
        <f t="shared" si="4"/>
        <v>11180937.560000001</v>
      </c>
      <c r="J18" s="2">
        <f t="shared" si="4"/>
        <v>8230987.0300000003</v>
      </c>
      <c r="K18" s="2">
        <f>SUM(K19:K27)</f>
        <v>8835918.8900000006</v>
      </c>
      <c r="L18" s="2">
        <f>SUM(L19:L27)</f>
        <v>17446650.449999999</v>
      </c>
      <c r="M18" s="2">
        <f>SUM(M19:M27)</f>
        <v>14475600.130000001</v>
      </c>
      <c r="N18" s="2">
        <f>SUM(N19:N27)</f>
        <v>18074603.719999999</v>
      </c>
      <c r="O18" s="2">
        <f>SUM(E18:N18)</f>
        <v>108565094.53999999</v>
      </c>
    </row>
    <row r="19" spans="2:15" x14ac:dyDescent="0.25">
      <c r="B19" s="23" t="s">
        <v>12</v>
      </c>
      <c r="C19" s="11">
        <v>27525000</v>
      </c>
      <c r="D19" s="11">
        <v>27525000</v>
      </c>
      <c r="E19" s="13">
        <v>2591028.2599999998</v>
      </c>
      <c r="F19" s="13">
        <v>2561569.69</v>
      </c>
      <c r="G19" s="13">
        <v>2512324.83</v>
      </c>
      <c r="H19" s="13">
        <v>2969583.85</v>
      </c>
      <c r="I19" s="13">
        <v>2588050.59</v>
      </c>
      <c r="J19" s="13">
        <v>2716169.73</v>
      </c>
      <c r="K19" s="13">
        <v>3128500.89</v>
      </c>
      <c r="L19" s="13">
        <v>2990746.47</v>
      </c>
      <c r="M19" s="13">
        <v>2759653.06</v>
      </c>
      <c r="N19" s="13">
        <v>2795774.11</v>
      </c>
      <c r="O19" s="30">
        <f t="shared" ref="O19:O27" si="5">SUM(E19:N19)</f>
        <v>27613401.479999997</v>
      </c>
    </row>
    <row r="20" spans="2:15" ht="45" x14ac:dyDescent="0.25">
      <c r="B20" s="23" t="s">
        <v>13</v>
      </c>
      <c r="C20" s="11">
        <v>24553100</v>
      </c>
      <c r="D20" s="11">
        <v>29411423</v>
      </c>
      <c r="E20" s="13">
        <v>0</v>
      </c>
      <c r="F20" s="13">
        <v>60180</v>
      </c>
      <c r="G20" s="13">
        <v>274721.7</v>
      </c>
      <c r="H20" s="13">
        <v>2483088.04</v>
      </c>
      <c r="I20" s="13">
        <v>0</v>
      </c>
      <c r="J20" s="13">
        <v>194009.7</v>
      </c>
      <c r="K20" s="13">
        <v>1039609.68</v>
      </c>
      <c r="L20" s="13">
        <v>1963974.36</v>
      </c>
      <c r="M20" s="13">
        <v>357197.18</v>
      </c>
      <c r="N20" s="13">
        <v>230645.78</v>
      </c>
      <c r="O20" s="30">
        <f t="shared" si="5"/>
        <v>6603426.4400000004</v>
      </c>
    </row>
    <row r="21" spans="2:15" x14ac:dyDescent="0.25">
      <c r="B21" s="23" t="s">
        <v>14</v>
      </c>
      <c r="C21" s="11">
        <v>9765000</v>
      </c>
      <c r="D21" s="11">
        <v>7196200</v>
      </c>
      <c r="E21" s="13">
        <v>0</v>
      </c>
      <c r="F21" s="13">
        <v>0</v>
      </c>
      <c r="G21" s="13">
        <v>0</v>
      </c>
      <c r="H21" s="13">
        <v>189779</v>
      </c>
      <c r="I21" s="13">
        <v>82184</v>
      </c>
      <c r="J21" s="13">
        <v>279210</v>
      </c>
      <c r="K21" s="13">
        <v>84060</v>
      </c>
      <c r="L21" s="13">
        <v>1607318.7</v>
      </c>
      <c r="M21" s="13">
        <v>51300</v>
      </c>
      <c r="N21" s="13">
        <v>230324</v>
      </c>
      <c r="O21" s="30">
        <f t="shared" si="5"/>
        <v>2524175.7000000002</v>
      </c>
    </row>
    <row r="22" spans="2:15" ht="30" x14ac:dyDescent="0.25">
      <c r="B22" s="23" t="s">
        <v>15</v>
      </c>
      <c r="C22" s="11">
        <v>6100000</v>
      </c>
      <c r="D22" s="11">
        <v>3775000</v>
      </c>
      <c r="E22" s="13">
        <v>0</v>
      </c>
      <c r="F22" s="13">
        <v>0</v>
      </c>
      <c r="G22" s="13">
        <v>0</v>
      </c>
      <c r="H22" s="13">
        <v>1000</v>
      </c>
      <c r="I22" s="13">
        <v>0</v>
      </c>
      <c r="J22" s="13">
        <v>0</v>
      </c>
      <c r="K22" s="13">
        <v>0</v>
      </c>
      <c r="L22" s="13">
        <v>74037</v>
      </c>
      <c r="M22" s="13">
        <v>5880</v>
      </c>
      <c r="N22" s="13">
        <v>0</v>
      </c>
      <c r="O22" s="30">
        <f t="shared" si="5"/>
        <v>80917</v>
      </c>
    </row>
    <row r="23" spans="2:15" x14ac:dyDescent="0.25">
      <c r="B23" s="23" t="s">
        <v>16</v>
      </c>
      <c r="C23" s="11">
        <v>29520000</v>
      </c>
      <c r="D23" s="11">
        <v>41343089</v>
      </c>
      <c r="E23" s="13">
        <v>988333.76</v>
      </c>
      <c r="F23" s="13">
        <v>2148555.2200000002</v>
      </c>
      <c r="G23" s="13">
        <v>1921080.03</v>
      </c>
      <c r="H23" s="13">
        <v>1912299.66</v>
      </c>
      <c r="I23" s="13">
        <v>1867770.35</v>
      </c>
      <c r="J23" s="13">
        <v>2684524.54</v>
      </c>
      <c r="K23" s="13">
        <v>1719424.15</v>
      </c>
      <c r="L23" s="13">
        <v>4758533.24</v>
      </c>
      <c r="M23" s="13">
        <v>6134860.4400000004</v>
      </c>
      <c r="N23" s="13">
        <v>3471450.59</v>
      </c>
      <c r="O23" s="30">
        <f t="shared" si="5"/>
        <v>27606831.980000004</v>
      </c>
    </row>
    <row r="24" spans="2:15" x14ac:dyDescent="0.25">
      <c r="B24" s="23" t="s">
        <v>17</v>
      </c>
      <c r="C24" s="11">
        <v>3450000</v>
      </c>
      <c r="D24" s="11">
        <v>3450000</v>
      </c>
      <c r="E24" s="13">
        <v>145738.43</v>
      </c>
      <c r="F24" s="13">
        <v>145482.28</v>
      </c>
      <c r="G24" s="13">
        <v>163708.38</v>
      </c>
      <c r="H24" s="13">
        <v>160361.76</v>
      </c>
      <c r="I24" s="13">
        <v>165965.23000000001</v>
      </c>
      <c r="J24" s="13">
        <v>181579.67</v>
      </c>
      <c r="K24" s="13">
        <v>167555.45000000001</v>
      </c>
      <c r="L24" s="13">
        <v>169499.69</v>
      </c>
      <c r="M24" s="13">
        <v>350545.09</v>
      </c>
      <c r="N24" s="13">
        <v>378665.43</v>
      </c>
      <c r="O24" s="30">
        <f t="shared" si="5"/>
        <v>2029101.41</v>
      </c>
    </row>
    <row r="25" spans="2:15" ht="60" x14ac:dyDescent="0.25">
      <c r="B25" s="23" t="s">
        <v>18</v>
      </c>
      <c r="C25" s="11">
        <v>8950000</v>
      </c>
      <c r="D25" s="11">
        <v>7931218</v>
      </c>
      <c r="E25" s="13">
        <v>0</v>
      </c>
      <c r="F25" s="13">
        <v>116966.88</v>
      </c>
      <c r="G25" s="13">
        <v>281844.28999999998</v>
      </c>
      <c r="H25" s="13">
        <v>1085644.24</v>
      </c>
      <c r="I25" s="13">
        <v>88848.54</v>
      </c>
      <c r="J25" s="13">
        <v>299638.06</v>
      </c>
      <c r="K25" s="13">
        <v>493977.23</v>
      </c>
      <c r="L25" s="13">
        <v>299922.93</v>
      </c>
      <c r="M25" s="13">
        <v>281239.96999999997</v>
      </c>
      <c r="N25" s="13">
        <v>424763.5</v>
      </c>
      <c r="O25" s="30">
        <f t="shared" si="5"/>
        <v>3372845.6400000006</v>
      </c>
    </row>
    <row r="26" spans="2:15" ht="45" x14ac:dyDescent="0.25">
      <c r="B26" s="23" t="s">
        <v>19</v>
      </c>
      <c r="C26" s="11">
        <v>85130750</v>
      </c>
      <c r="D26" s="11">
        <v>82475771</v>
      </c>
      <c r="E26" s="13">
        <v>0</v>
      </c>
      <c r="F26" s="13">
        <v>389400</v>
      </c>
      <c r="G26" s="13">
        <v>2082576.66</v>
      </c>
      <c r="H26" s="13">
        <v>751978.18</v>
      </c>
      <c r="I26" s="13">
        <v>4560429</v>
      </c>
      <c r="J26" s="13">
        <v>632614.03</v>
      </c>
      <c r="K26" s="13">
        <v>974474.03</v>
      </c>
      <c r="L26" s="13">
        <v>1830210.98</v>
      </c>
      <c r="M26" s="13">
        <v>2290527.08</v>
      </c>
      <c r="N26" s="13">
        <v>6052132.9000000004</v>
      </c>
      <c r="O26" s="30">
        <f t="shared" si="5"/>
        <v>19564342.859999999</v>
      </c>
    </row>
    <row r="27" spans="2:15" ht="45" x14ac:dyDescent="0.25">
      <c r="B27" s="23" t="s">
        <v>20</v>
      </c>
      <c r="C27" s="11">
        <v>30035204</v>
      </c>
      <c r="D27" s="11">
        <v>28705204</v>
      </c>
      <c r="E27" s="13">
        <v>443727.2</v>
      </c>
      <c r="F27" s="13">
        <v>115665</v>
      </c>
      <c r="G27" s="13">
        <v>2209358.7200000002</v>
      </c>
      <c r="H27" s="13">
        <v>1614400.7</v>
      </c>
      <c r="I27" s="13">
        <v>1827689.85</v>
      </c>
      <c r="J27" s="13">
        <v>1243241.3</v>
      </c>
      <c r="K27" s="13">
        <v>1228317.46</v>
      </c>
      <c r="L27" s="13">
        <v>3752407.08</v>
      </c>
      <c r="M27" s="13">
        <v>2244397.31</v>
      </c>
      <c r="N27" s="13">
        <v>4490847.41</v>
      </c>
      <c r="O27" s="30">
        <f t="shared" si="5"/>
        <v>19170052.030000001</v>
      </c>
    </row>
    <row r="28" spans="2:15" ht="30" x14ac:dyDescent="0.25">
      <c r="B28" s="24" t="s">
        <v>21</v>
      </c>
      <c r="C28" s="19">
        <f>SUM(C29:C37)</f>
        <v>71462934</v>
      </c>
      <c r="D28" s="19">
        <f>SUM(D29:D37)</f>
        <v>47219568</v>
      </c>
      <c r="E28" s="20">
        <v>0</v>
      </c>
      <c r="F28" s="20">
        <f t="shared" ref="F28:K28" si="6">SUM(F29:F37)</f>
        <v>189961.13</v>
      </c>
      <c r="G28" s="20">
        <f t="shared" si="6"/>
        <v>1359533.52</v>
      </c>
      <c r="H28" s="20">
        <f t="shared" si="6"/>
        <v>793299.88</v>
      </c>
      <c r="I28" s="20">
        <f t="shared" si="6"/>
        <v>952028.42</v>
      </c>
      <c r="J28" s="20">
        <f t="shared" si="6"/>
        <v>5842255.7200000007</v>
      </c>
      <c r="K28" s="20">
        <f t="shared" si="6"/>
        <v>1965582.0299999998</v>
      </c>
      <c r="L28" s="20">
        <f>SUM(L29:L37)</f>
        <v>1409924.38</v>
      </c>
      <c r="M28" s="20">
        <f>SUM(M29:M37)</f>
        <v>721117.19</v>
      </c>
      <c r="N28" s="20">
        <f>SUM(N29:N37)</f>
        <v>1478952.09</v>
      </c>
      <c r="O28" s="20">
        <f>SUM(E28:N28)</f>
        <v>14712654.359999998</v>
      </c>
    </row>
    <row r="29" spans="2:15" ht="45" x14ac:dyDescent="0.25">
      <c r="B29" s="23" t="s">
        <v>22</v>
      </c>
      <c r="C29" s="11">
        <v>2581000</v>
      </c>
      <c r="D29" s="11">
        <v>2554000</v>
      </c>
      <c r="E29" s="13">
        <v>0</v>
      </c>
      <c r="F29" s="13">
        <v>0</v>
      </c>
      <c r="G29" s="13">
        <v>49023.42</v>
      </c>
      <c r="H29" s="13">
        <v>205022.52</v>
      </c>
      <c r="I29" s="13">
        <v>81429</v>
      </c>
      <c r="J29" s="13">
        <v>97756.88</v>
      </c>
      <c r="K29" s="13">
        <v>67692.22</v>
      </c>
      <c r="L29" s="13">
        <v>77877.919999999998</v>
      </c>
      <c r="M29" s="13">
        <v>227459.94</v>
      </c>
      <c r="N29" s="13">
        <v>121707.87</v>
      </c>
      <c r="O29" s="37">
        <f t="shared" ref="O29:O37" si="7">SUM(E29:N29)</f>
        <v>927969.77000000014</v>
      </c>
    </row>
    <row r="30" spans="2:15" ht="30" x14ac:dyDescent="0.25">
      <c r="B30" s="23" t="s">
        <v>23</v>
      </c>
      <c r="C30" s="11">
        <v>5439034</v>
      </c>
      <c r="D30" s="11">
        <v>3334034</v>
      </c>
      <c r="E30" s="13">
        <v>0</v>
      </c>
      <c r="F30" s="13">
        <v>0</v>
      </c>
      <c r="G30" s="13">
        <v>0</v>
      </c>
      <c r="H30" s="13">
        <v>0</v>
      </c>
      <c r="I30" s="13">
        <v>375</v>
      </c>
      <c r="J30" s="13">
        <v>236179.95</v>
      </c>
      <c r="K30" s="13">
        <v>82342</v>
      </c>
      <c r="L30" s="13">
        <v>4481.6400000000003</v>
      </c>
      <c r="M30" s="13">
        <v>49930</v>
      </c>
      <c r="N30" s="13">
        <v>199353.45</v>
      </c>
      <c r="O30" s="37">
        <f t="shared" si="7"/>
        <v>572662.04</v>
      </c>
    </row>
    <row r="31" spans="2:15" ht="30" x14ac:dyDescent="0.25">
      <c r="B31" s="23" t="s">
        <v>24</v>
      </c>
      <c r="C31" s="11">
        <v>11381000</v>
      </c>
      <c r="D31" s="11">
        <v>4794494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1286905.94</v>
      </c>
      <c r="K31" s="13">
        <v>108279</v>
      </c>
      <c r="L31" s="13">
        <v>234.9</v>
      </c>
      <c r="M31" s="13">
        <v>0</v>
      </c>
      <c r="N31" s="13">
        <v>0</v>
      </c>
      <c r="O31" s="37">
        <f t="shared" si="7"/>
        <v>1395419.8399999999</v>
      </c>
    </row>
    <row r="32" spans="2:15" ht="30" x14ac:dyDescent="0.25">
      <c r="B32" s="23" t="s">
        <v>25</v>
      </c>
      <c r="C32" s="11">
        <v>100000</v>
      </c>
      <c r="D32" s="11">
        <v>100000</v>
      </c>
      <c r="E32" s="13">
        <v>0</v>
      </c>
      <c r="F32" s="13">
        <v>0</v>
      </c>
      <c r="G32" s="13">
        <v>0</v>
      </c>
      <c r="H32" s="13">
        <v>52000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37">
        <f t="shared" si="7"/>
        <v>52000</v>
      </c>
    </row>
    <row r="33" spans="2:15" ht="30" x14ac:dyDescent="0.25">
      <c r="B33" s="23" t="s">
        <v>26</v>
      </c>
      <c r="C33" s="11">
        <v>1600000</v>
      </c>
      <c r="D33" s="11">
        <v>1000000</v>
      </c>
      <c r="E33" s="13">
        <v>0</v>
      </c>
      <c r="F33" s="13">
        <v>0</v>
      </c>
      <c r="G33" s="13">
        <v>0</v>
      </c>
      <c r="H33" s="13">
        <v>1744</v>
      </c>
      <c r="I33" s="13">
        <v>1440</v>
      </c>
      <c r="J33" s="13">
        <v>165790</v>
      </c>
      <c r="K33" s="13">
        <v>4886.01</v>
      </c>
      <c r="L33" s="13">
        <v>3995.05</v>
      </c>
      <c r="M33" s="13">
        <v>0</v>
      </c>
      <c r="N33" s="13">
        <v>0</v>
      </c>
      <c r="O33" s="37">
        <f t="shared" si="7"/>
        <v>177855.06</v>
      </c>
    </row>
    <row r="34" spans="2:15" ht="45" x14ac:dyDescent="0.25">
      <c r="B34" s="23" t="s">
        <v>27</v>
      </c>
      <c r="C34" s="11">
        <v>3270000</v>
      </c>
      <c r="D34" s="11">
        <v>790000</v>
      </c>
      <c r="E34" s="13">
        <v>0</v>
      </c>
      <c r="F34" s="13">
        <v>0</v>
      </c>
      <c r="G34" s="13">
        <v>0</v>
      </c>
      <c r="H34" s="13">
        <v>3438</v>
      </c>
      <c r="I34" s="13">
        <v>9088</v>
      </c>
      <c r="J34" s="13">
        <v>0</v>
      </c>
      <c r="K34" s="13">
        <v>36995.94</v>
      </c>
      <c r="L34" s="13">
        <v>4319.38</v>
      </c>
      <c r="M34" s="13">
        <v>34414</v>
      </c>
      <c r="N34" s="13">
        <v>0</v>
      </c>
      <c r="O34" s="37">
        <f t="shared" si="7"/>
        <v>88255.32</v>
      </c>
    </row>
    <row r="35" spans="2:15" ht="45" x14ac:dyDescent="0.25">
      <c r="B35" s="23" t="s">
        <v>28</v>
      </c>
      <c r="C35" s="11">
        <v>11645000</v>
      </c>
      <c r="D35" s="11">
        <v>11230500</v>
      </c>
      <c r="E35" s="13">
        <v>0</v>
      </c>
      <c r="F35" s="13">
        <v>0</v>
      </c>
      <c r="G35" s="13">
        <v>666000</v>
      </c>
      <c r="H35" s="13">
        <v>18599.8</v>
      </c>
      <c r="I35" s="13">
        <v>671650</v>
      </c>
      <c r="J35" s="13">
        <v>918930</v>
      </c>
      <c r="K35" s="13">
        <v>1216975.01</v>
      </c>
      <c r="L35" s="13">
        <v>668749.68999999994</v>
      </c>
      <c r="M35" s="13">
        <v>0</v>
      </c>
      <c r="N35" s="13">
        <v>668000</v>
      </c>
      <c r="O35" s="37">
        <f t="shared" si="7"/>
        <v>4828904.5</v>
      </c>
    </row>
    <row r="36" spans="2:15" ht="60" x14ac:dyDescent="0.25">
      <c r="B36" s="23" t="s">
        <v>29</v>
      </c>
      <c r="C36" s="11">
        <v>0</v>
      </c>
      <c r="D36" s="11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37">
        <f t="shared" si="7"/>
        <v>0</v>
      </c>
    </row>
    <row r="37" spans="2:15" ht="30" x14ac:dyDescent="0.25">
      <c r="B37" s="23" t="s">
        <v>30</v>
      </c>
      <c r="C37" s="11">
        <v>35446900</v>
      </c>
      <c r="D37" s="11">
        <v>23416540</v>
      </c>
      <c r="E37" s="13">
        <v>0</v>
      </c>
      <c r="F37" s="13">
        <v>189961.13</v>
      </c>
      <c r="G37" s="13">
        <v>644510.1</v>
      </c>
      <c r="H37" s="13">
        <v>512495.56</v>
      </c>
      <c r="I37" s="13">
        <v>188046.42</v>
      </c>
      <c r="J37" s="13">
        <v>3136692.95</v>
      </c>
      <c r="K37" s="13">
        <v>448411.85</v>
      </c>
      <c r="L37" s="13">
        <v>650265.80000000005</v>
      </c>
      <c r="M37" s="13">
        <v>409313.25</v>
      </c>
      <c r="N37" s="13">
        <v>489890.77</v>
      </c>
      <c r="O37" s="37">
        <f t="shared" si="7"/>
        <v>6669587.8300000001</v>
      </c>
    </row>
    <row r="38" spans="2:15" ht="30" x14ac:dyDescent="0.25">
      <c r="B38" s="21" t="s">
        <v>31</v>
      </c>
      <c r="C38" s="5">
        <f t="shared" ref="C38:H38" si="8">SUM(C39:C45)</f>
        <v>449427147</v>
      </c>
      <c r="D38" s="5">
        <f t="shared" si="8"/>
        <v>456927147</v>
      </c>
      <c r="E38" s="2">
        <f t="shared" si="8"/>
        <v>34342711.280000001</v>
      </c>
      <c r="F38" s="2">
        <f t="shared" si="8"/>
        <v>33839305.68</v>
      </c>
      <c r="G38" s="2">
        <f t="shared" si="8"/>
        <v>45539833.210000001</v>
      </c>
      <c r="H38" s="2">
        <f t="shared" si="8"/>
        <v>45441962.619999997</v>
      </c>
      <c r="I38" s="2">
        <f t="shared" ref="I38:M38" si="9">SUM(I39:I45)</f>
        <v>35463246.280000001</v>
      </c>
      <c r="J38" s="2">
        <f t="shared" si="9"/>
        <v>38162745.780000001</v>
      </c>
      <c r="K38" s="2">
        <f t="shared" si="9"/>
        <v>38097609.299999997</v>
      </c>
      <c r="L38" s="2">
        <f t="shared" si="9"/>
        <v>35477586.269999996</v>
      </c>
      <c r="M38" s="2">
        <f t="shared" si="9"/>
        <v>36360572.950000003</v>
      </c>
      <c r="N38" s="2">
        <f>SUM(N39:N45)</f>
        <v>36677331.630000003</v>
      </c>
      <c r="O38" s="2">
        <f>SUM(E38:N38)</f>
        <v>379402905</v>
      </c>
    </row>
    <row r="39" spans="2:15" ht="45" x14ac:dyDescent="0.25">
      <c r="B39" s="25" t="s">
        <v>32</v>
      </c>
      <c r="C39" s="11">
        <v>75199235</v>
      </c>
      <c r="D39" s="11">
        <v>81824235</v>
      </c>
      <c r="E39" s="13">
        <v>3781960.28</v>
      </c>
      <c r="F39" s="13">
        <v>3278554.68</v>
      </c>
      <c r="G39" s="13">
        <v>14457332.210000001</v>
      </c>
      <c r="H39" s="13">
        <v>14881211.619999999</v>
      </c>
      <c r="I39" s="13">
        <v>4902495.28</v>
      </c>
      <c r="J39" s="13">
        <v>6251655.2800000003</v>
      </c>
      <c r="K39" s="13">
        <v>7536858.2999999998</v>
      </c>
      <c r="L39" s="13">
        <v>4916835.2699999996</v>
      </c>
      <c r="M39" s="13">
        <v>4468071.95</v>
      </c>
      <c r="N39" s="13">
        <v>6116580.6299999999</v>
      </c>
      <c r="O39" s="30">
        <f t="shared" ref="O39:O45" si="10">SUM(E39:N39)</f>
        <v>70591555.5</v>
      </c>
    </row>
    <row r="40" spans="2:15" ht="45" x14ac:dyDescent="0.25">
      <c r="B40" s="25" t="s">
        <v>33</v>
      </c>
      <c r="C40" s="11">
        <v>0</v>
      </c>
      <c r="D40" s="11">
        <v>100000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30">
        <f t="shared" si="10"/>
        <v>0</v>
      </c>
    </row>
    <row r="41" spans="2:15" ht="45" x14ac:dyDescent="0.25">
      <c r="B41" s="25" t="s">
        <v>34</v>
      </c>
      <c r="C41" s="11">
        <v>0</v>
      </c>
      <c r="D41" s="11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/>
      <c r="N41" s="13">
        <v>0</v>
      </c>
      <c r="O41" s="30">
        <f t="shared" si="10"/>
        <v>0</v>
      </c>
    </row>
    <row r="42" spans="2:15" ht="45" x14ac:dyDescent="0.25">
      <c r="B42" s="25" t="s">
        <v>35</v>
      </c>
      <c r="C42" s="11">
        <v>0</v>
      </c>
      <c r="D42" s="11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/>
      <c r="N42" s="13">
        <v>0</v>
      </c>
      <c r="O42" s="30">
        <f t="shared" si="10"/>
        <v>0</v>
      </c>
    </row>
    <row r="43" spans="2:15" ht="60" x14ac:dyDescent="0.25">
      <c r="B43" s="25" t="s">
        <v>36</v>
      </c>
      <c r="C43" s="11">
        <v>0</v>
      </c>
      <c r="D43" s="11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/>
      <c r="N43" s="13">
        <v>0</v>
      </c>
      <c r="O43" s="30">
        <f t="shared" si="10"/>
        <v>0</v>
      </c>
    </row>
    <row r="44" spans="2:15" ht="45" x14ac:dyDescent="0.25">
      <c r="B44" s="25" t="s">
        <v>37</v>
      </c>
      <c r="C44" s="11">
        <v>1200000</v>
      </c>
      <c r="D44" s="11">
        <v>1975000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828589.5</v>
      </c>
      <c r="K44" s="13">
        <v>0</v>
      </c>
      <c r="L44" s="13">
        <v>0</v>
      </c>
      <c r="M44" s="13">
        <v>810000</v>
      </c>
      <c r="N44" s="13">
        <v>0</v>
      </c>
      <c r="O44" s="30">
        <f t="shared" si="10"/>
        <v>1638589.5</v>
      </c>
    </row>
    <row r="45" spans="2:15" ht="45" x14ac:dyDescent="0.25">
      <c r="B45" s="25" t="s">
        <v>38</v>
      </c>
      <c r="C45" s="11">
        <v>373027912</v>
      </c>
      <c r="D45" s="11">
        <v>373027912</v>
      </c>
      <c r="E45" s="13">
        <v>30560751</v>
      </c>
      <c r="F45" s="13">
        <v>30560751</v>
      </c>
      <c r="G45" s="13">
        <v>31082501</v>
      </c>
      <c r="H45" s="13">
        <v>30560751</v>
      </c>
      <c r="I45" s="13">
        <v>30560751</v>
      </c>
      <c r="J45" s="13">
        <v>31082501</v>
      </c>
      <c r="K45" s="13">
        <v>30560751</v>
      </c>
      <c r="L45" s="13">
        <v>30560751</v>
      </c>
      <c r="M45" s="13">
        <v>31082501</v>
      </c>
      <c r="N45" s="13">
        <v>30560751</v>
      </c>
      <c r="O45" s="30">
        <f t="shared" si="10"/>
        <v>307172760</v>
      </c>
    </row>
    <row r="46" spans="2:15" ht="30" x14ac:dyDescent="0.25">
      <c r="B46" s="21" t="s">
        <v>39</v>
      </c>
      <c r="C46" s="5">
        <v>0</v>
      </c>
      <c r="D46" s="5">
        <f>SUM(D47:D53)</f>
        <v>19000000</v>
      </c>
      <c r="E46" s="3">
        <v>0</v>
      </c>
      <c r="F46" s="3">
        <v>0</v>
      </c>
      <c r="G46" s="3"/>
      <c r="H46" s="3"/>
      <c r="I46" s="3"/>
      <c r="J46" s="3">
        <f>SUM(J47:J53)</f>
        <v>0</v>
      </c>
      <c r="K46" s="3">
        <v>0</v>
      </c>
      <c r="L46" s="3">
        <v>0</v>
      </c>
      <c r="M46" s="3">
        <f>SUM(M47:M53)</f>
        <v>13000000</v>
      </c>
      <c r="N46" s="3">
        <v>0</v>
      </c>
      <c r="O46" s="3">
        <f>SUM(E46:M46)</f>
        <v>13000000</v>
      </c>
    </row>
    <row r="47" spans="2:15" ht="30" x14ac:dyDescent="0.25">
      <c r="B47" s="25" t="s">
        <v>40</v>
      </c>
      <c r="C47" s="11">
        <v>0</v>
      </c>
      <c r="D47" s="11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</row>
    <row r="48" spans="2:15" ht="45" x14ac:dyDescent="0.25">
      <c r="B48" s="25" t="s">
        <v>41</v>
      </c>
      <c r="C48" s="11">
        <v>0</v>
      </c>
      <c r="D48" s="11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</row>
    <row r="49" spans="2:15" ht="45" x14ac:dyDescent="0.25">
      <c r="B49" s="25" t="s">
        <v>42</v>
      </c>
      <c r="C49" s="11">
        <v>0</v>
      </c>
      <c r="D49" s="11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</row>
    <row r="50" spans="2:15" ht="45" x14ac:dyDescent="0.25">
      <c r="B50" s="25" t="s">
        <v>43</v>
      </c>
      <c r="C50" s="11">
        <v>0</v>
      </c>
      <c r="D50" s="11">
        <v>19000000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13000000</v>
      </c>
      <c r="N50" s="13">
        <v>0</v>
      </c>
      <c r="O50" s="13">
        <f>SUM(E50:M50)</f>
        <v>13000000</v>
      </c>
    </row>
    <row r="51" spans="2:15" ht="45" x14ac:dyDescent="0.25">
      <c r="B51" s="25" t="s">
        <v>44</v>
      </c>
      <c r="C51" s="11">
        <v>0</v>
      </c>
      <c r="D51" s="11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</row>
    <row r="52" spans="2:15" ht="30" x14ac:dyDescent="0.25">
      <c r="B52" s="25" t="s">
        <v>45</v>
      </c>
      <c r="C52" s="11">
        <v>0</v>
      </c>
      <c r="D52" s="11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</row>
    <row r="53" spans="2:15" ht="45" x14ac:dyDescent="0.25">
      <c r="B53" s="25" t="s">
        <v>46</v>
      </c>
      <c r="C53" s="11">
        <v>0</v>
      </c>
      <c r="D53" s="11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</row>
    <row r="54" spans="2:15" ht="30" x14ac:dyDescent="0.25">
      <c r="B54" s="21" t="s">
        <v>47</v>
      </c>
      <c r="C54" s="5">
        <f>C55+C56+C57+C58+C59+C60+C61+C62+C63</f>
        <v>6546458</v>
      </c>
      <c r="D54" s="5">
        <f>D55+D56+D57+D58+D59+D60+D61+D62+D63</f>
        <v>75297837.810000002</v>
      </c>
      <c r="E54" s="3">
        <v>0</v>
      </c>
      <c r="F54" s="3">
        <f>SUM(F55:F63)</f>
        <v>49411.199999999997</v>
      </c>
      <c r="G54" s="3">
        <v>0</v>
      </c>
      <c r="H54" s="3">
        <f t="shared" ref="H54:M54" si="11">SUM(H55:H63)</f>
        <v>26000000</v>
      </c>
      <c r="I54" s="3">
        <f t="shared" si="11"/>
        <v>1484019.5899999999</v>
      </c>
      <c r="J54" s="3">
        <f t="shared" si="11"/>
        <v>357492.23000000004</v>
      </c>
      <c r="K54" s="3">
        <f t="shared" si="11"/>
        <v>12228195.720000001</v>
      </c>
      <c r="L54" s="3">
        <f t="shared" si="11"/>
        <v>561472.4800000001</v>
      </c>
      <c r="M54" s="3">
        <f t="shared" si="11"/>
        <v>472464.21</v>
      </c>
      <c r="N54" s="3">
        <f>SUM(N55:N63)</f>
        <v>641326.51</v>
      </c>
      <c r="O54" s="3">
        <f>SUM(E54:N54)</f>
        <v>41794381.939999998</v>
      </c>
    </row>
    <row r="55" spans="2:15" x14ac:dyDescent="0.25">
      <c r="B55" s="25" t="s">
        <v>48</v>
      </c>
      <c r="C55" s="11">
        <v>4616058</v>
      </c>
      <c r="D55" s="11">
        <v>24194413</v>
      </c>
      <c r="E55" s="13">
        <v>0</v>
      </c>
      <c r="F55" s="13">
        <v>49411.199999999997</v>
      </c>
      <c r="G55" s="13">
        <v>0</v>
      </c>
      <c r="H55" s="13">
        <v>0</v>
      </c>
      <c r="I55" s="13">
        <v>132573</v>
      </c>
      <c r="J55" s="13">
        <v>268326.94</v>
      </c>
      <c r="K55" s="13">
        <v>111571.57</v>
      </c>
      <c r="L55" s="13">
        <v>370797.98</v>
      </c>
      <c r="M55" s="13">
        <v>414914.21</v>
      </c>
      <c r="N55" s="13">
        <v>321326.52</v>
      </c>
      <c r="O55" s="29">
        <f t="shared" ref="O55:O63" si="12">SUM(E55:N55)</f>
        <v>1668921.42</v>
      </c>
    </row>
    <row r="56" spans="2:15" ht="30" x14ac:dyDescent="0.25">
      <c r="B56" s="25" t="s">
        <v>49</v>
      </c>
      <c r="C56" s="11">
        <v>550000</v>
      </c>
      <c r="D56" s="11">
        <v>2392221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6915.53</v>
      </c>
      <c r="K56" s="13">
        <v>0</v>
      </c>
      <c r="L56" s="13">
        <v>0</v>
      </c>
      <c r="M56" s="13">
        <v>0</v>
      </c>
      <c r="N56" s="13">
        <v>0</v>
      </c>
      <c r="O56" s="29">
        <f t="shared" si="12"/>
        <v>6915.53</v>
      </c>
    </row>
    <row r="57" spans="2:15" ht="45" x14ac:dyDescent="0.25">
      <c r="B57" s="25" t="s">
        <v>50</v>
      </c>
      <c r="C57" s="11">
        <v>0</v>
      </c>
      <c r="D57" s="11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/>
      <c r="M57" s="13">
        <v>0</v>
      </c>
      <c r="N57" s="13">
        <v>0</v>
      </c>
      <c r="O57" s="29">
        <f t="shared" si="12"/>
        <v>0</v>
      </c>
    </row>
    <row r="58" spans="2:15" ht="45" x14ac:dyDescent="0.25">
      <c r="B58" s="25" t="s">
        <v>51</v>
      </c>
      <c r="C58" s="11">
        <v>300000</v>
      </c>
      <c r="D58" s="11">
        <v>18062000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12084000</v>
      </c>
      <c r="L58" s="13">
        <v>11894.4</v>
      </c>
      <c r="M58" s="13">
        <v>0</v>
      </c>
      <c r="N58" s="13">
        <v>0</v>
      </c>
      <c r="O58" s="29">
        <f t="shared" si="12"/>
        <v>12095894.4</v>
      </c>
    </row>
    <row r="59" spans="2:15" ht="30" x14ac:dyDescent="0.25">
      <c r="B59" s="25" t="s">
        <v>52</v>
      </c>
      <c r="C59" s="11">
        <v>1080400</v>
      </c>
      <c r="D59" s="11">
        <v>3665596.81</v>
      </c>
      <c r="E59" s="13">
        <v>0</v>
      </c>
      <c r="F59" s="13">
        <v>0</v>
      </c>
      <c r="G59" s="13">
        <v>0</v>
      </c>
      <c r="H59" s="13">
        <v>0</v>
      </c>
      <c r="I59" s="13">
        <v>555000</v>
      </c>
      <c r="J59" s="13">
        <v>82249.759999999995</v>
      </c>
      <c r="K59" s="13">
        <v>32624.15</v>
      </c>
      <c r="L59" s="13">
        <v>167459.18</v>
      </c>
      <c r="M59" s="13">
        <v>57550</v>
      </c>
      <c r="N59" s="13">
        <v>319999.99</v>
      </c>
      <c r="O59" s="29">
        <f t="shared" si="12"/>
        <v>1214883.08</v>
      </c>
    </row>
    <row r="60" spans="2:15" ht="30" x14ac:dyDescent="0.25">
      <c r="B60" s="25" t="s">
        <v>53</v>
      </c>
      <c r="C60" s="11">
        <v>0</v>
      </c>
      <c r="D60" s="11">
        <v>190000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11320.92</v>
      </c>
      <c r="M60" s="13">
        <v>0</v>
      </c>
      <c r="N60" s="13">
        <v>0</v>
      </c>
      <c r="O60" s="29">
        <f t="shared" si="12"/>
        <v>11320.92</v>
      </c>
    </row>
    <row r="61" spans="2:15" ht="30" x14ac:dyDescent="0.25">
      <c r="B61" s="25" t="s">
        <v>54</v>
      </c>
      <c r="C61" s="11">
        <v>0</v>
      </c>
      <c r="D61" s="11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9">
        <f t="shared" si="12"/>
        <v>0</v>
      </c>
    </row>
    <row r="62" spans="2:15" x14ac:dyDescent="0.25">
      <c r="B62" s="25" t="s">
        <v>55</v>
      </c>
      <c r="C62" s="11">
        <v>0</v>
      </c>
      <c r="D62" s="11">
        <v>793607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  <c r="M62" s="13">
        <v>0</v>
      </c>
      <c r="N62" s="13">
        <v>0</v>
      </c>
      <c r="O62" s="29">
        <f t="shared" si="12"/>
        <v>0</v>
      </c>
    </row>
    <row r="63" spans="2:15" ht="60" x14ac:dyDescent="0.25">
      <c r="B63" s="25" t="s">
        <v>56</v>
      </c>
      <c r="C63" s="11">
        <v>0</v>
      </c>
      <c r="D63" s="11">
        <v>26000000</v>
      </c>
      <c r="E63" s="13">
        <v>0</v>
      </c>
      <c r="F63" s="13">
        <v>0</v>
      </c>
      <c r="G63" s="13">
        <v>0</v>
      </c>
      <c r="H63" s="13">
        <v>26000000</v>
      </c>
      <c r="I63" s="13">
        <v>796446.59</v>
      </c>
      <c r="J63" s="13">
        <v>0</v>
      </c>
      <c r="K63" s="13">
        <v>0</v>
      </c>
      <c r="L63" s="13"/>
      <c r="M63" s="13">
        <v>0</v>
      </c>
      <c r="N63" s="13">
        <v>0</v>
      </c>
      <c r="O63" s="29">
        <f t="shared" si="12"/>
        <v>26796446.59</v>
      </c>
    </row>
    <row r="64" spans="2:15" x14ac:dyDescent="0.25">
      <c r="B64" s="21" t="s">
        <v>57</v>
      </c>
      <c r="C64" s="5">
        <f>+C65</f>
        <v>26000000</v>
      </c>
      <c r="D64" s="5">
        <f>+D65</f>
        <v>22637017</v>
      </c>
      <c r="E64" s="3">
        <v>0</v>
      </c>
      <c r="F64" s="3">
        <v>0</v>
      </c>
      <c r="G64" s="3">
        <v>0</v>
      </c>
      <c r="H64" s="3">
        <v>0</v>
      </c>
      <c r="I64" s="3"/>
      <c r="J64" s="3">
        <f>SUM(J65:J68)</f>
        <v>2837145.01</v>
      </c>
      <c r="K64" s="3"/>
      <c r="L64" s="3">
        <f>SUM(L65:L68)</f>
        <v>686972.58</v>
      </c>
      <c r="M64" s="3">
        <f>SUM(M65:M68)</f>
        <v>135754.82</v>
      </c>
      <c r="N64" s="3">
        <f>SUM(N65:N68)</f>
        <v>2965593.12</v>
      </c>
      <c r="O64" s="3">
        <f>SUM(E64:N64)</f>
        <v>6625465.5299999993</v>
      </c>
    </row>
    <row r="65" spans="2:15" ht="30" x14ac:dyDescent="0.25">
      <c r="B65" s="25" t="s">
        <v>58</v>
      </c>
      <c r="C65" s="11">
        <v>26000000</v>
      </c>
      <c r="D65" s="11">
        <v>22637017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2837145.01</v>
      </c>
      <c r="K65" s="13">
        <v>0</v>
      </c>
      <c r="L65" s="13">
        <v>686972.58</v>
      </c>
      <c r="M65" s="13">
        <v>135754.82</v>
      </c>
      <c r="N65" s="13">
        <v>2965593.12</v>
      </c>
      <c r="O65" s="29">
        <f t="shared" ref="O65:O75" si="13">SUM(E65:N65)</f>
        <v>6625465.5299999993</v>
      </c>
    </row>
    <row r="66" spans="2:15" x14ac:dyDescent="0.25">
      <c r="B66" s="25" t="s">
        <v>59</v>
      </c>
      <c r="C66" s="11">
        <v>0</v>
      </c>
      <c r="D66" s="11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9">
        <f t="shared" si="13"/>
        <v>0</v>
      </c>
    </row>
    <row r="67" spans="2:15" ht="30" x14ac:dyDescent="0.25">
      <c r="B67" s="25" t="s">
        <v>60</v>
      </c>
      <c r="C67" s="11">
        <v>0</v>
      </c>
      <c r="D67" s="11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9">
        <f t="shared" si="13"/>
        <v>0</v>
      </c>
    </row>
    <row r="68" spans="2:15" ht="60" x14ac:dyDescent="0.25">
      <c r="B68" s="25" t="s">
        <v>61</v>
      </c>
      <c r="C68" s="11">
        <v>0</v>
      </c>
      <c r="D68" s="11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9">
        <f t="shared" si="13"/>
        <v>0</v>
      </c>
    </row>
    <row r="69" spans="2:15" ht="45" x14ac:dyDescent="0.25">
      <c r="B69" s="21" t="s">
        <v>62</v>
      </c>
      <c r="C69" s="5">
        <v>0</v>
      </c>
      <c r="D69" s="5">
        <v>0</v>
      </c>
      <c r="E69" s="14"/>
      <c r="F69" s="14"/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f t="shared" si="13"/>
        <v>0</v>
      </c>
    </row>
    <row r="70" spans="2:15" ht="30" x14ac:dyDescent="0.25">
      <c r="B70" s="25" t="s">
        <v>63</v>
      </c>
      <c r="C70" s="11">
        <v>0</v>
      </c>
      <c r="D70" s="11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9">
        <f t="shared" si="13"/>
        <v>0</v>
      </c>
    </row>
    <row r="71" spans="2:15" ht="45" x14ac:dyDescent="0.25">
      <c r="B71" s="25" t="s">
        <v>64</v>
      </c>
      <c r="C71" s="11">
        <v>0</v>
      </c>
      <c r="D71" s="11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9">
        <f t="shared" si="13"/>
        <v>0</v>
      </c>
    </row>
    <row r="72" spans="2:15" ht="30" x14ac:dyDescent="0.25">
      <c r="B72" s="22" t="s">
        <v>65</v>
      </c>
      <c r="C72" s="12">
        <v>0</v>
      </c>
      <c r="D72" s="12">
        <v>0</v>
      </c>
      <c r="E72" s="14"/>
      <c r="F72" s="14"/>
      <c r="G72" s="3">
        <v>0</v>
      </c>
      <c r="H72" s="3">
        <v>0</v>
      </c>
      <c r="I72" s="3">
        <v>0</v>
      </c>
      <c r="J72" s="3">
        <v>0</v>
      </c>
      <c r="K72" s="3"/>
      <c r="L72" s="3">
        <v>0</v>
      </c>
      <c r="M72" s="3">
        <v>0</v>
      </c>
      <c r="N72" s="3">
        <v>0</v>
      </c>
      <c r="O72" s="3">
        <f t="shared" si="13"/>
        <v>0</v>
      </c>
    </row>
    <row r="73" spans="2:15" ht="30" x14ac:dyDescent="0.25">
      <c r="B73" s="25" t="s">
        <v>66</v>
      </c>
      <c r="C73" s="11">
        <v>0</v>
      </c>
      <c r="D73" s="11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/>
      <c r="L73" s="13">
        <v>0</v>
      </c>
      <c r="M73" s="13">
        <v>0</v>
      </c>
      <c r="N73" s="13">
        <v>0</v>
      </c>
      <c r="O73" s="29">
        <f t="shared" si="13"/>
        <v>0</v>
      </c>
    </row>
    <row r="74" spans="2:15" ht="30" x14ac:dyDescent="0.25">
      <c r="B74" s="25" t="s">
        <v>67</v>
      </c>
      <c r="C74" s="11">
        <v>0</v>
      </c>
      <c r="D74" s="11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/>
      <c r="L74" s="13">
        <v>0</v>
      </c>
      <c r="M74" s="13">
        <v>0</v>
      </c>
      <c r="N74" s="13">
        <v>0</v>
      </c>
      <c r="O74" s="29">
        <f t="shared" si="13"/>
        <v>0</v>
      </c>
    </row>
    <row r="75" spans="2:15" ht="45" x14ac:dyDescent="0.25">
      <c r="B75" s="25" t="s">
        <v>68</v>
      </c>
      <c r="C75" s="11">
        <v>0</v>
      </c>
      <c r="D75" s="11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/>
      <c r="L75" s="13">
        <v>0</v>
      </c>
      <c r="M75" s="13">
        <v>0</v>
      </c>
      <c r="N75" s="13">
        <v>0</v>
      </c>
      <c r="O75" s="29">
        <f t="shared" si="13"/>
        <v>0</v>
      </c>
    </row>
    <row r="76" spans="2:15" x14ac:dyDescent="0.25">
      <c r="B76" s="26" t="s">
        <v>69</v>
      </c>
      <c r="C76" s="5">
        <f>+C72+C69+C64+C54+C46+C38+C28+C18+C12</f>
        <v>1206917122</v>
      </c>
      <c r="D76" s="5">
        <f>+D72+D69+D64+D54+D46+D38+D28+D18+D12</f>
        <v>1281346003.8099999</v>
      </c>
      <c r="E76" s="3">
        <f>+E72+E69+E64+E54+E46+E38+E28+E18+E12</f>
        <v>67154539.479999989</v>
      </c>
      <c r="F76" s="3">
        <f t="shared" ref="F76" si="14">+F72+F69+F64+F54+F46+F38+F28+F18+F12</f>
        <v>67916121.74000001</v>
      </c>
      <c r="G76" s="3">
        <f>+G72+G69+G64+G54+G46+G38+G28+G18+G12</f>
        <v>87221999.830000013</v>
      </c>
      <c r="H76" s="3">
        <f t="shared" ref="H76:J76" si="15">+H72+H69+H64+H54+H46+H38+H28+H18+H12</f>
        <v>111506005.08000001</v>
      </c>
      <c r="I76" s="3">
        <f t="shared" si="15"/>
        <v>80279753.270000011</v>
      </c>
      <c r="J76" s="3">
        <f t="shared" si="15"/>
        <v>104281975.42</v>
      </c>
      <c r="K76" s="3">
        <f>+K72+K69+K64+K54+K46+K38+K28+K18+K12</f>
        <v>91103690.269999996</v>
      </c>
      <c r="L76" s="3">
        <f>+L72+L69+L64+L54+L46+L38+L28+L18+L12</f>
        <v>86077640.239999995</v>
      </c>
      <c r="M76" s="3">
        <f>+M72+M69+M64+M54+M46+M38+M28+M18+M12</f>
        <v>99325258.360000014</v>
      </c>
      <c r="N76" s="3">
        <f>+N72+N69+N64+N54+N46+N38+N28+N18+N12</f>
        <v>89327380.140000015</v>
      </c>
      <c r="O76" s="3">
        <f>SUM(E76:N76)</f>
        <v>884194363.83000004</v>
      </c>
    </row>
    <row r="77" spans="2:15" ht="30" x14ac:dyDescent="0.25">
      <c r="B77" s="27" t="s">
        <v>70</v>
      </c>
      <c r="C77" s="11">
        <v>0</v>
      </c>
      <c r="D77" s="11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/>
      <c r="N77" s="13"/>
      <c r="O77" s="13">
        <v>0</v>
      </c>
    </row>
    <row r="78" spans="2:15" ht="30" x14ac:dyDescent="0.25">
      <c r="B78" s="27" t="s">
        <v>71</v>
      </c>
      <c r="C78" s="11">
        <v>0</v>
      </c>
      <c r="D78" s="11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/>
      <c r="N78" s="13"/>
      <c r="O78" s="13">
        <v>0</v>
      </c>
    </row>
    <row r="79" spans="2:15" ht="45" x14ac:dyDescent="0.25">
      <c r="B79" s="27" t="s">
        <v>72</v>
      </c>
      <c r="C79" s="11">
        <v>0</v>
      </c>
      <c r="D79" s="11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/>
      <c r="N79" s="13"/>
      <c r="O79" s="13">
        <v>0</v>
      </c>
    </row>
    <row r="80" spans="2:15" ht="45" x14ac:dyDescent="0.25">
      <c r="B80" s="27" t="s">
        <v>73</v>
      </c>
      <c r="C80" s="11">
        <v>0</v>
      </c>
      <c r="D80" s="11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/>
      <c r="N80" s="13"/>
      <c r="O80" s="13">
        <v>0</v>
      </c>
    </row>
    <row r="81" spans="2:15" ht="30" x14ac:dyDescent="0.25">
      <c r="B81" s="27" t="s">
        <v>74</v>
      </c>
      <c r="C81" s="11">
        <v>0</v>
      </c>
      <c r="D81" s="11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/>
      <c r="N81" s="13"/>
      <c r="O81" s="13">
        <v>0</v>
      </c>
    </row>
    <row r="82" spans="2:15" ht="30" x14ac:dyDescent="0.25">
      <c r="B82" s="27" t="s">
        <v>75</v>
      </c>
      <c r="C82" s="11">
        <v>0</v>
      </c>
      <c r="D82" s="11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/>
      <c r="N82" s="13"/>
      <c r="O82" s="13">
        <v>0</v>
      </c>
    </row>
    <row r="83" spans="2:15" ht="30" x14ac:dyDescent="0.25">
      <c r="B83" s="27" t="s">
        <v>76</v>
      </c>
      <c r="C83" s="11">
        <v>0</v>
      </c>
      <c r="D83" s="11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/>
      <c r="N83" s="13"/>
      <c r="O83" s="13">
        <v>0</v>
      </c>
    </row>
    <row r="84" spans="2:15" ht="30" x14ac:dyDescent="0.25">
      <c r="B84" s="27" t="s">
        <v>77</v>
      </c>
      <c r="C84" s="11">
        <v>0</v>
      </c>
      <c r="D84" s="11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/>
      <c r="N84" s="13"/>
      <c r="O84" s="13">
        <v>0</v>
      </c>
    </row>
    <row r="85" spans="2:15" ht="45" x14ac:dyDescent="0.25">
      <c r="B85" s="27" t="s">
        <v>78</v>
      </c>
      <c r="C85" s="11">
        <v>0</v>
      </c>
      <c r="D85" s="11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/>
      <c r="N85" s="13"/>
      <c r="O85" s="13">
        <v>0</v>
      </c>
    </row>
    <row r="86" spans="2:15" ht="30" x14ac:dyDescent="0.25">
      <c r="B86" s="28" t="s">
        <v>79</v>
      </c>
      <c r="C86" s="5">
        <f>+C76</f>
        <v>1206917122</v>
      </c>
      <c r="D86" s="5">
        <f>+D76</f>
        <v>1281346003.8099999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</row>
    <row r="87" spans="2:15" x14ac:dyDescent="0.25">
      <c r="B87" s="15"/>
      <c r="C87" s="11"/>
      <c r="D87" s="11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</row>
    <row r="88" spans="2:15" ht="30" x14ac:dyDescent="0.25">
      <c r="B88" s="4" t="s">
        <v>80</v>
      </c>
      <c r="C88" s="5">
        <f>+C86</f>
        <v>1206917122</v>
      </c>
      <c r="D88" s="5">
        <f>+D86</f>
        <v>1281346003.8099999</v>
      </c>
      <c r="E88" s="2">
        <f>+E76</f>
        <v>67154539.479999989</v>
      </c>
      <c r="F88" s="2">
        <f t="shared" ref="F88:J88" si="16">+F76</f>
        <v>67916121.74000001</v>
      </c>
      <c r="G88" s="2">
        <f t="shared" si="16"/>
        <v>87221999.830000013</v>
      </c>
      <c r="H88" s="2">
        <f t="shared" si="16"/>
        <v>111506005.08000001</v>
      </c>
      <c r="I88" s="2">
        <f t="shared" si="16"/>
        <v>80279753.270000011</v>
      </c>
      <c r="J88" s="2">
        <f t="shared" si="16"/>
        <v>104281975.42</v>
      </c>
      <c r="K88" s="2">
        <f>+K76+K86</f>
        <v>91103690.269999996</v>
      </c>
      <c r="L88" s="2">
        <f>+L86+L76</f>
        <v>86077640.239999995</v>
      </c>
      <c r="M88" s="2">
        <f>+M86+M76</f>
        <v>99325258.360000014</v>
      </c>
      <c r="N88" s="2">
        <f>+N86+N76</f>
        <v>89327380.140000015</v>
      </c>
      <c r="O88" s="2">
        <f>+O86+O76</f>
        <v>884194363.83000004</v>
      </c>
    </row>
    <row r="89" spans="2:15" x14ac:dyDescent="0.25">
      <c r="B89" s="6" t="s">
        <v>89</v>
      </c>
    </row>
    <row r="90" spans="2:15" x14ac:dyDescent="0.25">
      <c r="B90" s="7" t="s">
        <v>90</v>
      </c>
    </row>
    <row r="91" spans="2:15" x14ac:dyDescent="0.25">
      <c r="B91" s="7" t="s">
        <v>91</v>
      </c>
      <c r="C91" s="8"/>
      <c r="D91" s="8"/>
    </row>
    <row r="92" spans="2:15" x14ac:dyDescent="0.25">
      <c r="B92" s="7" t="s">
        <v>92</v>
      </c>
      <c r="C92" s="8"/>
      <c r="D92" s="8"/>
    </row>
    <row r="93" spans="2:15" x14ac:dyDescent="0.25">
      <c r="B93" s="7" t="s">
        <v>93</v>
      </c>
      <c r="C93" s="8"/>
      <c r="D93" s="8"/>
    </row>
    <row r="94" spans="2:15" x14ac:dyDescent="0.25">
      <c r="B94" s="7" t="s">
        <v>94</v>
      </c>
      <c r="C94" s="8"/>
      <c r="D94" s="8"/>
    </row>
    <row r="95" spans="2:15" x14ac:dyDescent="0.25">
      <c r="B95" s="7" t="s">
        <v>95</v>
      </c>
      <c r="C95" s="8"/>
      <c r="D95" s="8"/>
    </row>
    <row r="97" spans="2:9" ht="15.75" x14ac:dyDescent="0.25">
      <c r="D97" s="1"/>
    </row>
    <row r="98" spans="2:9" ht="16.5" thickBot="1" x14ac:dyDescent="0.3">
      <c r="B98" s="18" t="s">
        <v>81</v>
      </c>
      <c r="D98" s="38"/>
      <c r="I98" s="17" t="s">
        <v>105</v>
      </c>
    </row>
    <row r="99" spans="2:9" ht="31.5" x14ac:dyDescent="0.25">
      <c r="B99" s="1" t="s">
        <v>82</v>
      </c>
      <c r="D99" s="9"/>
      <c r="I99" s="9" t="s">
        <v>83</v>
      </c>
    </row>
    <row r="100" spans="2:9" ht="15.75" x14ac:dyDescent="0.25">
      <c r="B100" s="10"/>
      <c r="C100" s="10"/>
    </row>
  </sheetData>
  <mergeCells count="4">
    <mergeCell ref="A9:O9"/>
    <mergeCell ref="A8:O8"/>
    <mergeCell ref="A7:O7"/>
    <mergeCell ref="A6:O6"/>
  </mergeCells>
  <pageMargins left="0.70866141732283472" right="0.70866141732283472" top="0.74803149606299213" bottom="0.74803149606299213" header="0.31496062992125984" footer="0.31496062992125984"/>
  <pageSetup paperSize="5" scale="60" fitToHeight="0" orientation="landscape" r:id="rId1"/>
  <headerFooter>
    <oddFooter>&amp;L&amp;P&amp;RMAC./07/09/2022</oddFooter>
  </headerFooter>
  <rowBreaks count="4" manualBreakCount="4">
    <brk id="32" max="14" man="1"/>
    <brk id="45" max="16383" man="1"/>
    <brk id="61" max="16383" man="1"/>
    <brk id="80" max="14" man="1"/>
  </rowBreaks>
  <ignoredErrors>
    <ignoredError sqref="C54" evalError="1"/>
    <ignoredError sqref="C38:D38 E38 E18 L64:M64 K38:L38 J64 O13:O17 O19:O27 O57:O63 O29:O35 O36:O37 O39:O44 O65:O7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Felix Ramirez</cp:lastModifiedBy>
  <cp:lastPrinted>2022-11-08T18:38:59Z</cp:lastPrinted>
  <dcterms:created xsi:type="dcterms:W3CDTF">2021-01-05T12:43:18Z</dcterms:created>
  <dcterms:modified xsi:type="dcterms:W3CDTF">2022-11-08T18:42:14Z</dcterms:modified>
</cp:coreProperties>
</file>