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EEDBDA95-03BC-4BB7-A476-E4EE8D32C0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N65" i="1"/>
  <c r="N55" i="1"/>
  <c r="N47" i="1"/>
  <c r="N39" i="1"/>
  <c r="N77" i="1"/>
  <c r="M89" i="1"/>
  <c r="M87" i="1"/>
  <c r="M77" i="1"/>
  <c r="M55" i="1"/>
  <c r="N41" i="1"/>
  <c r="N42" i="1"/>
  <c r="N43" i="1"/>
  <c r="N44" i="1"/>
  <c r="N45" i="1"/>
  <c r="N46" i="1"/>
  <c r="N40" i="1"/>
  <c r="M39" i="1"/>
  <c r="N31" i="1"/>
  <c r="N32" i="1"/>
  <c r="N33" i="1"/>
  <c r="N34" i="1"/>
  <c r="N35" i="1"/>
  <c r="N36" i="1"/>
  <c r="N37" i="1"/>
  <c r="N38" i="1"/>
  <c r="N30" i="1"/>
  <c r="N29" i="1"/>
  <c r="M29" i="1"/>
  <c r="N21" i="1"/>
  <c r="N22" i="1"/>
  <c r="N23" i="1"/>
  <c r="N24" i="1"/>
  <c r="N25" i="1"/>
  <c r="N26" i="1"/>
  <c r="N27" i="1"/>
  <c r="N28" i="1"/>
  <c r="N20" i="1"/>
  <c r="N19" i="1"/>
  <c r="N15" i="1"/>
  <c r="N16" i="1"/>
  <c r="N17" i="1"/>
  <c r="N18" i="1"/>
  <c r="N14" i="1"/>
  <c r="M13" i="1"/>
  <c r="M19" i="1"/>
  <c r="M47" i="1"/>
  <c r="M65" i="1"/>
  <c r="N64" i="1"/>
  <c r="N63" i="1"/>
  <c r="N62" i="1"/>
  <c r="N61" i="1"/>
  <c r="N60" i="1"/>
  <c r="N59" i="1"/>
  <c r="N58" i="1"/>
  <c r="N57" i="1"/>
  <c r="N56" i="1"/>
  <c r="N51" i="1"/>
  <c r="L29" i="1"/>
  <c r="L65" i="1"/>
  <c r="L55" i="1"/>
  <c r="L39" i="1"/>
  <c r="L19" i="1"/>
  <c r="L13" i="1"/>
  <c r="K55" i="1"/>
  <c r="K39" i="1"/>
  <c r="K29" i="1"/>
  <c r="K19" i="1"/>
  <c r="K13" i="1"/>
  <c r="K65" i="1"/>
  <c r="J65" i="1"/>
  <c r="J55" i="1"/>
  <c r="J47" i="1"/>
  <c r="J39" i="1"/>
  <c r="J29" i="1"/>
  <c r="J19" i="1"/>
  <c r="J13" i="1"/>
  <c r="I19" i="1"/>
  <c r="I29" i="1"/>
  <c r="I39" i="1"/>
  <c r="I47" i="1"/>
  <c r="I55" i="1"/>
  <c r="I65" i="1"/>
  <c r="I13" i="1"/>
  <c r="H55" i="1"/>
  <c r="H47" i="1"/>
  <c r="H39" i="1"/>
  <c r="H29" i="1"/>
  <c r="H19" i="1"/>
  <c r="H13" i="1"/>
  <c r="J77" i="1" l="1"/>
  <c r="I77" i="1"/>
  <c r="I87" i="1" s="1"/>
  <c r="L77" i="1"/>
  <c r="K77" i="1"/>
  <c r="J87" i="1"/>
  <c r="I89" i="1"/>
  <c r="H77" i="1"/>
  <c r="H89" i="1" s="1"/>
  <c r="N67" i="1"/>
  <c r="N68" i="1"/>
  <c r="N69" i="1"/>
  <c r="N48" i="1"/>
  <c r="N49" i="1"/>
  <c r="N50" i="1"/>
  <c r="N52" i="1"/>
  <c r="N53" i="1"/>
  <c r="N54" i="1"/>
  <c r="G13" i="1"/>
  <c r="G29" i="1"/>
  <c r="G39" i="1"/>
  <c r="G47" i="1"/>
  <c r="G55" i="1"/>
  <c r="G65" i="1"/>
  <c r="L89" i="1" l="1"/>
  <c r="L87" i="1"/>
  <c r="K89" i="1"/>
  <c r="K87" i="1"/>
  <c r="J89" i="1"/>
  <c r="H87" i="1"/>
  <c r="G19" i="1"/>
  <c r="G77" i="1" s="1"/>
  <c r="G89" i="1" l="1"/>
  <c r="G87" i="1"/>
  <c r="F55" i="1"/>
  <c r="F47" i="1" l="1"/>
  <c r="F65" i="1"/>
  <c r="F39" i="1"/>
  <c r="F29" i="1"/>
  <c r="F19" i="1"/>
  <c r="F13" i="1"/>
  <c r="F77" i="1" l="1"/>
  <c r="F87" i="1" s="1"/>
  <c r="E65" i="1"/>
  <c r="E39" i="1"/>
  <c r="E29" i="1"/>
  <c r="E19" i="1"/>
  <c r="E13" i="1"/>
  <c r="N13" i="1" s="1"/>
  <c r="E77" i="1" l="1"/>
  <c r="F89" i="1"/>
  <c r="C47" i="1"/>
  <c r="E87" i="1" l="1"/>
  <c r="E89" i="1"/>
  <c r="N87" i="1"/>
  <c r="N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<sst xmlns="http://schemas.openxmlformats.org/spreadsheetml/2006/main" count="107" uniqueCount="107">
  <si>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</si>
  <si>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</si>
  <si>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</si>
  <si>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</si>
  <si>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</si>
  <si>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</si>
  <si>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</si>
  <si>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</si>
  <si>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</si>
  <si>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</si>
  <si>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</si>
  <si>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</si>
  <si>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</si>
  <si>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</si>
  <si>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</si>
  <si>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</si>
  <si>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</si>
  <si>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</si>
  <si>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</si>
  <si>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</si>
  <si>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</si>
  <si>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</si>
  <si>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</si>
  <si>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</si>
  <si>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</si>
  <si>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</si>
  <si>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</si>
  <si>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</si>
  <si>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</si>
  <si>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</si>
  <si>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</si>
  <si>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</si>
  <si>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</si>
  <si>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</si>
  <si>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</si>
  <si>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</si>
  <si>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</si>
  <si>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</si>
  <si>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</si>
  <si>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</si>
  <si>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</si>
  <si>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</si>
  <si>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</si>
  <si>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</si>
  <si>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</si>
  <si>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</si>
  <si>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</si>
  <si>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</si>
  <si>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</si>
  <si>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</si>
  <si>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</si>
  <si>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</si>
  <si>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</si>
  <si>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</si>
  <si>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</si>
  <si>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</si>
  <si>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</si>
  <si>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</si>
  <si>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</si>
  <si>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</si>
  <si>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</si>
  <si>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</si>
  <si>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</si>
  <si>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</si>
  <si>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</si>
  <si>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</si>
  <si>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</si>
  <si>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</si>
  <si>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</si>
  <si>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</si>
  <si>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</si>
  <si>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</si>
  <si>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</si>
  <si>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</si>
  <si>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</si>
  <si>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</si>
  <si>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</si>
  <si>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</si>
  <si>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</si>
  <si>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</si>
  <si>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</si>
  <si>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</si>
  <si>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</si>
  <si>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</si>
  <si>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</si>
  <si>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</si>
  <si>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</si>
  <si>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</si>
  <si>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</si>
  <si>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</si>
  <si>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</si>
  <si>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</si>
  <si>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</si>
  <si>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</si>
  <si>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</si>
  <si>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</si>
  <si>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</si>
  <si>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</si>
  <si>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</si>
  <si>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</si>
  <si>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</si>
  <si>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JUNIO</t>
  </si>
  <si>
    <t>JULIO</t>
  </si>
  <si>
    <t>AGOSTO</t>
  </si>
  <si>
    <t>SEPTIEMBRE</t>
  </si>
  <si>
    <t xml:space="preserve">Doris Javier </t>
  </si>
  <si>
    <t>Directora Interina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</si>
</sst>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5" fillId="0" borderId="0" xfId="0" applyFont="1"/>
    <xf numFmtId="43" fontId="3" fillId="0" borderId="2" xfId="1" applyFont="1" applyBorder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2" xfId="1" applyFont="1" applyBorder="1" applyAlignment="1">
      <alignment horizontal="right"/>
    </xf>
    <xf numFmtId="4" fontId="3" fillId="0" borderId="2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1" xfId="0" applyNumberFormat="1" applyFont="1" applyFill="1" applyBorder="1" applyAlignment="1">
      <alignment horizontal="left" vertical="center" wrapText="1"/>
    </xf>
    <xf numFmtId="43" fontId="9" fillId="0" borderId="7" xfId="1" applyFont="1" applyBorder="1" applyAlignment="1">
      <alignment horizontal="right"/>
    </xf>
    <xf numFmtId="43" fontId="3" fillId="0" borderId="7" xfId="1" applyFont="1" applyBorder="1"/>
    <xf numFmtId="43" fontId="10" fillId="4" borderId="7" xfId="1" applyFont="1" applyFill="1" applyBorder="1" applyAlignment="1">
      <alignment horizontal="right" wrapText="1"/>
    </xf>
    <xf numFmtId="4" fontId="3" fillId="4" borderId="5" xfId="0" applyNumberFormat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3" fontId="10" fillId="4" borderId="6" xfId="1" applyFont="1" applyFill="1" applyBorder="1" applyAlignment="1">
      <alignment horizontal="right" wrapText="1"/>
    </xf>
    <xf numFmtId="43" fontId="10" fillId="2" borderId="10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3" fontId="9" fillId="4" borderId="8" xfId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4" fontId="7" fillId="2" borderId="9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9" xfId="0" applyNumberFormat="1" applyFont="1" applyFill="1" applyBorder="1" applyAlignment="1">
      <alignment horizontal="left" vertical="center" wrapText="1"/>
    </xf>
    <xf numFmtId="43" fontId="4" fillId="0" borderId="2" xfId="1" applyFont="1" applyBorder="1"/>
    <xf numFmtId="43" fontId="10" fillId="2" borderId="2" xfId="1" applyFont="1" applyFill="1" applyBorder="1" applyAlignment="1">
      <alignment horizontal="right" wrapText="1"/>
    </xf>
    <xf numFmtId="4" fontId="6" fillId="4" borderId="4" xfId="1" applyNumberFormat="1" applyFont="1" applyFill="1" applyBorder="1" applyAlignment="1">
      <alignment horizontal="right" wrapText="1"/>
    </xf>
    <xf numFmtId="43" fontId="10" fillId="2" borderId="13" xfId="1" applyFont="1" applyFill="1" applyBorder="1" applyAlignment="1">
      <alignment horizontal="right" wrapText="1"/>
    </xf>
    <xf numFmtId="43" fontId="13" fillId="0" borderId="7" xfId="1" applyFont="1" applyBorder="1" applyAlignment="1">
      <alignment horizontal="right"/>
    </xf>
    <xf numFmtId="43" fontId="9" fillId="4" borderId="6" xfId="1" applyFont="1" applyFill="1" applyBorder="1" applyAlignment="1">
      <alignment horizontal="right" wrapText="1"/>
    </xf>
    <xf numFmtId="43" fontId="9" fillId="4" borderId="7" xfId="1" applyFont="1" applyFill="1" applyBorder="1" applyAlignment="1">
      <alignment horizontal="right" wrapText="1"/>
    </xf>
    <xf numFmtId="43" fontId="10" fillId="4" borderId="4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left" vertical="center" wrapText="1"/>
    </xf>
    <xf numFmtId="43" fontId="13" fillId="0" borderId="8" xfId="1" applyFont="1" applyBorder="1" applyAlignment="1">
      <alignment horizontal="right"/>
    </xf>
    <xf numFmtId="43" fontId="13" fillId="0" borderId="6" xfId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43" fontId="4" fillId="2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16" fillId="2" borderId="2" xfId="1" applyFont="1" applyFill="1" applyBorder="1"/>
    <xf numFmtId="43" fontId="16" fillId="2" borderId="2" xfId="0" applyNumberFormat="1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0" fillId="0" borderId="4" xfId="0" applyBorder="1"/>
    <xf numFmtId="43" fontId="4" fillId="0" borderId="7" xfId="1" applyFont="1" applyBorder="1"/>
    <xf numFmtId="43" fontId="16" fillId="2" borderId="7" xfId="1" applyFont="1" applyFill="1" applyBorder="1"/>
    <xf numFmtId="43" fontId="0" fillId="0" borderId="7" xfId="1" applyFont="1" applyBorder="1"/>
    <xf numFmtId="43" fontId="0" fillId="2" borderId="7" xfId="1" applyFont="1" applyFill="1" applyBorder="1"/>
    <xf numFmtId="0" fontId="0" fillId="0" borderId="1" xfId="0" applyBorder="1"/>
    <xf numFmtId="0" fontId="0" fillId="2" borderId="2" xfId="0" applyFill="1" applyBorder="1"/>
    <xf numFmtId="43" fontId="0" fillId="0" borderId="2" xfId="0" applyNumberFormat="1" applyBorder="1"/>
    <xf numFmtId="43" fontId="0" fillId="4" borderId="2" xfId="0" applyNumberFormat="1" applyFill="1" applyBorder="1"/>
    <xf numFmtId="43" fontId="10" fillId="4" borderId="5" xfId="1" applyFont="1" applyFill="1" applyBorder="1" applyAlignment="1">
      <alignment horizontal="right" wrapText="1"/>
    </xf>
    <xf numFmtId="43" fontId="0" fillId="0" borderId="5" xfId="1" applyFont="1" applyBorder="1"/>
    <xf numFmtId="43" fontId="0" fillId="0" borderId="8" xfId="1" applyFont="1" applyBorder="1"/>
    <xf numFmtId="43" fontId="0" fillId="4" borderId="5" xfId="0" applyNumberFormat="1" applyFill="1" applyBorder="1"/>
    <xf numFmtId="43" fontId="9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6" xfId="1" applyFont="1" applyBorder="1"/>
    <xf numFmtId="43" fontId="0" fillId="0" borderId="1" xfId="0" applyNumberFormat="1" applyBorder="1"/>
    <xf numFmtId="0" fontId="8" fillId="0" borderId="0" xfId="0" applyFont="1" applyAlignment="1">
      <alignment horizontal="center"/>
    </xf>
    <xf numFmtId="43" fontId="0" fillId="0" borderId="3" xfId="1" applyFont="1" applyFill="1" applyBorder="1"/>
    <xf numFmtId="0" fontId="0" fillId="0" borderId="5" xfId="0" applyBorder="1"/>
    <xf numFmtId="43" fontId="9" fillId="0" borderId="5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0" fillId="0" borderId="5" xfId="0" applyNumberFormat="1" applyBorder="1"/>
    <xf numFmtId="43" fontId="9" fillId="0" borderId="6" xfId="1" applyFont="1" applyBorder="1" applyAlignment="1">
      <alignment horizontal="right"/>
    </xf>
    <xf numFmtId="43" fontId="4" fillId="2" borderId="14" xfId="1" applyFont="1" applyFill="1" applyBorder="1"/>
    <xf numFmtId="43" fontId="16" fillId="2" borderId="14" xfId="1" applyFont="1" applyFill="1" applyBorder="1"/>
    <xf numFmtId="43" fontId="16" fillId="2" borderId="10" xfId="1" applyFont="1" applyFill="1" applyBorder="1"/>
    <xf numFmtId="43" fontId="16" fillId="2" borderId="15" xfId="0" applyNumberFormat="1" applyFont="1" applyFill="1" applyBorder="1"/>
    <xf numFmtId="43" fontId="10" fillId="4" borderId="1" xfId="1" applyFont="1" applyFill="1" applyBorder="1" applyAlignment="1">
      <alignment horizontal="right" wrapText="1"/>
    </xf>
    <xf numFmtId="43" fontId="0" fillId="4" borderId="1" xfId="0" applyNumberFormat="1" applyFill="1" applyBorder="1"/>
    <xf numFmtId="43" fontId="10" fillId="2" borderId="14" xfId="1" applyFont="1" applyFill="1" applyBorder="1" applyAlignment="1">
      <alignment horizontal="right" wrapText="1"/>
    </xf>
    <xf numFmtId="43" fontId="0" fillId="2" borderId="14" xfId="1" applyFont="1" applyFill="1" applyBorder="1"/>
    <xf numFmtId="0" fontId="17" fillId="0" borderId="11" xfId="0" applyFont="1" applyBorder="1" applyAlignment="1">
      <alignment horizontal="center"/>
    </xf>
    <xf numFmtId="0" fontId="17" fillId="0" borderId="0" xfId="0" applyFont="1"/>
    <xf numFmtId="0" fontId="8" fillId="0" borderId="0" xfId="0" applyFont="1"/>
    <xf numFmtId="0" fontId="17" fillId="0" borderId="0" xfId="0" applyFont="1" applyAlignment="1">
      <alignment horizontal="center"/>
    </xf>
    <xf numFmtId="43" fontId="0" fillId="0" borderId="3" xfId="1" applyFont="1" applyBorder="1"/>
    <xf numFmtId="43" fontId="0" fillId="2" borderId="10" xfId="1" applyFont="1" applyFill="1" applyBorder="1"/>
    <xf numFmtId="43" fontId="0" fillId="0" borderId="2" xfId="1" applyFont="1" applyFill="1" applyBorder="1"/>
    <xf numFmtId="43" fontId="16" fillId="2" borderId="14" xfId="0" applyNumberFormat="1" applyFont="1" applyFill="1" applyBorder="1"/>
    <xf numFmtId="43" fontId="16" fillId="2" borderId="10" xfId="0" applyNumberFormat="1" applyFont="1" applyFill="1" applyBorder="1"/>
    <xf numFmtId="43" fontId="9" fillId="4" borderId="5" xfId="1" applyFont="1" applyFill="1" applyBorder="1" applyAlignment="1">
      <alignment horizontal="right" wrapText="1"/>
    </xf>
    <xf numFmtId="43" fontId="3" fillId="0" borderId="3" xfId="1" applyFont="1" applyBorder="1"/>
    <xf numFmtId="43" fontId="16" fillId="2" borderId="17" xfId="0" applyNumberFormat="1" applyFont="1" applyFill="1" applyBorder="1"/>
    <xf numFmtId="43" fontId="16" fillId="2" borderId="16" xfId="1" applyFont="1" applyFill="1" applyBorder="1"/>
    <xf numFmtId="43" fontId="4" fillId="2" borderId="10" xfId="1" applyFont="1" applyFill="1" applyBorder="1"/>
    <xf numFmtId="43" fontId="16" fillId="2" borderId="16" xfId="0" applyNumberFormat="1" applyFont="1" applyFill="1" applyBorder="1"/>
    <xf numFmtId="43" fontId="16" fillId="2" borderId="18" xfId="0" applyNumberFormat="1" applyFont="1" applyFill="1" applyBorder="1"/>
    <xf numFmtId="0" fontId="7" fillId="0" borderId="4" xfId="0" applyFont="1" applyBorder="1"/>
    <xf numFmtId="0" fontId="16" fillId="0" borderId="3" xfId="0" applyFont="1" applyBorder="1"/>
    <xf numFmtId="0" fontId="16" fillId="0" borderId="4" xfId="0" applyFont="1" applyBorder="1"/>
    <xf numFmtId="43" fontId="16" fillId="2" borderId="15" xfId="1" applyFont="1" applyFill="1" applyBorder="1"/>
    <xf numFmtId="4" fontId="4" fillId="2" borderId="9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8" fillId="0" borderId="0" xfId="2" applyFont="1" applyAlignment="1" applyProtection="1">
      <alignment horizont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137159</xdr:colOff>
      <xdr:row>0</xdr:row>
      <xdr:rowOff>0</xdr:rowOff>
    </xdr:from>
    <xdr:to>
      <xdr:col>8</xdr:col>
      <xdr:colOff>590550</xdr:colOff>
      <xdr:row>5</xdr:row>
      <xdr:rowOff>152400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59" y="0"/>
          <a:ext cx="296799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4"/>
  <sheetViews>
    <sheetView tabSelected="1" topLeftCell="F1" zoomScaleNormal="100" workbookViewId="0">
      <selection activeCell="A9" sqref="A9:N9"/>
    </sheetView>
  </sheetViews>
  <sheetFormatPr baseColWidth="10" defaultRowHeight="15" x14ac:dyDescent="0.25"/>
  <cols>
    <col min="1" max="1" width="3.7109375" customWidth="1"/>
    <col min="2" max="2" width="31" customWidth="1"/>
    <col min="3" max="3" width="17.85546875" customWidth="1"/>
    <col min="4" max="4" width="13.7109375" customWidth="1"/>
    <col min="5" max="5" width="18" customWidth="1"/>
    <col min="6" max="6" width="17.42578125" customWidth="1"/>
    <col min="7" max="13" width="18.85546875" customWidth="1"/>
    <col min="14" max="14" width="17.7109375" customWidth="1"/>
  </cols>
  <sheetData>
    <row r="2" spans="1:14" x14ac:dyDescent="0.25">
      <c r="B2" s="1"/>
      <c r="C2" s="1"/>
      <c r="D2" s="1"/>
    </row>
    <row r="3" spans="1:14" x14ac:dyDescent="0.25">
      <c r="B3" s="1"/>
      <c r="C3" s="1"/>
      <c r="D3" s="1"/>
    </row>
    <row r="4" spans="1:14" x14ac:dyDescent="0.25">
      <c r="B4" s="1"/>
      <c r="C4" s="1"/>
      <c r="D4" s="1"/>
    </row>
    <row r="5" spans="1:14" x14ac:dyDescent="0.25">
      <c r="B5" s="1"/>
      <c r="C5" s="1"/>
      <c r="D5" s="1"/>
    </row>
    <row r="6" spans="1:14" x14ac:dyDescent="0.25">
      <c r="B6" s="1"/>
      <c r="C6" s="1"/>
      <c r="D6" s="1"/>
    </row>
    <row r="7" spans="1:14" ht="18.600000000000001" customHeight="1" x14ac:dyDescent="0.25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15" customHeight="1" x14ac:dyDescent="0.25">
      <c r="A8" s="113" t="s">
        <v>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4" ht="16.5" x14ac:dyDescent="0.3">
      <c r="A9" s="114" t="s">
        <v>84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ht="17.25" thickBot="1" x14ac:dyDescent="0.35">
      <c r="A10" s="114" t="s">
        <v>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ht="51" customHeight="1" thickBot="1" x14ac:dyDescent="0.3">
      <c r="B11" s="104" t="s">
        <v>3</v>
      </c>
      <c r="C11" s="105" t="s">
        <v>81</v>
      </c>
      <c r="D11" s="105" t="s">
        <v>80</v>
      </c>
      <c r="E11" s="106" t="s">
        <v>85</v>
      </c>
      <c r="F11" s="106" t="s">
        <v>96</v>
      </c>
      <c r="G11" s="106" t="s">
        <v>97</v>
      </c>
      <c r="H11" s="106" t="s">
        <v>99</v>
      </c>
      <c r="I11" s="106" t="s">
        <v>100</v>
      </c>
      <c r="J11" s="106" t="s">
        <v>101</v>
      </c>
      <c r="K11" s="106" t="s">
        <v>102</v>
      </c>
      <c r="L11" s="106" t="s">
        <v>103</v>
      </c>
      <c r="M11" s="106" t="s">
        <v>104</v>
      </c>
      <c r="N11" s="107" t="s">
        <v>98</v>
      </c>
    </row>
    <row r="12" spans="1:14" ht="15.75" thickBot="1" x14ac:dyDescent="0.3">
      <c r="B12" s="17" t="s">
        <v>4</v>
      </c>
      <c r="C12" s="33"/>
      <c r="D12" s="100"/>
      <c r="E12" s="101"/>
      <c r="F12" s="102"/>
      <c r="G12" s="101"/>
      <c r="H12" s="101"/>
      <c r="I12" s="101"/>
      <c r="J12" s="101"/>
      <c r="K12" s="101"/>
      <c r="L12" s="101"/>
      <c r="M12" s="101"/>
      <c r="N12" s="101"/>
    </row>
    <row r="13" spans="1:14" ht="26.25" thickBot="1" x14ac:dyDescent="0.3">
      <c r="B13" s="28" t="s">
        <v>5</v>
      </c>
      <c r="C13" s="21">
        <f>SUM(C14:C18)</f>
        <v>464939861</v>
      </c>
      <c r="D13" s="97"/>
      <c r="E13" s="98">
        <f t="shared" ref="E13:J13" si="0">SUM(E14:E18)</f>
        <v>29014851.48</v>
      </c>
      <c r="F13" s="99">
        <f t="shared" si="0"/>
        <v>29471346.329999998</v>
      </c>
      <c r="G13" s="77">
        <f t="shared" si="0"/>
        <v>30063935.639999997</v>
      </c>
      <c r="H13" s="77">
        <f t="shared" si="0"/>
        <v>30778035.400000002</v>
      </c>
      <c r="I13" s="77">
        <f t="shared" si="0"/>
        <v>52984845.670000002</v>
      </c>
      <c r="J13" s="77">
        <f t="shared" si="0"/>
        <v>33449168.779999997</v>
      </c>
      <c r="K13" s="77">
        <f>SUM(K14:K18)</f>
        <v>30628900.420000002</v>
      </c>
      <c r="L13" s="77">
        <f>SUM(L14:L18)</f>
        <v>30193034.780000001</v>
      </c>
      <c r="M13" s="77">
        <f>SUM(M14:M18)</f>
        <v>29924811.48</v>
      </c>
      <c r="N13" s="79">
        <f>SUM(E13:M13)</f>
        <v>296508929.98000002</v>
      </c>
    </row>
    <row r="14" spans="1:14" ht="22.15" customHeight="1" x14ac:dyDescent="0.25">
      <c r="B14" s="11" t="s">
        <v>6</v>
      </c>
      <c r="C14" s="42">
        <v>336811195</v>
      </c>
      <c r="D14" s="65"/>
      <c r="E14" s="65">
        <v>24834828.620000001</v>
      </c>
      <c r="F14" s="75">
        <v>25243973</v>
      </c>
      <c r="G14" s="66">
        <v>25468678.609999999</v>
      </c>
      <c r="H14" s="66">
        <v>26418988.460000001</v>
      </c>
      <c r="I14" s="66">
        <v>25588249.960000001</v>
      </c>
      <c r="J14" s="66">
        <v>25965309.489999998</v>
      </c>
      <c r="K14" s="66">
        <v>26122200.140000001</v>
      </c>
      <c r="L14" s="66">
        <v>25792503.670000002</v>
      </c>
      <c r="M14" s="66">
        <v>25538887.629999999</v>
      </c>
      <c r="N14" s="68">
        <f>SUM(E14:M14)</f>
        <v>230973619.58000004</v>
      </c>
    </row>
    <row r="15" spans="1:14" ht="26.45" customHeight="1" x14ac:dyDescent="0.25">
      <c r="B15" s="3" t="s">
        <v>7</v>
      </c>
      <c r="C15" s="35">
        <v>57880434</v>
      </c>
      <c r="D15" s="4"/>
      <c r="E15" s="4">
        <v>450000</v>
      </c>
      <c r="F15" s="12">
        <v>498000</v>
      </c>
      <c r="G15" s="47">
        <v>771345.47</v>
      </c>
      <c r="H15" s="47">
        <v>510000</v>
      </c>
      <c r="I15" s="47">
        <v>23537085.93</v>
      </c>
      <c r="J15" s="47">
        <v>3615650</v>
      </c>
      <c r="K15" s="47">
        <v>605000</v>
      </c>
      <c r="L15" s="47">
        <v>515000</v>
      </c>
      <c r="M15" s="47">
        <v>535000</v>
      </c>
      <c r="N15" s="59">
        <f t="shared" ref="N15:N18" si="1">SUM(E15:M15)</f>
        <v>31037081.399999999</v>
      </c>
    </row>
    <row r="16" spans="1:14" ht="25.5" x14ac:dyDescent="0.25">
      <c r="B16" s="3" t="s">
        <v>8</v>
      </c>
      <c r="C16" s="13">
        <v>0</v>
      </c>
      <c r="D16" s="2"/>
      <c r="E16" s="2">
        <v>0</v>
      </c>
      <c r="F16" s="13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59">
        <f t="shared" si="1"/>
        <v>0</v>
      </c>
    </row>
    <row r="17" spans="2:14" ht="25.5" x14ac:dyDescent="0.25">
      <c r="B17" s="3" t="s">
        <v>9</v>
      </c>
      <c r="C17" s="35">
        <v>25468409</v>
      </c>
      <c r="D17" s="31"/>
      <c r="E17" s="31">
        <v>0</v>
      </c>
      <c r="F17" s="53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59">
        <f t="shared" si="1"/>
        <v>0</v>
      </c>
    </row>
    <row r="18" spans="2:14" ht="26.25" thickBot="1" x14ac:dyDescent="0.3">
      <c r="B18" s="15" t="s">
        <v>10</v>
      </c>
      <c r="C18" s="41">
        <v>44779823</v>
      </c>
      <c r="D18" s="72"/>
      <c r="E18" s="72">
        <v>3730022.86</v>
      </c>
      <c r="F18" s="73">
        <v>3729373.33</v>
      </c>
      <c r="G18" s="62">
        <v>3823911.56</v>
      </c>
      <c r="H18" s="62">
        <v>3849046.94</v>
      </c>
      <c r="I18" s="62">
        <v>3859509.78</v>
      </c>
      <c r="J18" s="62">
        <v>3868209.29</v>
      </c>
      <c r="K18" s="62">
        <v>3901700.28</v>
      </c>
      <c r="L18" s="62">
        <v>3885531.11</v>
      </c>
      <c r="M18" s="62">
        <v>3850923.85</v>
      </c>
      <c r="N18" s="74">
        <f t="shared" si="1"/>
        <v>34498229</v>
      </c>
    </row>
    <row r="19" spans="2:14" ht="15.75" thickBot="1" x14ac:dyDescent="0.3">
      <c r="B19" s="16" t="s">
        <v>11</v>
      </c>
      <c r="C19" s="21">
        <f>C20+C21+C22+C23+C24+C25+C26+C27+C28</f>
        <v>254435188</v>
      </c>
      <c r="D19" s="76"/>
      <c r="E19" s="77">
        <f t="shared" ref="E19:J19" si="2">SUM(E20:E28)</f>
        <v>8807646.1000000015</v>
      </c>
      <c r="F19" s="78">
        <f t="shared" si="2"/>
        <v>22065011.300000004</v>
      </c>
      <c r="G19" s="77">
        <f t="shared" si="2"/>
        <v>15447283.200000001</v>
      </c>
      <c r="H19" s="77">
        <f t="shared" si="2"/>
        <v>25617381.550000001</v>
      </c>
      <c r="I19" s="77">
        <f t="shared" si="2"/>
        <v>16920761.27</v>
      </c>
      <c r="J19" s="77">
        <f t="shared" si="2"/>
        <v>15244074.790000001</v>
      </c>
      <c r="K19" s="77">
        <f>SUM(K20:K28)</f>
        <v>24595202.340000004</v>
      </c>
      <c r="L19" s="78">
        <f>SUM(L20:L28)</f>
        <v>16887166.91</v>
      </c>
      <c r="M19" s="96">
        <f>SUM(M20:M28)</f>
        <v>13646062.48</v>
      </c>
      <c r="N19" s="95">
        <f>SUM(E19:M19)</f>
        <v>159230589.94</v>
      </c>
    </row>
    <row r="20" spans="2:14" x14ac:dyDescent="0.25">
      <c r="B20" s="11" t="s">
        <v>12</v>
      </c>
      <c r="C20" s="42">
        <v>35250000</v>
      </c>
      <c r="D20" s="57"/>
      <c r="E20" s="65">
        <v>1899496.63</v>
      </c>
      <c r="F20" s="75">
        <v>3763044.16</v>
      </c>
      <c r="G20" s="66">
        <v>2830315.62</v>
      </c>
      <c r="H20" s="66">
        <v>3005976.14</v>
      </c>
      <c r="I20" s="66">
        <v>3094403.48</v>
      </c>
      <c r="J20" s="66">
        <v>3047189.15</v>
      </c>
      <c r="K20" s="66">
        <v>3402661.03</v>
      </c>
      <c r="L20" s="66">
        <v>3271020.58</v>
      </c>
      <c r="M20" s="66">
        <v>3385009.98</v>
      </c>
      <c r="N20" s="68">
        <f>SUM(E20:M20)</f>
        <v>27699116.77</v>
      </c>
    </row>
    <row r="21" spans="2:14" ht="25.5" x14ac:dyDescent="0.25">
      <c r="B21" s="3" t="s">
        <v>13</v>
      </c>
      <c r="C21" s="35">
        <v>16720000</v>
      </c>
      <c r="D21" s="43"/>
      <c r="E21" s="4">
        <v>0</v>
      </c>
      <c r="F21" s="12">
        <v>9440</v>
      </c>
      <c r="G21" s="47">
        <v>799796.7</v>
      </c>
      <c r="H21" s="47">
        <v>3174831.82</v>
      </c>
      <c r="I21" s="47">
        <v>1763083.79</v>
      </c>
      <c r="J21" s="47">
        <v>162014</v>
      </c>
      <c r="K21" s="47">
        <v>74532.2</v>
      </c>
      <c r="L21" s="47">
        <v>794734.74</v>
      </c>
      <c r="M21" s="47">
        <v>947604</v>
      </c>
      <c r="N21" s="59">
        <f t="shared" ref="N21:N28" si="3">SUM(E21:M21)</f>
        <v>7726037.25</v>
      </c>
    </row>
    <row r="22" spans="2:14" x14ac:dyDescent="0.25">
      <c r="B22" s="3" t="s">
        <v>14</v>
      </c>
      <c r="C22" s="35">
        <v>8230000</v>
      </c>
      <c r="D22" s="43"/>
      <c r="E22" s="4">
        <v>71948.52</v>
      </c>
      <c r="F22" s="12">
        <v>522277.68</v>
      </c>
      <c r="G22" s="47">
        <v>2190787.4</v>
      </c>
      <c r="H22" s="47">
        <v>780140.82</v>
      </c>
      <c r="I22" s="47">
        <v>34213.230000000003</v>
      </c>
      <c r="J22" s="47">
        <v>1217304.3500000001</v>
      </c>
      <c r="K22" s="47">
        <v>706392.64</v>
      </c>
      <c r="L22" s="47">
        <v>1517440.59</v>
      </c>
      <c r="M22" s="47">
        <v>-28407.11</v>
      </c>
      <c r="N22" s="59">
        <f t="shared" si="3"/>
        <v>7012098.1199999992</v>
      </c>
    </row>
    <row r="23" spans="2:14" x14ac:dyDescent="0.25">
      <c r="B23" s="3" t="s">
        <v>15</v>
      </c>
      <c r="C23" s="35">
        <v>6070000</v>
      </c>
      <c r="D23" s="43"/>
      <c r="E23" s="4">
        <v>0</v>
      </c>
      <c r="F23" s="12">
        <v>134273.04999999999</v>
      </c>
      <c r="G23" s="47">
        <v>120211.64</v>
      </c>
      <c r="H23" s="47">
        <v>588345</v>
      </c>
      <c r="I23" s="47">
        <v>29190</v>
      </c>
      <c r="J23" s="47">
        <v>209636</v>
      </c>
      <c r="K23" s="47">
        <v>486033.29</v>
      </c>
      <c r="L23" s="47">
        <v>272826.3</v>
      </c>
      <c r="M23" s="47">
        <v>826936.37</v>
      </c>
      <c r="N23" s="59">
        <f t="shared" si="3"/>
        <v>2667451.65</v>
      </c>
    </row>
    <row r="24" spans="2:14" x14ac:dyDescent="0.25">
      <c r="B24" s="3" t="s">
        <v>16</v>
      </c>
      <c r="C24" s="35">
        <v>96612592</v>
      </c>
      <c r="D24" s="43"/>
      <c r="E24" s="4">
        <v>5876829.0899999999</v>
      </c>
      <c r="F24" s="12">
        <v>6949133.9299999997</v>
      </c>
      <c r="G24" s="47">
        <v>5679128.7999999998</v>
      </c>
      <c r="H24" s="47">
        <v>4812755.5</v>
      </c>
      <c r="I24" s="47">
        <v>3802847.41</v>
      </c>
      <c r="J24" s="47">
        <v>6479034.4199999999</v>
      </c>
      <c r="K24" s="47">
        <v>15056306.189999999</v>
      </c>
      <c r="L24" s="47">
        <v>7450683.21</v>
      </c>
      <c r="M24" s="47">
        <v>5774987.4299999997</v>
      </c>
      <c r="N24" s="59">
        <f t="shared" si="3"/>
        <v>61881705.979999997</v>
      </c>
    </row>
    <row r="25" spans="2:14" x14ac:dyDescent="0.25">
      <c r="B25" s="3" t="s">
        <v>17</v>
      </c>
      <c r="C25" s="35">
        <v>10350000</v>
      </c>
      <c r="D25" s="43"/>
      <c r="E25" s="4">
        <v>264086.36</v>
      </c>
      <c r="F25" s="12">
        <v>7891202.1699999999</v>
      </c>
      <c r="G25" s="47">
        <v>275163.82</v>
      </c>
      <c r="H25" s="47">
        <v>309193.92</v>
      </c>
      <c r="I25" s="47">
        <v>405524.94</v>
      </c>
      <c r="J25" s="47">
        <v>422839.01</v>
      </c>
      <c r="K25" s="47">
        <v>385328.43</v>
      </c>
      <c r="L25" s="47">
        <v>375884.07</v>
      </c>
      <c r="M25" s="47">
        <v>393334.48</v>
      </c>
      <c r="N25" s="59">
        <f t="shared" si="3"/>
        <v>10722557.199999999</v>
      </c>
    </row>
    <row r="26" spans="2:14" ht="38.25" x14ac:dyDescent="0.25">
      <c r="B26" s="3" t="s">
        <v>18</v>
      </c>
      <c r="C26" s="35">
        <v>16450000</v>
      </c>
      <c r="D26" s="43"/>
      <c r="E26" s="4">
        <v>0</v>
      </c>
      <c r="F26" s="12">
        <v>358147.42</v>
      </c>
      <c r="G26" s="47">
        <v>517225.56</v>
      </c>
      <c r="H26" s="47">
        <v>1890664.07</v>
      </c>
      <c r="I26" s="47">
        <v>361209.3</v>
      </c>
      <c r="J26" s="47">
        <v>1063182.72</v>
      </c>
      <c r="K26" s="47">
        <v>1092637.78</v>
      </c>
      <c r="L26" s="47">
        <v>478352.24</v>
      </c>
      <c r="M26" s="47">
        <v>1186311.56</v>
      </c>
      <c r="N26" s="59">
        <f t="shared" si="3"/>
        <v>6947730.6500000004</v>
      </c>
    </row>
    <row r="27" spans="2:14" ht="38.25" x14ac:dyDescent="0.25">
      <c r="B27" s="3" t="s">
        <v>19</v>
      </c>
      <c r="C27" s="35">
        <v>27466576</v>
      </c>
      <c r="D27" s="43"/>
      <c r="E27" s="4">
        <v>0</v>
      </c>
      <c r="F27" s="12">
        <v>769907.29</v>
      </c>
      <c r="G27" s="47">
        <v>1470232.88</v>
      </c>
      <c r="H27" s="47">
        <v>8857297.9199999999</v>
      </c>
      <c r="I27" s="47">
        <v>2934745.18</v>
      </c>
      <c r="J27" s="47">
        <v>196050.13</v>
      </c>
      <c r="K27" s="47">
        <v>1695891.78</v>
      </c>
      <c r="L27" s="47">
        <v>1572956.24</v>
      </c>
      <c r="M27" s="47">
        <v>515351.37</v>
      </c>
      <c r="N27" s="59">
        <f t="shared" si="3"/>
        <v>18012432.789999999</v>
      </c>
    </row>
    <row r="28" spans="2:14" ht="26.25" thickBot="1" x14ac:dyDescent="0.3">
      <c r="B28" s="15" t="s">
        <v>20</v>
      </c>
      <c r="C28" s="41">
        <v>37286020</v>
      </c>
      <c r="D28" s="71"/>
      <c r="E28" s="72">
        <v>695285.5</v>
      </c>
      <c r="F28" s="73">
        <v>1667585.6</v>
      </c>
      <c r="G28" s="62">
        <v>1564420.78</v>
      </c>
      <c r="H28" s="62">
        <v>2198176.36</v>
      </c>
      <c r="I28" s="62">
        <v>4495543.9400000004</v>
      </c>
      <c r="J28" s="62">
        <v>2446825.0099999998</v>
      </c>
      <c r="K28" s="62">
        <v>1695419</v>
      </c>
      <c r="L28" s="62">
        <v>1153268.94</v>
      </c>
      <c r="M28" s="62">
        <v>644934.40000000002</v>
      </c>
      <c r="N28" s="59">
        <f t="shared" si="3"/>
        <v>16561459.529999999</v>
      </c>
    </row>
    <row r="29" spans="2:14" ht="15.75" thickBot="1" x14ac:dyDescent="0.3">
      <c r="B29" s="16" t="s">
        <v>21</v>
      </c>
      <c r="C29" s="21">
        <f>SUM(C30:C38)</f>
        <v>74306827</v>
      </c>
      <c r="D29" s="76"/>
      <c r="E29" s="77">
        <f t="shared" ref="E29:J29" si="4">SUM(E30:E38)</f>
        <v>1219007.01</v>
      </c>
      <c r="F29" s="78">
        <f t="shared" si="4"/>
        <v>2955645.8699999996</v>
      </c>
      <c r="G29" s="77">
        <f t="shared" si="4"/>
        <v>3901654.3</v>
      </c>
      <c r="H29" s="77">
        <f t="shared" si="4"/>
        <v>6715507.3399999999</v>
      </c>
      <c r="I29" s="77">
        <f t="shared" si="4"/>
        <v>4044537.4099999997</v>
      </c>
      <c r="J29" s="77">
        <f t="shared" si="4"/>
        <v>5389788.1200000001</v>
      </c>
      <c r="K29" s="77">
        <f>SUM(K30:K38)</f>
        <v>6264072.8499999996</v>
      </c>
      <c r="L29" s="78">
        <f>SUM(L30:L38)</f>
        <v>3349951.38</v>
      </c>
      <c r="M29" s="96">
        <f>SUM(M30:M38)</f>
        <v>2857951.0700000003</v>
      </c>
      <c r="N29" s="95">
        <f>SUM(E29:M29)</f>
        <v>36698115.350000001</v>
      </c>
    </row>
    <row r="30" spans="2:14" ht="25.5" x14ac:dyDescent="0.25">
      <c r="B30" s="11" t="s">
        <v>22</v>
      </c>
      <c r="C30" s="42">
        <v>10100000</v>
      </c>
      <c r="D30" s="57"/>
      <c r="E30" s="65">
        <v>139599.01</v>
      </c>
      <c r="F30" s="75">
        <v>1349273.73</v>
      </c>
      <c r="G30" s="66">
        <v>1403895.14</v>
      </c>
      <c r="H30" s="66">
        <v>1537757.44</v>
      </c>
      <c r="I30" s="66">
        <v>471445.65</v>
      </c>
      <c r="J30" s="66">
        <v>1867432.81</v>
      </c>
      <c r="K30" s="66">
        <v>749231.57</v>
      </c>
      <c r="L30" s="66">
        <v>361203.48</v>
      </c>
      <c r="M30" s="66">
        <v>1365178.81</v>
      </c>
      <c r="N30" s="68">
        <f>SUM(E30:M30)</f>
        <v>9245017.6400000025</v>
      </c>
    </row>
    <row r="31" spans="2:14" x14ac:dyDescent="0.25">
      <c r="B31" s="3" t="s">
        <v>23</v>
      </c>
      <c r="C31" s="35">
        <v>5050000</v>
      </c>
      <c r="D31" s="4"/>
      <c r="E31" s="47"/>
      <c r="F31" s="55">
        <v>0</v>
      </c>
      <c r="G31" s="47">
        <v>143262.41</v>
      </c>
      <c r="H31" s="47">
        <v>186912</v>
      </c>
      <c r="I31" s="47">
        <v>161236.25</v>
      </c>
      <c r="J31" s="47">
        <v>116499</v>
      </c>
      <c r="K31" s="47">
        <v>73850</v>
      </c>
      <c r="L31" s="47">
        <v>12712.3</v>
      </c>
      <c r="M31" s="66">
        <v>5468</v>
      </c>
      <c r="N31" s="68">
        <f t="shared" ref="N31:N38" si="5">SUM(E31:M31)</f>
        <v>699939.96000000008</v>
      </c>
    </row>
    <row r="32" spans="2:14" ht="25.5" x14ac:dyDescent="0.25">
      <c r="B32" s="3" t="s">
        <v>24</v>
      </c>
      <c r="C32" s="35">
        <v>2795000</v>
      </c>
      <c r="D32" s="4"/>
      <c r="E32" s="47"/>
      <c r="F32" s="55">
        <v>355765.28</v>
      </c>
      <c r="G32" s="47">
        <v>280344.06</v>
      </c>
      <c r="H32" s="47">
        <v>123610.19</v>
      </c>
      <c r="I32" s="47">
        <v>671823.84</v>
      </c>
      <c r="J32" s="47">
        <v>744809.92</v>
      </c>
      <c r="K32" s="47">
        <v>341068.06</v>
      </c>
      <c r="L32" s="47">
        <v>18418.400000000001</v>
      </c>
      <c r="M32" s="66">
        <v>9353.7099999999991</v>
      </c>
      <c r="N32" s="68">
        <f t="shared" si="5"/>
        <v>2545193.46</v>
      </c>
    </row>
    <row r="33" spans="2:14" x14ac:dyDescent="0.25">
      <c r="B33" s="3" t="s">
        <v>25</v>
      </c>
      <c r="C33" s="35">
        <v>625000</v>
      </c>
      <c r="D33" s="4"/>
      <c r="E33" s="47"/>
      <c r="F33" s="55">
        <v>0</v>
      </c>
      <c r="G33" s="47">
        <v>96760.72</v>
      </c>
      <c r="H33" s="47">
        <v>94161.89</v>
      </c>
      <c r="I33" s="47">
        <v>6572.97</v>
      </c>
      <c r="J33" s="47">
        <v>13858</v>
      </c>
      <c r="K33" s="47">
        <v>29296.69</v>
      </c>
      <c r="L33" s="47">
        <v>65827.789999999994</v>
      </c>
      <c r="M33" s="66">
        <v>38833.1</v>
      </c>
      <c r="N33" s="68">
        <f t="shared" si="5"/>
        <v>345311.16</v>
      </c>
    </row>
    <row r="34" spans="2:14" ht="25.5" x14ac:dyDescent="0.25">
      <c r="B34" s="3" t="s">
        <v>26</v>
      </c>
      <c r="C34" s="35">
        <v>2600000</v>
      </c>
      <c r="D34" s="4"/>
      <c r="E34" s="47"/>
      <c r="F34" s="55">
        <v>0</v>
      </c>
      <c r="G34" s="47">
        <v>6425.51</v>
      </c>
      <c r="H34" s="47">
        <v>667840.88</v>
      </c>
      <c r="I34" s="47">
        <v>1880.98</v>
      </c>
      <c r="J34" s="47">
        <v>134992</v>
      </c>
      <c r="K34" s="70">
        <v>0</v>
      </c>
      <c r="L34" s="70">
        <v>20545.23</v>
      </c>
      <c r="M34" s="90">
        <v>356.01</v>
      </c>
      <c r="N34" s="68">
        <f t="shared" si="5"/>
        <v>832040.61</v>
      </c>
    </row>
    <row r="35" spans="2:14" ht="25.5" x14ac:dyDescent="0.25">
      <c r="B35" s="3" t="s">
        <v>27</v>
      </c>
      <c r="C35" s="35">
        <v>680000</v>
      </c>
      <c r="D35" s="4"/>
      <c r="E35" s="47"/>
      <c r="F35" s="55"/>
      <c r="G35" s="47">
        <v>106488.41</v>
      </c>
      <c r="H35" s="47">
        <v>43641.54</v>
      </c>
      <c r="I35" s="47">
        <v>9034.49</v>
      </c>
      <c r="J35" s="47">
        <v>38755.65</v>
      </c>
      <c r="K35" s="47">
        <v>53676.92</v>
      </c>
      <c r="L35" s="47">
        <v>37474.47</v>
      </c>
      <c r="M35" s="66">
        <v>1293.28</v>
      </c>
      <c r="N35" s="68">
        <f t="shared" si="5"/>
        <v>290364.76</v>
      </c>
    </row>
    <row r="36" spans="2:14" ht="25.5" x14ac:dyDescent="0.25">
      <c r="B36" s="3" t="s">
        <v>28</v>
      </c>
      <c r="C36" s="35">
        <v>17082000</v>
      </c>
      <c r="D36" s="4"/>
      <c r="E36" s="47">
        <v>1079408</v>
      </c>
      <c r="F36" s="55">
        <v>698920</v>
      </c>
      <c r="G36" s="47">
        <v>817919.67</v>
      </c>
      <c r="H36" s="47">
        <v>2990410.73</v>
      </c>
      <c r="I36" s="47">
        <v>810895.58</v>
      </c>
      <c r="J36" s="47">
        <v>890848.87</v>
      </c>
      <c r="K36" s="47">
        <v>2289653.7999999998</v>
      </c>
      <c r="L36" s="70">
        <v>847673</v>
      </c>
      <c r="M36" s="90">
        <v>1341987.42</v>
      </c>
      <c r="N36" s="68">
        <f t="shared" si="5"/>
        <v>11767717.07</v>
      </c>
    </row>
    <row r="37" spans="2:14" ht="38.25" x14ac:dyDescent="0.25">
      <c r="B37" s="3" t="s">
        <v>29</v>
      </c>
      <c r="C37" s="35">
        <v>0</v>
      </c>
      <c r="D37" s="39"/>
      <c r="E37" s="47"/>
      <c r="F37" s="55">
        <v>0</v>
      </c>
      <c r="G37" s="47">
        <v>0</v>
      </c>
      <c r="H37" s="47">
        <v>0</v>
      </c>
      <c r="I37" s="47">
        <v>0</v>
      </c>
      <c r="J37" s="47">
        <v>0</v>
      </c>
      <c r="K37" s="70">
        <v>0</v>
      </c>
      <c r="L37" s="47">
        <v>0</v>
      </c>
      <c r="M37" s="66">
        <v>0</v>
      </c>
      <c r="N37" s="68">
        <f t="shared" si="5"/>
        <v>0</v>
      </c>
    </row>
    <row r="38" spans="2:14" ht="15.75" thickBot="1" x14ac:dyDescent="0.3">
      <c r="B38" s="15" t="s">
        <v>30</v>
      </c>
      <c r="C38" s="41">
        <v>35374827</v>
      </c>
      <c r="D38" s="72"/>
      <c r="E38" s="62"/>
      <c r="F38" s="63">
        <v>551686.86</v>
      </c>
      <c r="G38" s="62">
        <v>1046558.38</v>
      </c>
      <c r="H38" s="62">
        <v>1071172.67</v>
      </c>
      <c r="I38" s="62">
        <v>1911647.65</v>
      </c>
      <c r="J38" s="62">
        <v>1582591.87</v>
      </c>
      <c r="K38" s="62">
        <v>2727295.81</v>
      </c>
      <c r="L38" s="62">
        <v>1986096.71</v>
      </c>
      <c r="M38" s="88">
        <v>95480.74</v>
      </c>
      <c r="N38" s="68">
        <f t="shared" si="5"/>
        <v>10972530.689999999</v>
      </c>
    </row>
    <row r="39" spans="2:14" ht="15.75" thickBot="1" x14ac:dyDescent="0.3">
      <c r="B39" s="16" t="s">
        <v>31</v>
      </c>
      <c r="C39" s="21">
        <f>SUM(C40:C46)</f>
        <v>386863279</v>
      </c>
      <c r="D39" s="76"/>
      <c r="E39" s="77">
        <f t="shared" ref="E39:J39" si="6">SUM(E40:E46)</f>
        <v>20459505</v>
      </c>
      <c r="F39" s="78">
        <f t="shared" si="6"/>
        <v>36072472.869999997</v>
      </c>
      <c r="G39" s="77">
        <f t="shared" si="6"/>
        <v>27408412.259999998</v>
      </c>
      <c r="H39" s="77">
        <f t="shared" si="6"/>
        <v>28116578.629999999</v>
      </c>
      <c r="I39" s="77">
        <f t="shared" si="6"/>
        <v>45671305.280000001</v>
      </c>
      <c r="J39" s="77">
        <f t="shared" si="6"/>
        <v>31235828.609999999</v>
      </c>
      <c r="K39" s="77">
        <f>SUM(K40:K46)</f>
        <v>25122995.629999999</v>
      </c>
      <c r="L39" s="78">
        <f>SUM(L40:L46)</f>
        <v>27147745.629999999</v>
      </c>
      <c r="M39" s="96">
        <f>SUM(M40:M46)</f>
        <v>27926911.259999998</v>
      </c>
      <c r="N39" s="95">
        <f>SUM(E39:M39)</f>
        <v>269161755.16999996</v>
      </c>
    </row>
    <row r="40" spans="2:14" ht="25.5" x14ac:dyDescent="0.25">
      <c r="B40" s="18" t="s">
        <v>32</v>
      </c>
      <c r="C40" s="29">
        <v>95154888</v>
      </c>
      <c r="D40" s="65"/>
      <c r="E40" s="66">
        <v>0</v>
      </c>
      <c r="F40" s="67">
        <v>12826313.869999999</v>
      </c>
      <c r="G40" s="66">
        <v>6948907.2599999998</v>
      </c>
      <c r="H40" s="66">
        <v>6592073.6299999999</v>
      </c>
      <c r="I40" s="66">
        <v>9463490.2799999993</v>
      </c>
      <c r="J40" s="66">
        <v>10475073.609999999</v>
      </c>
      <c r="K40" s="66">
        <v>4663490.63</v>
      </c>
      <c r="L40" s="66">
        <v>6688240.6299999999</v>
      </c>
      <c r="M40" s="66">
        <v>7467406.2599999998</v>
      </c>
      <c r="N40" s="68">
        <f>SUM(E40:M40)</f>
        <v>65124996.170000002</v>
      </c>
    </row>
    <row r="41" spans="2:14" ht="25.5" x14ac:dyDescent="0.25">
      <c r="B41" s="5" t="s">
        <v>33</v>
      </c>
      <c r="C41" s="14">
        <v>0</v>
      </c>
      <c r="D41" s="31"/>
      <c r="E41" s="47"/>
      <c r="F41" s="55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66">
        <v>0</v>
      </c>
      <c r="N41" s="68">
        <f t="shared" ref="N41:N46" si="7">SUM(E41:M41)</f>
        <v>0</v>
      </c>
    </row>
    <row r="42" spans="2:14" ht="25.5" x14ac:dyDescent="0.25">
      <c r="B42" s="5" t="s">
        <v>34</v>
      </c>
      <c r="C42" s="14">
        <v>0</v>
      </c>
      <c r="D42" s="31"/>
      <c r="E42" s="47"/>
      <c r="F42" s="55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66">
        <v>0</v>
      </c>
      <c r="N42" s="68">
        <f t="shared" si="7"/>
        <v>0</v>
      </c>
    </row>
    <row r="43" spans="2:14" ht="25.5" x14ac:dyDescent="0.25">
      <c r="B43" s="5" t="s">
        <v>35</v>
      </c>
      <c r="C43" s="14">
        <v>0</v>
      </c>
      <c r="D43" s="31"/>
      <c r="E43" s="47"/>
      <c r="F43" s="55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66">
        <v>0</v>
      </c>
      <c r="N43" s="68">
        <f t="shared" si="7"/>
        <v>0</v>
      </c>
    </row>
    <row r="44" spans="2:14" ht="38.25" x14ac:dyDescent="0.25">
      <c r="B44" s="5" t="s">
        <v>36</v>
      </c>
      <c r="C44" s="14">
        <v>0</v>
      </c>
      <c r="D44" s="31"/>
      <c r="E44" s="47"/>
      <c r="F44" s="55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66">
        <v>0</v>
      </c>
      <c r="N44" s="68">
        <f t="shared" si="7"/>
        <v>0</v>
      </c>
    </row>
    <row r="45" spans="2:14" ht="25.5" x14ac:dyDescent="0.25">
      <c r="B45" s="5" t="s">
        <v>37</v>
      </c>
      <c r="C45" s="12">
        <v>2800000</v>
      </c>
      <c r="D45" s="4"/>
      <c r="E45" s="47"/>
      <c r="F45" s="55">
        <v>1549000</v>
      </c>
      <c r="G45" s="47">
        <v>0</v>
      </c>
      <c r="H45" s="47">
        <v>1065000</v>
      </c>
      <c r="I45" s="47">
        <v>0</v>
      </c>
      <c r="J45" s="47">
        <v>301250</v>
      </c>
      <c r="K45" s="47">
        <v>0</v>
      </c>
      <c r="L45" s="47">
        <v>0</v>
      </c>
      <c r="M45" s="66">
        <v>0</v>
      </c>
      <c r="N45" s="68">
        <f t="shared" si="7"/>
        <v>2915250</v>
      </c>
    </row>
    <row r="46" spans="2:14" ht="26.25" thickBot="1" x14ac:dyDescent="0.3">
      <c r="B46" s="19" t="s">
        <v>38</v>
      </c>
      <c r="C46" s="29">
        <v>288908391</v>
      </c>
      <c r="D46" s="72"/>
      <c r="E46" s="62">
        <v>20459505</v>
      </c>
      <c r="F46" s="63">
        <v>21697159</v>
      </c>
      <c r="G46" s="62">
        <v>20459505</v>
      </c>
      <c r="H46" s="62">
        <v>20459505</v>
      </c>
      <c r="I46" s="62">
        <v>36207815</v>
      </c>
      <c r="J46" s="62">
        <v>20459505</v>
      </c>
      <c r="K46" s="62">
        <v>20459505</v>
      </c>
      <c r="L46" s="62">
        <v>20459505</v>
      </c>
      <c r="M46" s="88">
        <v>20459505</v>
      </c>
      <c r="N46" s="68">
        <f t="shared" si="7"/>
        <v>201121509</v>
      </c>
    </row>
    <row r="47" spans="2:14" ht="15.75" thickBot="1" x14ac:dyDescent="0.3">
      <c r="B47" s="16" t="s">
        <v>39</v>
      </c>
      <c r="C47" s="21">
        <f>SUM(C48:C54)</f>
        <v>26000000</v>
      </c>
      <c r="D47" s="82"/>
      <c r="E47" s="83">
        <v>0</v>
      </c>
      <c r="F47" s="78">
        <f>SUM(F48:F54)</f>
        <v>6500000</v>
      </c>
      <c r="G47" s="83">
        <f>SUM(G48:G54)</f>
        <v>0</v>
      </c>
      <c r="H47" s="83">
        <f>SUM(H48:H54)</f>
        <v>0</v>
      </c>
      <c r="I47" s="83">
        <f>SUM(I48:I54)</f>
        <v>0</v>
      </c>
      <c r="J47" s="83">
        <f>SUM(J48:J54)</f>
        <v>6500000</v>
      </c>
      <c r="K47" s="83"/>
      <c r="L47" s="83">
        <v>0</v>
      </c>
      <c r="M47" s="89">
        <f>SUM(M48:M54)</f>
        <v>6500000</v>
      </c>
      <c r="N47" s="79">
        <f>SUM(E47:M47)</f>
        <v>19500000</v>
      </c>
    </row>
    <row r="48" spans="2:14" ht="25.5" x14ac:dyDescent="0.25">
      <c r="B48" s="18" t="s">
        <v>40</v>
      </c>
      <c r="C48" s="20">
        <v>0</v>
      </c>
      <c r="D48" s="80"/>
      <c r="E48" s="66"/>
      <c r="F48" s="67"/>
      <c r="G48" s="66"/>
      <c r="H48" s="66"/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81">
        <f t="shared" ref="N48:N54" si="8">SUM(E48:G48)</f>
        <v>0</v>
      </c>
    </row>
    <row r="49" spans="2:14" ht="25.5" x14ac:dyDescent="0.25">
      <c r="B49" s="5" t="s">
        <v>41</v>
      </c>
      <c r="C49" s="14">
        <v>0</v>
      </c>
      <c r="D49" s="6"/>
      <c r="E49" s="47"/>
      <c r="F49" s="55"/>
      <c r="G49" s="47"/>
      <c r="H49" s="47"/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60">
        <f t="shared" si="8"/>
        <v>0</v>
      </c>
    </row>
    <row r="50" spans="2:14" ht="25.5" x14ac:dyDescent="0.25">
      <c r="B50" s="5" t="s">
        <v>42</v>
      </c>
      <c r="C50" s="14">
        <v>0</v>
      </c>
      <c r="D50" s="6"/>
      <c r="E50" s="47"/>
      <c r="F50" s="55"/>
      <c r="G50" s="47"/>
      <c r="H50" s="47"/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60">
        <f t="shared" si="8"/>
        <v>0</v>
      </c>
    </row>
    <row r="51" spans="2:14" ht="25.5" x14ac:dyDescent="0.25">
      <c r="B51" s="5" t="s">
        <v>43</v>
      </c>
      <c r="C51" s="12">
        <v>26000000</v>
      </c>
      <c r="D51" s="4"/>
      <c r="E51" s="47"/>
      <c r="F51" s="55">
        <v>6500000</v>
      </c>
      <c r="G51" s="47">
        <v>0</v>
      </c>
      <c r="H51" s="47">
        <v>0</v>
      </c>
      <c r="I51" s="47">
        <v>0</v>
      </c>
      <c r="J51" s="47">
        <v>6500000</v>
      </c>
      <c r="K51" s="47">
        <v>0</v>
      </c>
      <c r="L51" s="47">
        <v>0</v>
      </c>
      <c r="M51" s="47">
        <v>6500000</v>
      </c>
      <c r="N51" s="60">
        <f>SUM(E51:M51)</f>
        <v>19500000</v>
      </c>
    </row>
    <row r="52" spans="2:14" ht="38.25" x14ac:dyDescent="0.25">
      <c r="B52" s="5" t="s">
        <v>44</v>
      </c>
      <c r="C52" s="14">
        <v>0</v>
      </c>
      <c r="D52" s="6"/>
      <c r="E52" s="47"/>
      <c r="F52" s="55"/>
      <c r="G52" s="47"/>
      <c r="H52" s="47"/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60">
        <f t="shared" si="8"/>
        <v>0</v>
      </c>
    </row>
    <row r="53" spans="2:14" ht="25.5" x14ac:dyDescent="0.25">
      <c r="B53" s="5" t="s">
        <v>45</v>
      </c>
      <c r="C53" s="14">
        <v>0</v>
      </c>
      <c r="D53" s="6"/>
      <c r="E53" s="47"/>
      <c r="F53" s="55"/>
      <c r="G53" s="47"/>
      <c r="H53" s="47"/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60">
        <f t="shared" si="8"/>
        <v>0</v>
      </c>
    </row>
    <row r="54" spans="2:14" ht="26.25" thickBot="1" x14ac:dyDescent="0.3">
      <c r="B54" s="19" t="s">
        <v>46</v>
      </c>
      <c r="C54" s="22">
        <v>0</v>
      </c>
      <c r="D54" s="61"/>
      <c r="E54" s="62"/>
      <c r="F54" s="63"/>
      <c r="G54" s="62"/>
      <c r="H54" s="62"/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4">
        <f t="shared" si="8"/>
        <v>0</v>
      </c>
    </row>
    <row r="55" spans="2:14" ht="39.6" customHeight="1" thickBot="1" x14ac:dyDescent="0.3">
      <c r="B55" s="16" t="s">
        <v>47</v>
      </c>
      <c r="C55" s="82">
        <f>C56+C57+C58+C59+C60+C61+C62+C63+C64</f>
        <v>24763000</v>
      </c>
      <c r="D55" s="76"/>
      <c r="E55" s="83">
        <v>0</v>
      </c>
      <c r="F55" s="77">
        <f t="shared" ref="F55:K55" si="9">SUM(F56:F64)</f>
        <v>30054.6</v>
      </c>
      <c r="G55" s="77">
        <f t="shared" si="9"/>
        <v>1696559.87</v>
      </c>
      <c r="H55" s="77">
        <f t="shared" si="9"/>
        <v>944197.1</v>
      </c>
      <c r="I55" s="77">
        <f t="shared" si="9"/>
        <v>229989.24</v>
      </c>
      <c r="J55" s="77">
        <f t="shared" si="9"/>
        <v>4997958.63</v>
      </c>
      <c r="K55" s="77">
        <f t="shared" si="9"/>
        <v>1545616.2100000002</v>
      </c>
      <c r="L55" s="77">
        <f>SUM(L56:L64)</f>
        <v>305813.77</v>
      </c>
      <c r="M55" s="78">
        <f>SUM(M56:M64)</f>
        <v>6506270.3799999999</v>
      </c>
      <c r="N55" s="79">
        <f>SUM(E55:M55)</f>
        <v>16256459.800000001</v>
      </c>
    </row>
    <row r="56" spans="2:14" ht="22.15" customHeight="1" x14ac:dyDescent="0.25">
      <c r="B56" s="18" t="s">
        <v>48</v>
      </c>
      <c r="C56" s="42">
        <v>22300000</v>
      </c>
      <c r="D56" s="65"/>
      <c r="E56" s="66"/>
      <c r="F56" s="67">
        <v>30054.6</v>
      </c>
      <c r="G56" s="66">
        <v>1192052.31</v>
      </c>
      <c r="H56" s="66">
        <v>734128.96</v>
      </c>
      <c r="I56" s="66">
        <v>134584.25</v>
      </c>
      <c r="J56" s="66">
        <v>385319.63</v>
      </c>
      <c r="K56" s="66">
        <v>152366.46</v>
      </c>
      <c r="L56" s="66">
        <v>140158.07</v>
      </c>
      <c r="M56" s="66">
        <v>6506270.3799999999</v>
      </c>
      <c r="N56" s="68">
        <f t="shared" ref="N56:N64" si="10">SUM(F56:M56)</f>
        <v>9274934.6600000001</v>
      </c>
    </row>
    <row r="57" spans="2:14" ht="25.5" x14ac:dyDescent="0.25">
      <c r="B57" s="5" t="s">
        <v>49</v>
      </c>
      <c r="C57" s="35">
        <v>400000</v>
      </c>
      <c r="D57" s="4"/>
      <c r="E57" s="47"/>
      <c r="F57" s="55">
        <v>0</v>
      </c>
      <c r="G57" s="47">
        <v>93220</v>
      </c>
      <c r="H57" s="47">
        <v>0</v>
      </c>
      <c r="I57" s="66">
        <v>0</v>
      </c>
      <c r="J57" s="66">
        <v>0</v>
      </c>
      <c r="K57" s="66">
        <v>999356.16</v>
      </c>
      <c r="L57" s="66">
        <v>0</v>
      </c>
      <c r="M57" s="66">
        <v>0</v>
      </c>
      <c r="N57" s="68">
        <f t="shared" si="10"/>
        <v>1092576.1600000001</v>
      </c>
    </row>
    <row r="58" spans="2:14" ht="25.5" x14ac:dyDescent="0.25">
      <c r="B58" s="5" t="s">
        <v>50</v>
      </c>
      <c r="C58" s="14">
        <v>0</v>
      </c>
      <c r="D58" s="31"/>
      <c r="E58" s="47"/>
      <c r="F58" s="55">
        <v>0</v>
      </c>
      <c r="G58" s="47">
        <v>0</v>
      </c>
      <c r="H58" s="47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8">
        <f t="shared" si="10"/>
        <v>0</v>
      </c>
    </row>
    <row r="59" spans="2:14" ht="25.5" x14ac:dyDescent="0.25">
      <c r="B59" s="5" t="s">
        <v>51</v>
      </c>
      <c r="C59" s="12">
        <v>0</v>
      </c>
      <c r="D59" s="4"/>
      <c r="E59" s="47"/>
      <c r="F59" s="55">
        <v>0</v>
      </c>
      <c r="G59" s="47">
        <v>0</v>
      </c>
      <c r="H59" s="47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8">
        <f t="shared" si="10"/>
        <v>0</v>
      </c>
    </row>
    <row r="60" spans="2:14" ht="25.5" x14ac:dyDescent="0.25">
      <c r="B60" s="5" t="s">
        <v>52</v>
      </c>
      <c r="C60" s="29">
        <v>1050000</v>
      </c>
      <c r="D60" s="4"/>
      <c r="E60" s="47"/>
      <c r="F60" s="55">
        <v>0</v>
      </c>
      <c r="G60" s="47">
        <v>90414.080000000002</v>
      </c>
      <c r="H60" s="47">
        <v>210068.14</v>
      </c>
      <c r="I60" s="66">
        <v>0</v>
      </c>
      <c r="J60" s="66">
        <v>4366019</v>
      </c>
      <c r="K60" s="66">
        <v>248662.82</v>
      </c>
      <c r="L60" s="66">
        <v>165655.70000000001</v>
      </c>
      <c r="M60" s="66">
        <v>0</v>
      </c>
      <c r="N60" s="68">
        <f t="shared" si="10"/>
        <v>5080819.74</v>
      </c>
    </row>
    <row r="61" spans="2:14" ht="25.5" x14ac:dyDescent="0.25">
      <c r="B61" s="5" t="s">
        <v>53</v>
      </c>
      <c r="C61" s="29">
        <v>513000</v>
      </c>
      <c r="D61" s="4"/>
      <c r="E61" s="47"/>
      <c r="F61" s="55">
        <v>0</v>
      </c>
      <c r="G61" s="47">
        <v>87233.48</v>
      </c>
      <c r="H61" s="47">
        <v>0</v>
      </c>
      <c r="I61" s="66">
        <v>95404.99</v>
      </c>
      <c r="J61" s="66">
        <v>0</v>
      </c>
      <c r="K61" s="66">
        <v>145230.76999999999</v>
      </c>
      <c r="L61" s="66">
        <v>0</v>
      </c>
      <c r="M61" s="66">
        <v>0</v>
      </c>
      <c r="N61" s="68">
        <f t="shared" si="10"/>
        <v>327869.24</v>
      </c>
    </row>
    <row r="62" spans="2:14" ht="25.5" x14ac:dyDescent="0.25">
      <c r="B62" s="5" t="s">
        <v>54</v>
      </c>
      <c r="C62" s="14">
        <v>0</v>
      </c>
      <c r="D62" s="31"/>
      <c r="E62" s="47"/>
      <c r="F62" s="55">
        <v>0</v>
      </c>
      <c r="G62" s="47">
        <v>0</v>
      </c>
      <c r="H62" s="47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8">
        <f t="shared" si="10"/>
        <v>0</v>
      </c>
    </row>
    <row r="63" spans="2:14" x14ac:dyDescent="0.25">
      <c r="B63" s="5" t="s">
        <v>55</v>
      </c>
      <c r="C63" s="14">
        <v>0</v>
      </c>
      <c r="D63" s="31"/>
      <c r="E63" s="47"/>
      <c r="F63" s="55">
        <v>0</v>
      </c>
      <c r="G63" s="47">
        <v>233640</v>
      </c>
      <c r="H63" s="47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8">
        <f t="shared" si="10"/>
        <v>233640</v>
      </c>
    </row>
    <row r="64" spans="2:14" ht="39" thickBot="1" x14ac:dyDescent="0.3">
      <c r="B64" s="19" t="s">
        <v>56</v>
      </c>
      <c r="C64" s="29">
        <v>500000</v>
      </c>
      <c r="D64" s="31"/>
      <c r="E64" s="47"/>
      <c r="F64" s="55">
        <v>0</v>
      </c>
      <c r="G64" s="47">
        <v>0</v>
      </c>
      <c r="H64" s="47">
        <v>0</v>
      </c>
      <c r="I64" s="66">
        <v>0</v>
      </c>
      <c r="J64" s="66">
        <v>246620</v>
      </c>
      <c r="K64" s="66">
        <v>0</v>
      </c>
      <c r="L64" s="66">
        <v>0</v>
      </c>
      <c r="M64" s="66">
        <v>0</v>
      </c>
      <c r="N64" s="68">
        <f t="shared" si="10"/>
        <v>246620</v>
      </c>
    </row>
    <row r="65" spans="2:14" ht="28.5" customHeight="1" x14ac:dyDescent="0.25">
      <c r="B65" s="40" t="s">
        <v>57</v>
      </c>
      <c r="C65" s="34">
        <f>+C66</f>
        <v>23000000</v>
      </c>
      <c r="D65" s="45"/>
      <c r="E65" s="48">
        <f>SUM(E66:E69)</f>
        <v>1574535.81</v>
      </c>
      <c r="F65" s="54">
        <f>SUM(F66:F69)</f>
        <v>1410385.37</v>
      </c>
      <c r="G65" s="48">
        <f>SUM(G66:G69)</f>
        <v>1077089.1299999999</v>
      </c>
      <c r="H65" s="48">
        <v>1819575.37</v>
      </c>
      <c r="I65" s="48">
        <f>SUM(I66:I69)</f>
        <v>4772582.3899999997</v>
      </c>
      <c r="J65" s="48">
        <f>SUM(J66:J69)</f>
        <v>0</v>
      </c>
      <c r="K65" s="48">
        <f>SUM(K66:K69)</f>
        <v>3899062.93</v>
      </c>
      <c r="L65" s="48">
        <f>SUM(L66:L69)</f>
        <v>0</v>
      </c>
      <c r="M65" s="48">
        <f>SUM(M66:M76)</f>
        <v>2229851.35</v>
      </c>
      <c r="N65" s="49">
        <f>SUM(E65:M65)</f>
        <v>16783082.350000001</v>
      </c>
    </row>
    <row r="66" spans="2:14" x14ac:dyDescent="0.25">
      <c r="B66" s="5" t="s">
        <v>58</v>
      </c>
      <c r="C66" s="35">
        <v>23000000</v>
      </c>
      <c r="D66" s="4"/>
      <c r="E66" s="47">
        <v>1574535.81</v>
      </c>
      <c r="F66" s="55">
        <v>1410385.37</v>
      </c>
      <c r="G66" s="47">
        <v>1077089.1299999999</v>
      </c>
      <c r="H66" s="47">
        <v>1819575.37</v>
      </c>
      <c r="I66" s="47">
        <v>4772582.3899999997</v>
      </c>
      <c r="J66" s="47">
        <v>0</v>
      </c>
      <c r="K66" s="47">
        <v>3899062.93</v>
      </c>
      <c r="L66" s="47">
        <v>0</v>
      </c>
      <c r="M66" s="47">
        <v>2229851.35</v>
      </c>
      <c r="N66" s="47">
        <f>SUM(E66:M66)</f>
        <v>16783082.350000001</v>
      </c>
    </row>
    <row r="67" spans="2:14" x14ac:dyDescent="0.25">
      <c r="B67" s="5" t="s">
        <v>59</v>
      </c>
      <c r="C67" s="14">
        <v>0</v>
      </c>
      <c r="D67" s="6"/>
      <c r="E67" s="47"/>
      <c r="F67" s="55"/>
      <c r="G67" s="47"/>
      <c r="H67" s="47"/>
      <c r="I67" s="47"/>
      <c r="J67" s="47"/>
      <c r="K67" s="47"/>
      <c r="L67" s="47">
        <v>0</v>
      </c>
      <c r="M67" s="47">
        <v>0</v>
      </c>
      <c r="N67" s="47">
        <f t="shared" ref="N67:N69" si="11">SUM(E67:G67)</f>
        <v>0</v>
      </c>
    </row>
    <row r="68" spans="2:14" ht="25.5" x14ac:dyDescent="0.25">
      <c r="B68" s="5" t="s">
        <v>60</v>
      </c>
      <c r="C68" s="14">
        <v>0</v>
      </c>
      <c r="D68" s="6"/>
      <c r="E68" s="47"/>
      <c r="F68" s="55"/>
      <c r="G68" s="47"/>
      <c r="H68" s="47"/>
      <c r="I68" s="47"/>
      <c r="J68" s="47"/>
      <c r="K68" s="47"/>
      <c r="L68" s="47">
        <v>0</v>
      </c>
      <c r="M68" s="47">
        <v>0</v>
      </c>
      <c r="N68" s="47">
        <f t="shared" si="11"/>
        <v>0</v>
      </c>
    </row>
    <row r="69" spans="2:14" ht="39" thickBot="1" x14ac:dyDescent="0.3">
      <c r="B69" s="19" t="s">
        <v>61</v>
      </c>
      <c r="C69" s="22">
        <v>0</v>
      </c>
      <c r="D69" s="6"/>
      <c r="E69" s="47"/>
      <c r="F69" s="55"/>
      <c r="G69" s="47"/>
      <c r="H69" s="47"/>
      <c r="I69" s="47"/>
      <c r="J69" s="47"/>
      <c r="K69" s="47"/>
      <c r="L69" s="47">
        <v>0</v>
      </c>
      <c r="M69" s="47">
        <v>0</v>
      </c>
      <c r="N69" s="47">
        <f t="shared" si="11"/>
        <v>0</v>
      </c>
    </row>
    <row r="70" spans="2:14" ht="26.25" thickBot="1" x14ac:dyDescent="0.3">
      <c r="B70" s="16" t="s">
        <v>62</v>
      </c>
      <c r="C70" s="21">
        <v>0</v>
      </c>
      <c r="D70" s="32"/>
      <c r="E70" s="46"/>
      <c r="F70" s="56"/>
      <c r="G70" s="58"/>
      <c r="H70" s="58"/>
      <c r="I70" s="58"/>
      <c r="J70" s="58"/>
      <c r="K70" s="58"/>
      <c r="L70" s="46">
        <v>0</v>
      </c>
      <c r="M70" s="46">
        <v>0</v>
      </c>
      <c r="N70" s="46"/>
    </row>
    <row r="71" spans="2:14" x14ac:dyDescent="0.25">
      <c r="B71" s="18" t="s">
        <v>63</v>
      </c>
      <c r="C71" s="20">
        <v>0</v>
      </c>
      <c r="D71" s="6"/>
      <c r="E71" s="47"/>
      <c r="F71" s="55"/>
      <c r="G71" s="43"/>
      <c r="H71" s="43"/>
      <c r="I71" s="43"/>
      <c r="J71" s="43"/>
      <c r="K71" s="43"/>
      <c r="L71" s="47">
        <v>0</v>
      </c>
      <c r="M71" s="47">
        <v>0</v>
      </c>
      <c r="N71" s="47">
        <v>0</v>
      </c>
    </row>
    <row r="72" spans="2:14" ht="26.25" thickBot="1" x14ac:dyDescent="0.3">
      <c r="B72" s="19" t="s">
        <v>64</v>
      </c>
      <c r="C72" s="22">
        <v>0</v>
      </c>
      <c r="D72" s="6"/>
      <c r="E72" s="47"/>
      <c r="F72" s="55"/>
      <c r="G72" s="43"/>
      <c r="H72" s="43"/>
      <c r="I72" s="43"/>
      <c r="J72" s="43"/>
      <c r="K72" s="43"/>
      <c r="L72" s="47">
        <v>0</v>
      </c>
      <c r="M72" s="47">
        <v>0</v>
      </c>
      <c r="N72" s="47">
        <v>0</v>
      </c>
    </row>
    <row r="73" spans="2:14" ht="15.75" thickBot="1" x14ac:dyDescent="0.3">
      <c r="B73" s="16" t="s">
        <v>65</v>
      </c>
      <c r="C73" s="21">
        <v>0</v>
      </c>
      <c r="D73" s="32"/>
      <c r="E73" s="46">
        <v>0</v>
      </c>
      <c r="F73" s="56">
        <v>0</v>
      </c>
      <c r="G73" s="46">
        <v>0</v>
      </c>
      <c r="H73" s="46"/>
      <c r="I73" s="46"/>
      <c r="J73" s="46"/>
      <c r="K73" s="46"/>
      <c r="L73" s="46"/>
      <c r="M73" s="46">
        <v>0</v>
      </c>
      <c r="N73" s="46">
        <v>0</v>
      </c>
    </row>
    <row r="74" spans="2:14" ht="25.5" x14ac:dyDescent="0.25">
      <c r="B74" s="18" t="s">
        <v>66</v>
      </c>
      <c r="C74" s="20">
        <v>0</v>
      </c>
      <c r="D74" s="6"/>
      <c r="E74" s="47"/>
      <c r="F74" s="55"/>
      <c r="G74" s="43"/>
      <c r="H74" s="43"/>
      <c r="I74" s="43"/>
      <c r="J74" s="43"/>
      <c r="K74" s="43"/>
      <c r="L74" s="47">
        <v>0</v>
      </c>
      <c r="M74" s="47">
        <v>0</v>
      </c>
      <c r="N74" s="47">
        <v>0</v>
      </c>
    </row>
    <row r="75" spans="2:14" ht="25.5" x14ac:dyDescent="0.25">
      <c r="B75" s="5" t="s">
        <v>67</v>
      </c>
      <c r="C75" s="14">
        <v>0</v>
      </c>
      <c r="D75" s="6"/>
      <c r="E75" s="47"/>
      <c r="F75" s="55"/>
      <c r="G75" s="43"/>
      <c r="H75" s="43"/>
      <c r="I75" s="43"/>
      <c r="J75" s="43"/>
      <c r="K75" s="43"/>
      <c r="L75" s="47">
        <v>0</v>
      </c>
      <c r="M75" s="47">
        <v>0</v>
      </c>
      <c r="N75" s="47">
        <v>0</v>
      </c>
    </row>
    <row r="76" spans="2:14" ht="26.25" thickBot="1" x14ac:dyDescent="0.3">
      <c r="B76" s="19" t="s">
        <v>68</v>
      </c>
      <c r="C76" s="22">
        <v>0</v>
      </c>
      <c r="D76" s="61"/>
      <c r="E76" s="62"/>
      <c r="F76" s="63"/>
      <c r="G76" s="71"/>
      <c r="H76" s="71"/>
      <c r="I76" s="71"/>
      <c r="J76" s="71"/>
      <c r="K76" s="71"/>
      <c r="L76" s="62">
        <v>0</v>
      </c>
      <c r="M76" s="62">
        <v>0</v>
      </c>
      <c r="N76" s="62">
        <v>0</v>
      </c>
    </row>
    <row r="77" spans="2:14" ht="15.75" thickBot="1" x14ac:dyDescent="0.3">
      <c r="B77" s="30" t="s">
        <v>86</v>
      </c>
      <c r="C77" s="21">
        <f>+C73+C70+C65+C55+C47+C39+C29+C19+C13</f>
        <v>1254308155</v>
      </c>
      <c r="D77" s="82"/>
      <c r="E77" s="77">
        <f>+E73+E70+E65+E55+E47+E39+E29+E19+E13</f>
        <v>61075545.400000006</v>
      </c>
      <c r="F77" s="78">
        <f>+F73+F70+F65+F55+F47+F39+F29+F19+F13</f>
        <v>98504916.339999989</v>
      </c>
      <c r="G77" s="78">
        <f>+G73+G70+G65+G55+G47+G39+G29+G19+G13</f>
        <v>79594934.399999991</v>
      </c>
      <c r="H77" s="78">
        <f>+H73+H70+H65+H55+H47+H39+H29+H19+H13</f>
        <v>93991275.390000001</v>
      </c>
      <c r="I77" s="78">
        <f>I73+I70+I65+I55+I47+I39+I29+I19+I13</f>
        <v>124624021.26000001</v>
      </c>
      <c r="J77" s="78">
        <f>J73+J70+J65+J55+J47+J39+J29+J19+J13</f>
        <v>96816818.929999992</v>
      </c>
      <c r="K77" s="78">
        <f>K73+K70+K65+K55+K47+K39+K29+K19+K13</f>
        <v>92055850.379999995</v>
      </c>
      <c r="L77" s="78">
        <f>L73+L70+L65+L55+L47+L39+L29+L19+L13</f>
        <v>77883712.469999999</v>
      </c>
      <c r="M77" s="78">
        <f>M73+M70+M65+M55+M47+M39+M29+M19+M13</f>
        <v>89591858.019999996</v>
      </c>
      <c r="N77" s="103">
        <f>SUM(E77:M77)</f>
        <v>814138932.58999991</v>
      </c>
    </row>
    <row r="78" spans="2:14" x14ac:dyDescent="0.25">
      <c r="B78" s="23" t="s">
        <v>69</v>
      </c>
      <c r="C78" s="36">
        <v>0</v>
      </c>
      <c r="D78" s="80"/>
      <c r="E78" s="66"/>
      <c r="F78" s="67"/>
      <c r="G78" s="57"/>
      <c r="H78" s="57"/>
      <c r="I78" s="57"/>
      <c r="J78" s="57"/>
      <c r="K78" s="57"/>
      <c r="L78" s="57"/>
      <c r="M78" s="57"/>
      <c r="N78" s="57"/>
    </row>
    <row r="79" spans="2:14" ht="25.5" x14ac:dyDescent="0.25">
      <c r="B79" s="8" t="s">
        <v>70</v>
      </c>
      <c r="C79" s="14">
        <v>0</v>
      </c>
      <c r="D79" s="6"/>
      <c r="E79" s="47"/>
      <c r="F79" s="55"/>
      <c r="G79" s="43"/>
      <c r="H79" s="43"/>
      <c r="I79" s="43"/>
      <c r="J79" s="43"/>
      <c r="K79" s="43"/>
      <c r="L79" s="43"/>
      <c r="M79" s="43"/>
      <c r="N79" s="59"/>
    </row>
    <row r="80" spans="2:14" ht="25.5" x14ac:dyDescent="0.25">
      <c r="B80" s="7" t="s">
        <v>71</v>
      </c>
      <c r="C80" s="37">
        <v>0</v>
      </c>
      <c r="D80" s="6"/>
      <c r="E80" s="47"/>
      <c r="F80" s="55"/>
      <c r="G80" s="43"/>
      <c r="H80" s="43"/>
      <c r="I80" s="43"/>
      <c r="J80" s="43"/>
      <c r="K80" s="43"/>
      <c r="L80" s="43"/>
      <c r="M80" s="43"/>
      <c r="N80" s="43"/>
    </row>
    <row r="81" spans="2:14" ht="25.5" x14ac:dyDescent="0.25">
      <c r="B81" s="7" t="s">
        <v>72</v>
      </c>
      <c r="C81" s="37">
        <v>0</v>
      </c>
      <c r="D81" s="6"/>
      <c r="E81" s="47"/>
      <c r="F81" s="55"/>
      <c r="G81" s="43"/>
      <c r="H81" s="43"/>
      <c r="I81" s="43"/>
      <c r="J81" s="43"/>
      <c r="K81" s="43"/>
      <c r="L81" s="43"/>
      <c r="M81" s="43"/>
      <c r="N81" s="43"/>
    </row>
    <row r="82" spans="2:14" x14ac:dyDescent="0.25">
      <c r="B82" s="8" t="s">
        <v>73</v>
      </c>
      <c r="C82" s="14">
        <v>0</v>
      </c>
      <c r="D82" s="6"/>
      <c r="E82" s="47"/>
      <c r="F82" s="55"/>
      <c r="G82" s="43"/>
      <c r="H82" s="43"/>
      <c r="I82" s="43"/>
      <c r="J82" s="43"/>
      <c r="K82" s="43"/>
      <c r="L82" s="43"/>
      <c r="M82" s="43"/>
      <c r="N82" s="43"/>
    </row>
    <row r="83" spans="2:14" ht="25.5" x14ac:dyDescent="0.25">
      <c r="B83" s="7" t="s">
        <v>74</v>
      </c>
      <c r="C83" s="37">
        <v>0</v>
      </c>
      <c r="D83" s="6"/>
      <c r="E83" s="47"/>
      <c r="F83" s="55"/>
      <c r="G83" s="43"/>
      <c r="H83" s="43"/>
      <c r="I83" s="43"/>
      <c r="J83" s="43"/>
      <c r="K83" s="43"/>
      <c r="L83" s="43"/>
      <c r="M83" s="43"/>
      <c r="N83" s="43"/>
    </row>
    <row r="84" spans="2:14" ht="25.5" x14ac:dyDescent="0.25">
      <c r="B84" s="8" t="s">
        <v>75</v>
      </c>
      <c r="C84" s="14">
        <v>0</v>
      </c>
      <c r="D84" s="6"/>
      <c r="E84" s="47"/>
      <c r="F84" s="55"/>
      <c r="G84" s="43"/>
      <c r="H84" s="43"/>
      <c r="I84" s="43"/>
      <c r="J84" s="43"/>
      <c r="K84" s="43"/>
      <c r="L84" s="43"/>
      <c r="M84" s="43"/>
      <c r="N84" s="43"/>
    </row>
    <row r="85" spans="2:14" ht="25.5" x14ac:dyDescent="0.25">
      <c r="B85" s="7" t="s">
        <v>76</v>
      </c>
      <c r="C85" s="37">
        <v>0</v>
      </c>
      <c r="D85" s="6"/>
      <c r="E85" s="47"/>
      <c r="F85" s="55"/>
      <c r="G85" s="43"/>
      <c r="H85" s="43"/>
      <c r="I85" s="43"/>
      <c r="J85" s="43"/>
      <c r="K85" s="43"/>
      <c r="L85" s="43"/>
      <c r="M85" s="43"/>
      <c r="N85" s="43"/>
    </row>
    <row r="86" spans="2:14" ht="26.25" thickBot="1" x14ac:dyDescent="0.3">
      <c r="B86" s="24" t="s">
        <v>77</v>
      </c>
      <c r="C86" s="25">
        <v>0</v>
      </c>
      <c r="D86" s="93"/>
      <c r="E86" s="62"/>
      <c r="F86" s="63"/>
      <c r="G86" s="71"/>
      <c r="H86" s="71"/>
      <c r="I86" s="71"/>
      <c r="J86" s="71"/>
      <c r="K86" s="71"/>
      <c r="L86" s="71"/>
      <c r="M86" s="71"/>
      <c r="N86" s="71"/>
    </row>
    <row r="87" spans="2:14" ht="15.75" thickBot="1" x14ac:dyDescent="0.3">
      <c r="B87" s="26" t="s">
        <v>78</v>
      </c>
      <c r="C87" s="21">
        <f>+C77</f>
        <v>1254308155</v>
      </c>
      <c r="D87" s="82"/>
      <c r="E87" s="91">
        <f>+E73+E77</f>
        <v>61075545.400000006</v>
      </c>
      <c r="F87" s="92">
        <f>+F73+F77</f>
        <v>98504916.339999989</v>
      </c>
      <c r="G87" s="92">
        <f>+G73+G77</f>
        <v>79594934.399999991</v>
      </c>
      <c r="H87" s="92">
        <f>+H77</f>
        <v>93991275.390000001</v>
      </c>
      <c r="I87" s="92">
        <f>I77</f>
        <v>124624021.26000001</v>
      </c>
      <c r="J87" s="92">
        <f>J77</f>
        <v>96816818.929999992</v>
      </c>
      <c r="K87" s="92">
        <f>K77</f>
        <v>92055850.379999995</v>
      </c>
      <c r="L87" s="92">
        <f>L77</f>
        <v>77883712.469999999</v>
      </c>
      <c r="M87" s="92">
        <f>M77</f>
        <v>89591858.019999996</v>
      </c>
      <c r="N87" s="79">
        <f>+N73+N77</f>
        <v>814138932.58999991</v>
      </c>
    </row>
    <row r="88" spans="2:14" ht="15.75" thickBot="1" x14ac:dyDescent="0.3">
      <c r="B88" s="27"/>
      <c r="C88" s="38"/>
      <c r="D88" s="94"/>
      <c r="E88" s="44"/>
      <c r="F88" s="52"/>
      <c r="G88" s="44"/>
      <c r="H88" s="44"/>
      <c r="I88" s="44"/>
      <c r="J88" s="44"/>
      <c r="K88" s="44"/>
      <c r="L88" s="44"/>
      <c r="M88" s="44"/>
      <c r="N88" s="44"/>
    </row>
    <row r="89" spans="2:14" ht="26.25" thickBot="1" x14ac:dyDescent="0.3">
      <c r="B89" s="26" t="s">
        <v>79</v>
      </c>
      <c r="C89" s="21">
        <f>+C87+C73</f>
        <v>1254308155</v>
      </c>
      <c r="D89" s="82"/>
      <c r="E89" s="91">
        <f t="shared" ref="E89:N89" si="12">+E77+E73</f>
        <v>61075545.400000006</v>
      </c>
      <c r="F89" s="92">
        <f t="shared" si="12"/>
        <v>98504916.339999989</v>
      </c>
      <c r="G89" s="92">
        <f t="shared" si="12"/>
        <v>79594934.399999991</v>
      </c>
      <c r="H89" s="92">
        <f t="shared" si="12"/>
        <v>93991275.390000001</v>
      </c>
      <c r="I89" s="92">
        <f t="shared" si="12"/>
        <v>124624021.26000001</v>
      </c>
      <c r="J89" s="92">
        <f t="shared" si="12"/>
        <v>96816818.929999992</v>
      </c>
      <c r="K89" s="92">
        <f t="shared" si="12"/>
        <v>92055850.379999995</v>
      </c>
      <c r="L89" s="92">
        <f t="shared" si="12"/>
        <v>77883712.469999999</v>
      </c>
      <c r="M89" s="92">
        <f t="shared" si="12"/>
        <v>89591858.019999996</v>
      </c>
      <c r="N89" s="79">
        <f t="shared" si="12"/>
        <v>814138932.58999991</v>
      </c>
    </row>
    <row r="90" spans="2:14" x14ac:dyDescent="0.25">
      <c r="B90" s="10" t="s">
        <v>87</v>
      </c>
    </row>
    <row r="91" spans="2:14" x14ac:dyDescent="0.25">
      <c r="B91" s="50" t="s">
        <v>88</v>
      </c>
    </row>
    <row r="92" spans="2:14" ht="14.45" customHeight="1" x14ac:dyDescent="0.25">
      <c r="B92" s="111" t="s">
        <v>89</v>
      </c>
      <c r="C92" s="111"/>
      <c r="D92" s="111"/>
      <c r="E92" s="111"/>
    </row>
    <row r="93" spans="2:14" x14ac:dyDescent="0.25">
      <c r="B93" s="50" t="s">
        <v>90</v>
      </c>
      <c r="C93" s="51"/>
      <c r="D93" s="51"/>
    </row>
    <row r="94" spans="2:14" x14ac:dyDescent="0.25">
      <c r="B94" s="50" t="s">
        <v>91</v>
      </c>
      <c r="C94" s="51"/>
      <c r="D94" s="51"/>
    </row>
    <row r="95" spans="2:14" x14ac:dyDescent="0.25">
      <c r="B95" s="50" t="s">
        <v>92</v>
      </c>
      <c r="C95" s="51"/>
      <c r="D95" s="51"/>
    </row>
    <row r="96" spans="2:14" x14ac:dyDescent="0.25">
      <c r="B96" s="50" t="s">
        <v>93</v>
      </c>
      <c r="C96" s="51"/>
      <c r="D96" s="51"/>
    </row>
    <row r="98" spans="2:8" ht="17.25" thickBot="1" x14ac:dyDescent="0.35">
      <c r="B98" s="9"/>
      <c r="D98" s="84" t="s">
        <v>83</v>
      </c>
      <c r="E98" s="85"/>
      <c r="F98" s="85"/>
      <c r="G98" s="85"/>
      <c r="H98" s="84" t="s">
        <v>82</v>
      </c>
    </row>
    <row r="99" spans="2:8" ht="16.5" x14ac:dyDescent="0.3">
      <c r="D99" s="69" t="s">
        <v>105</v>
      </c>
      <c r="E99" s="85"/>
      <c r="F99" s="85"/>
      <c r="G99" s="85"/>
      <c r="H99" s="86" t="s">
        <v>94</v>
      </c>
    </row>
    <row r="100" spans="2:8" ht="16.5" x14ac:dyDescent="0.3">
      <c r="D100" s="87" t="s">
        <v>106</v>
      </c>
      <c r="E100" s="85"/>
      <c r="F100" s="85"/>
      <c r="G100" s="85"/>
      <c r="H100" s="85" t="s">
        <v>95</v>
      </c>
    </row>
    <row r="102" spans="2:8" x14ac:dyDescent="0.25">
      <c r="C102" s="108"/>
      <c r="D102" s="108"/>
      <c r="E102" s="108"/>
    </row>
    <row r="103" spans="2:8" x14ac:dyDescent="0.25">
      <c r="C103" s="109"/>
      <c r="D103" s="109"/>
      <c r="E103" s="109"/>
    </row>
    <row r="104" spans="2:8" x14ac:dyDescent="0.25">
      <c r="C104" s="110"/>
      <c r="D104" s="110"/>
      <c r="E104" s="110"/>
    </row>
  </sheetData>
  <mergeCells count="8">
    <mergeCell ref="C102:E102"/>
    <mergeCell ref="C103:E103"/>
    <mergeCell ref="C104:E104"/>
    <mergeCell ref="B92:E92"/>
    <mergeCell ref="A7:N7"/>
    <mergeCell ref="A8:N8"/>
    <mergeCell ref="A9:N9"/>
    <mergeCell ref="A10:N10"/>
  </mergeCells>
  <printOptions horizontalCentered="1"/>
  <pageMargins left="0.19685039370078741" right="0.59055118110236227" top="0.19685039370078741" bottom="0.19685039370078741" header="0.51181102362204722" footer="0.51181102362204722"/>
  <pageSetup scale="50" orientation="landscape" r:id="rId1"/>
  <rowBreaks count="1" manualBreakCount="1">
    <brk id="48" max="12" man="1"/>
  </rowBreaks>
  <ignoredErrors>
    <ignoredError sqref="C55" evalError="1"/>
    <ignoredError sqref="C39 E39 H55 L55 L39 L65:M65" formulaRange="1"/>
    <ignoredError sqref="H87 N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Suero Frías</cp:lastModifiedBy>
  <cp:lastPrinted>2025-10-06T16:43:56Z</cp:lastPrinted>
  <dcterms:created xsi:type="dcterms:W3CDTF">2021-01-05T12:43:18Z</dcterms:created>
  <dcterms:modified xsi:type="dcterms:W3CDTF">2025-10-07T13:37:49Z</dcterms:modified>
</cp:coreProperties>
</file>